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97" i="371" l="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9" i="431"/>
  <c r="J12" i="431"/>
  <c r="K9" i="431"/>
  <c r="K17" i="431"/>
  <c r="L14" i="431"/>
  <c r="M15" i="431"/>
  <c r="N12" i="431"/>
  <c r="O9" i="431"/>
  <c r="P10" i="431"/>
  <c r="P18" i="431"/>
  <c r="Q15" i="431"/>
  <c r="P11" i="431"/>
  <c r="Q16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P15" i="431"/>
  <c r="Q12" i="431"/>
  <c r="Q17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I15" i="431"/>
  <c r="J16" i="431"/>
  <c r="K13" i="431"/>
  <c r="L10" i="431"/>
  <c r="L18" i="431"/>
  <c r="M11" i="431"/>
  <c r="M19" i="431"/>
  <c r="N16" i="431"/>
  <c r="O13" i="431"/>
  <c r="O17" i="431"/>
  <c r="P14" i="431"/>
  <c r="Q11" i="431"/>
  <c r="Q19" i="431"/>
  <c r="O18" i="431"/>
  <c r="P19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S19" i="431" l="1"/>
  <c r="R19" i="431"/>
  <c r="R11" i="431"/>
  <c r="S11" i="431"/>
  <c r="S18" i="431"/>
  <c r="R18" i="431"/>
  <c r="R14" i="431"/>
  <c r="S14" i="431"/>
  <c r="S10" i="431"/>
  <c r="R10" i="431"/>
  <c r="R13" i="431"/>
  <c r="S13" i="431"/>
  <c r="S9" i="431"/>
  <c r="R9" i="431"/>
  <c r="S17" i="431"/>
  <c r="R17" i="431"/>
  <c r="R12" i="431"/>
  <c r="S12" i="431"/>
  <c r="S16" i="431"/>
  <c r="R16" i="431"/>
  <c r="S15" i="431"/>
  <c r="R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<sst xmlns="http://schemas.openxmlformats.org/spreadsheetml/2006/main" count="53711" uniqueCount="9162">
  <si>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</si>
  <si>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</si>
  <si>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</si>
  <si>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</si>
  <si>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</si>
  <si>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</si>
  <si>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</si>
  <si>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</si>
  <si>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</si>
  <si>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</si>
  <si>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</si>
  <si>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</si>
  <si>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</si>
  <si>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</si>
  <si>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</si>
  <si>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</si>
  <si>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</si>
  <si>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</si>
  <si>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</si>
  <si>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</si>
  <si>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</si>
  <si>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</si>
  <si>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</si>
  <si>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</si>
  <si>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</si>
  <si>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</si>
  <si>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</si>
  <si>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</si>
  <si>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</si>
  <si>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</si>
  <si>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</si>
  <si>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</si>
  <si>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</si>
  <si>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</si>
  <si>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</si>
  <si>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</si>
  <si>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</si>
  <si>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</si>
  <si>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</si>
  <si>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</si>
  <si>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</si>
  <si>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</si>
  <si>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</si>
  <si>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</si>
  <si>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</si>
  <si>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</si>
  <si>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</si>
  <si>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</si>
  <si>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</si>
  <si>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</si>
  <si>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</si>
  <si>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</si>
  <si>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</si>
  <si>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</si>
  <si>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</si>
  <si>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</si>
  <si>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</si>
  <si>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</si>
  <si>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</si>
  <si>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</si>
  <si>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</si>
  <si>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</si>
  <si>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</si>
  <si>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</si>
  <si>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</si>
  <si>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</si>
  <si>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</si>
  <si>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</si>
  <si>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</si>
  <si>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</si>
  <si>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</si>
  <si>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</si>
  <si>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</si>
  <si>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</si>
  <si>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</si>
  <si>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</si>
  <si>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</si>
  <si>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</si>
  <si>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</si>
  <si>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</si>
  <si>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</si>
  <si>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</si>
  <si>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</si>
  <si>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</si>
  <si>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</si>
  <si>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</si>
  <si>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</si>
  <si>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</si>
  <si>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</si>
  <si>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</si>
  <si>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</si>
  <si>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</si>
  <si>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</si>
  <si>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</si>
  <si>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</si>
  <si>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</si>
  <si>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</si>
  <si>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</si>
  <si>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</si>
  <si>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</si>
  <si>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</si>
  <si>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</si>
  <si>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</si>
  <si>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</si>
  <si>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</si>
  <si>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</si>
  <si>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</si>
  <si>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</si>
  <si>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</si>
  <si>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</si>
  <si>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</si>
  <si>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</si>
  <si>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</si>
  <si>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</si>
  <si>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</si>
  <si>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</si>
  <si>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</si>
  <si>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</si>
  <si>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</si>
  <si>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</si>
  <si>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</si>
  <si>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</si>
  <si>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</si>
  <si>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</si>
  <si>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</si>
  <si>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</si>
  <si>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</si>
  <si>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</si>
  <si>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</si>
  <si>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</si>
  <si>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</si>
  <si>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</si>
  <si>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</si>
  <si>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</si>
  <si>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</si>
  <si>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</si>
  <si>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</si>
  <si>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</si>
  <si>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</si>
  <si>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</si>
  <si>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</si>
  <si>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</si>
  <si>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</si>
  <si>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</si>
  <si>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</si>
  <si>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</si>
  <si>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</si>
  <si>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</si>
  <si>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</si>
  <si>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</si>
  <si>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</si>
  <si>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</si>
  <si>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</si>
  <si>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</si>
  <si>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</si>
  <si>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</si>
  <si>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</si>
  <si>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</si>
  <si>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</si>
  <si>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</si>
  <si>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</si>
  <si>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</si>
  <si>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</si>
  <si>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</si>
  <si>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</si>
  <si>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</si>
  <si>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</si>
  <si>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</si>
  <si>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</si>
  <si>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</si>
  <si>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</si>
  <si>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</si>
  <si>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</si>
  <si>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</si>
  <si>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</si>
  <si>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</si>
  <si>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</si>
  <si>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</si>
  <si>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</si>
  <si>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</si>
  <si>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</si>
  <si>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</si>
  <si>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</si>
  <si>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</si>
  <si>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</si>
  <si>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</si>
  <si>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</si>
  <si>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</si>
  <si>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</si>
  <si>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</si>
  <si>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</si>
  <si>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</si>
  <si>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</si>
  <si>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</si>
  <si>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</si>
  <si>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</si>
  <si>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</si>
  <si>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</si>
  <si>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</si>
  <si>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</si>
  <si>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</si>
  <si>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</si>
  <si>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</si>
  <si>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</si>
  <si>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</si>
  <si>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</si>
  <si>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</si>
  <si>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</si>
  <si>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</si>
  <si>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</si>
  <si>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</si>
  <si>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</si>
  <si>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</si>
  <si>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</si>
  <si>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</si>
  <si>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</si>
  <si>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</si>
  <si>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</si>
  <si>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</si>
  <si>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</si>
  <si>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</si>
  <si>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</si>
  <si>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</si>
  <si>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</si>
  <si>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</si>
  <si>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</si>
  <si>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</si>
  <si>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</si>
  <si>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</si>
  <si>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</si>
  <si>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</si>
  <si>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</si>
  <si>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</si>
  <si>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</si>
  <si>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</si>
  <si>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</si>
  <si>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</si>
  <si>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</si>
  <si>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</si>
  <si>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</si>
  <si>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</si>
  <si>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</si>
  <si>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</si>
  <si>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</si>
  <si>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</si>
  <si>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</si>
  <si>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</si>
  <si>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</si>
  <si>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</si>
  <si>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</si>
  <si>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</si>
  <si>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</si>
  <si>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</si>
  <si>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</si>
  <si>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</si>
  <si>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</si>
  <si>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</si>
  <si>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</si>
  <si>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</si>
  <si>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</si>
  <si>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</si>
  <si>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</si>
  <si>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</si>
  <si>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</si>
  <si>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</si>
  <si>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</si>
  <si>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</si>
  <si>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</si>
  <si>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</si>
  <si>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</si>
  <si>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</si>
  <si>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</si>
  <si>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</si>
  <si>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</si>
  <si>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</si>
  <si>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</si>
  <si>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</si>
  <si>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</si>
  <si>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</si>
  <si>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</si>
  <si>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</si>
  <si>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</si>
  <si>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</si>
  <si>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</si>
  <si>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</si>
  <si>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</si>
  <si>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</si>
  <si>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</si>
  <si>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</si>
  <si>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</si>
  <si>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</si>
  <si>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</si>
  <si>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</si>
  <si>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</si>
  <si>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</si>
  <si>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</si>
  <si>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</si>
  <si>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</si>
  <si>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</si>
  <si>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</si>
  <si>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</si>
  <si>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</si>
  <si>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</si>
  <si>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</si>
  <si>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</si>
  <si>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</si>
  <si>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</si>
  <si>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</si>
  <si>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</si>
  <si>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</si>
  <si>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</si>
  <si>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</si>
  <si>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</si>
  <si>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</si>
  <si>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</si>
  <si>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</si>
  <si>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</si>
  <si>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</si>
  <si>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</si>
  <si>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</si>
  <si>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</si>
  <si>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</si>
  <si>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</si>
  <si>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</si>
  <si>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</si>
  <si>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</si>
  <si>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</si>
  <si>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</si>
  <si>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</si>
  <si>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</si>
  <si>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</si>
  <si>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</si>
  <si>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</si>
  <si>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</si>
  <si>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</si>
  <si>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</si>
  <si>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</si>
  <si>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</si>
  <si>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</si>
  <si>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</si>
  <si>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</si>
  <si>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</si>
  <si>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</si>
  <si>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</si>
  <si>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</si>
  <si>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</si>
  <si>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</si>
  <si>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</si>
  <si>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</si>
  <si>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</si>
  <si>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</si>
  <si>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</si>
  <si>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</si>
  <si>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</si>
  <si>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</si>
  <si>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</si>
  <si>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</si>
  <si>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</si>
  <si>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</si>
  <si>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</si>
  <si>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</si>
  <si>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</si>
  <si>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</si>
  <si>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</si>
  <si>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</si>
  <si>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</si>
  <si>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</si>
  <si>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</si>
  <si>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</si>
  <si>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</si>
  <si>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</si>
  <si>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</si>
  <si>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</si>
  <si>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</si>
  <si>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</si>
  <si>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</si>
  <si>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</si>
  <si>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</si>
  <si>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</si>
  <si>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</si>
  <si>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</si>
  <si>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</si>
  <si>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</si>
  <si>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</si>
  <si>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</si>
  <si>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</si>
  <si>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</si>
  <si>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</si>
  <si>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</si>
  <si>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</si>
  <si>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</si>
  <si>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</si>
  <si>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</si>
  <si>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</si>
  <si>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</si>
  <si>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</si>
  <si>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</si>
  <si>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</si>
  <si>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</si>
  <si>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</si>
  <si>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</si>
  <si>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</si>
  <si>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</si>
  <si>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</si>
  <si>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</si>
  <si>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</si>
  <si>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</si>
  <si>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</si>
  <si>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</si>
  <si>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</si>
  <si>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</si>
  <si>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</si>
  <si>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</si>
  <si>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</si>
  <si>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</si>
  <si>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</si>
  <si>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</si>
  <si>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</si>
  <si>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</si>
  <si>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</si>
  <si>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</si>
  <si>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</si>
  <si>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</si>
  <si>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</si>
  <si>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</si>
  <si>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</si>
  <si>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</si>
  <si>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</si>
  <si>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</si>
  <si>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</si>
  <si>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</si>
  <si>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</si>
  <si>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</si>
  <si>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</si>
  <si>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</si>
  <si>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</si>
  <si>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</si>
  <si>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</si>
  <si>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</si>
  <si>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</si>
  <si>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</si>
  <si>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</si>
  <si>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</si>
  <si>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</si>
  <si>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</si>
  <si>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</si>
  <si>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</si>
  <si>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</si>
  <si>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</si>
  <si>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</si>
  <si>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</si>
  <si>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</si>
  <si>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</si>
  <si>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</si>
  <si>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</si>
  <si>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</si>
  <si>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</si>
  <si>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</si>
  <si>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</si>
  <si>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</si>
  <si>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</si>
  <si>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</si>
  <si>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</si>
  <si>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</si>
  <si>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</si>
  <si>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</si>
  <si>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</si>
  <si>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</si>
  <si>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</si>
  <si>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</si>
  <si>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</si>
  <si>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</si>
  <si>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</si>
  <si>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</si>
  <si>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</si>
  <si>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</si>
  <si>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</si>
  <si>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</si>
  <si>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</si>
  <si>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</si>
  <si>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</si>
  <si>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</si>
  <si>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</si>
  <si>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</si>
  <si>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</si>
  <si>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</si>
  <si>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</si>
  <si>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</si>
  <si>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</si>
  <si>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</si>
  <si>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</si>
  <si>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</si>
  <si>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</si>
  <si>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</si>
  <si>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</si>
  <si>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</si>
  <si>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</si>
  <si>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</si>
  <si>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</si>
  <si>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</si>
  <si>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</si>
  <si>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</si>
  <si>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</si>
  <si>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</si>
  <si>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</si>
  <si>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</si>
  <si>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</si>
  <si>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</si>
  <si>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</si>
  <si>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</si>
  <si>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</si>
  <si>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</si>
  <si>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55828081     DDNM software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</si>
  <si>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</si>
  <si>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</si>
  <si>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</si>
  <si>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</si>
  <si>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</si>
  <si>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</si>
  <si>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</si>
  <si>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</si>
  <si>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</si>
  <si>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</si>
  <si>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</si>
  <si>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</si>
  <si>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</si>
  <si>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</si>
  <si>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</si>
  <si>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</si>
  <si>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</si>
  <si>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</si>
  <si>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</si>
  <si>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</si>
  <si>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</si>
  <si>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</si>
  <si>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</si>
  <si>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</si>
  <si>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</si>
  <si>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</si>
  <si>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</si>
  <si>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</si>
  <si>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</si>
  <si>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</si>
  <si>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</si>
  <si>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</si>
  <si>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</si>
  <si>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</si>
  <si>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</si>
  <si>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</si>
  <si>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</si>
  <si>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</si>
  <si>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</si>
  <si>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</si>
  <si>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</si>
  <si>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</si>
  <si>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</si>
  <si>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</si>
  <si>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</si>
  <si>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</si>
  <si>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</si>
  <si>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</si>
  <si>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</si>
  <si>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</si>
  <si>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</si>
  <si>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</si>
  <si>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</si>
  <si>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</si>
  <si>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</si>
  <si>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</si>
  <si>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</si>
  <si>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</si>
  <si>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</si>
  <si>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</si>
  <si>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</si>
  <si>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</si>
  <si>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</si>
  <si>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</si>
  <si>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</si>
  <si>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</si>
  <si>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</si>
  <si>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</si>
  <si>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</si>
  <si>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</si>
  <si>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</si>
  <si>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</si>
  <si>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</si>
  <si>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</si>
  <si>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</si>
  <si>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</si>
  <si>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</si>
  <si>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</si>
  <si>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</si>
  <si>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</si>
  <si>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</si>
  <si>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</si>
  <si>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</si>
  <si>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</si>
  <si>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</si>
  <si>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</si>
  <si>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</si>
  <si>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</si>
  <si>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</si>
  <si>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</si>
  <si>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</si>
  <si>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</si>
  <si>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</si>
  <si>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</si>
  <si>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</si>
  <si>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</si>
  <si>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</si>
  <si>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</si>
  <si>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</si>
  <si>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</si>
  <si>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</si>
  <si>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</si>
  <si>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</si>
  <si>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ACLEXA 200 MG TVRDÉ TOBOLKY</t>
  </si>
  <si>
    <t>POR CPS DUR 30X200MG</t>
  </si>
  <si>
    <t>ADRENALIN LECIVA</t>
  </si>
  <si>
    <t>INJ 5X1ML/1MG</t>
  </si>
  <si>
    <t>AERIUS 2,5 MG</t>
  </si>
  <si>
    <t>POR TBL DIS 30X2.5MG</t>
  </si>
  <si>
    <t>POR TBL DIS 60X2.5MG</t>
  </si>
  <si>
    <t>AESCIN-TEVA</t>
  </si>
  <si>
    <t>POR TBL ENT 90X20MG</t>
  </si>
  <si>
    <t>POR TBL FLM 30X20MG</t>
  </si>
  <si>
    <t>AFLODERM</t>
  </si>
  <si>
    <t>DRM UNG 1X20GM</t>
  </si>
  <si>
    <t>AGAPURIN</t>
  </si>
  <si>
    <t>INJ 5X5ML/100MG</t>
  </si>
  <si>
    <t>P</t>
  </si>
  <si>
    <t>AGEN 5</t>
  </si>
  <si>
    <t>POR TBL NOB 30X5MG</t>
  </si>
  <si>
    <t>AKTIFERRIN</t>
  </si>
  <si>
    <t>SIR 1X100ML</t>
  </si>
  <si>
    <t>ALGIFEN NEO</t>
  </si>
  <si>
    <t>POR GTT SOL 1X50ML</t>
  </si>
  <si>
    <t>ALMIRAL</t>
  </si>
  <si>
    <t>INJ 10X3ML/75MG</t>
  </si>
  <si>
    <t>AMBROBENE</t>
  </si>
  <si>
    <t>INJ 5X2ML/15MG</t>
  </si>
  <si>
    <t>TBL 20X30MG</t>
  </si>
  <si>
    <t>AMBROBENE 7.5MG/ML</t>
  </si>
  <si>
    <t>SOL 1X40ML</t>
  </si>
  <si>
    <t>SOL 1X100ML</t>
  </si>
  <si>
    <t>AMBROBENE 75 MG</t>
  </si>
  <si>
    <t>POR CPS PRO 20X75MG</t>
  </si>
  <si>
    <t>AMBROSAN</t>
  </si>
  <si>
    <t>30MG TBL NOB 20 II</t>
  </si>
  <si>
    <t>AMESOS 10 MG/5 MG TABLETY</t>
  </si>
  <si>
    <t>POR TBL NOB 30</t>
  </si>
  <si>
    <t>AMITRIPTYLIN SLOVAKOFARMA</t>
  </si>
  <si>
    <t>TBL OBD 50X28.3MG</t>
  </si>
  <si>
    <t>ANALGIN</t>
  </si>
  <si>
    <t>INJ SOL 5X5ML</t>
  </si>
  <si>
    <t>ANOPYRIN 100MG</t>
  </si>
  <si>
    <t>TBL 60X100 MG</t>
  </si>
  <si>
    <t>TBL 20X100MG</t>
  </si>
  <si>
    <t>APAURIN</t>
  </si>
  <si>
    <t>INJ 10X2ML/10MG</t>
  </si>
  <si>
    <t>APO-CITAL 20 MG</t>
  </si>
  <si>
    <t>APO-IBUPROFEN 400 MG</t>
  </si>
  <si>
    <t>POR TBL FLM 30X400MG</t>
  </si>
  <si>
    <t>APO-PERINDO 4 MG</t>
  </si>
  <si>
    <t>POR TBL NOB 30X4MG</t>
  </si>
  <si>
    <t>ASCORUTIN (BLISTR)</t>
  </si>
  <si>
    <t>TBL OBD 50</t>
  </si>
  <si>
    <t>ATROPIN BIOTIKA 0.5MG</t>
  </si>
  <si>
    <t>INJ 10X1ML/0.5MG</t>
  </si>
  <si>
    <t>ATROVENT 0.025%</t>
  </si>
  <si>
    <t>INH SOL 1X20ML</t>
  </si>
  <si>
    <t>AULIN</t>
  </si>
  <si>
    <t>POR GRA SOL30SÁČKŮ</t>
  </si>
  <si>
    <t>TBL 15X100MG</t>
  </si>
  <si>
    <t>POR TBL NOB 30X100MG</t>
  </si>
  <si>
    <t>AVAMYS NAS.SPR.SUS 120X27,5RG</t>
  </si>
  <si>
    <t>BERODUAL N</t>
  </si>
  <si>
    <t>INH SOL PSS 200DÁV</t>
  </si>
  <si>
    <t>BETADINE</t>
  </si>
  <si>
    <t>UNG 1X20GM</t>
  </si>
  <si>
    <t>BETADINE - zelená</t>
  </si>
  <si>
    <t>LIQ 1X120ML</t>
  </si>
  <si>
    <t>BETALOC ZOK 100 MG</t>
  </si>
  <si>
    <t>POR TBL PRO 100X100MG</t>
  </si>
  <si>
    <t>TBL RET 30X100MG</t>
  </si>
  <si>
    <t>BETALOC ZOK 200 MG</t>
  </si>
  <si>
    <t>POR TBL PRO 30X200MG</t>
  </si>
  <si>
    <t>BETALOC ZOK 50MG</t>
  </si>
  <si>
    <t>TBL RET 30X50MG</t>
  </si>
  <si>
    <t>Biopron9  Premium tob.60</t>
  </si>
  <si>
    <t>Biopron9 tob.60</t>
  </si>
  <si>
    <t>BISOPROLOL MYLAN 5 MG</t>
  </si>
  <si>
    <t>POR TBL FLM 30X5MG</t>
  </si>
  <si>
    <t>B-komplex Zentiva 30drg</t>
  </si>
  <si>
    <t>CADUET 5MG/10MG</t>
  </si>
  <si>
    <t>POR TBL FLM 30</t>
  </si>
  <si>
    <t>CALCICHEW D3</t>
  </si>
  <si>
    <t>CTB 20</t>
  </si>
  <si>
    <t>CALTRATE 600 MG/400 IU D3 POTAHOVANÁ TABLETA</t>
  </si>
  <si>
    <t>POR TBL FLM 90</t>
  </si>
  <si>
    <t>CELASKON</t>
  </si>
  <si>
    <t>TBL 40X100MG</t>
  </si>
  <si>
    <t>CITALEC 10 ZENTIVA</t>
  </si>
  <si>
    <t>POR TBL FLM30X10MG</t>
  </si>
  <si>
    <t>CITALEC 20 ZENTIVA</t>
  </si>
  <si>
    <t>CLOTRIMAZOL AL 200</t>
  </si>
  <si>
    <t>TBL VAG 3X200MG+APL</t>
  </si>
  <si>
    <t>CODEIN SLOVAKOFARMA 30MG</t>
  </si>
  <si>
    <t>TBL 10X30MG-BLISTR</t>
  </si>
  <si>
    <t>CONTROLOC 20 MG</t>
  </si>
  <si>
    <t>POR TBL ENT 28X20MG I</t>
  </si>
  <si>
    <t>CONTROLOC I.V.</t>
  </si>
  <si>
    <t>INJ PLV SOL 1X40MG</t>
  </si>
  <si>
    <t>CORDARONE</t>
  </si>
  <si>
    <t>POR TBL NOB30X200MG</t>
  </si>
  <si>
    <t>COSYREL 5MG/5MG</t>
  </si>
  <si>
    <t xml:space="preserve">TBL FLM 30 </t>
  </si>
  <si>
    <t>CYCLO 3 FORT</t>
  </si>
  <si>
    <t>POR CPS DUR 30 II</t>
  </si>
  <si>
    <t>DEGAN</t>
  </si>
  <si>
    <t>INJ 50X2ML/10MG</t>
  </si>
  <si>
    <t>DETRALEX</t>
  </si>
  <si>
    <t>TBL OBD 30</t>
  </si>
  <si>
    <t>POR TBL FLM 60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</si>
  <si>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</si>
  <si>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</si>
  <si>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</si>
  <si>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</si>
  <si>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</si>
  <si>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</si>
  <si>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</si>
  <si>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DIGOXIN 0.125 LECIVA</t>
  </si>
  <si>
    <t>TBL 30X0.125MG</t>
  </si>
  <si>
    <t>DIMEXOL</t>
  </si>
  <si>
    <t>TBL 30X200MG</t>
  </si>
  <si>
    <t>DIPIDOLOR</t>
  </si>
  <si>
    <t>INJ 5X2ML 7.5MG/ML</t>
  </si>
  <si>
    <t>DITHIADEN</t>
  </si>
  <si>
    <t>TBL 20X2MG</t>
  </si>
  <si>
    <t>DOLMINA 100 SR</t>
  </si>
  <si>
    <t>POR TBL PRO 20X100MG</t>
  </si>
  <si>
    <t>DOLMINA 50</t>
  </si>
  <si>
    <t>TBL OBD 30X50MG</t>
  </si>
  <si>
    <t>DOLMINA INJ.</t>
  </si>
  <si>
    <t>INJ 5X3ML/75MG</t>
  </si>
  <si>
    <t>DORETA 75 MG/650 MG</t>
  </si>
  <si>
    <t>DORETA PROLONG</t>
  </si>
  <si>
    <t>75MG/650MG TBL PRO 30 II</t>
  </si>
  <si>
    <t>DUPHALAC</t>
  </si>
  <si>
    <t>667MG/ML POR SOL 1X200ML HDP</t>
  </si>
  <si>
    <t>667MG/ML POR SOL 1X500ML HDP</t>
  </si>
  <si>
    <t>DUSPATALIN RETARD</t>
  </si>
  <si>
    <t>POR CPS RDR 30X200MG</t>
  </si>
  <si>
    <t>DZ OCTENISEPT 250 ml</t>
  </si>
  <si>
    <t>sprej</t>
  </si>
  <si>
    <t>DZ OCTENISEPT drm. sol. 250 ml</t>
  </si>
  <si>
    <t>DRM SOL 1X250ML</t>
  </si>
  <si>
    <t>DZ TRIXO 500 ML</t>
  </si>
  <si>
    <t>EGILOK 25 MG</t>
  </si>
  <si>
    <t>TBL 60X25MG</t>
  </si>
  <si>
    <t>ELOCOM</t>
  </si>
  <si>
    <t>DRM UNG 1X30GM 0,1%</t>
  </si>
  <si>
    <t>ENAP 20MG</t>
  </si>
  <si>
    <t>TBL 30X20MG</t>
  </si>
  <si>
    <t>ENDIARON</t>
  </si>
  <si>
    <t>TBL OBD 20X250MG</t>
  </si>
  <si>
    <t>ENTEROL</t>
  </si>
  <si>
    <t>POR CPS DUR10X250MG</t>
  </si>
  <si>
    <t>POR CPS DUR 30X250MG</t>
  </si>
  <si>
    <t>EPLERENON SANDOZ 25 MG</t>
  </si>
  <si>
    <t>POR TBL FLM 30X25MG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</si>
  <si>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</si>
  <si>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</si>
  <si>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</si>
  <si>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</si>
  <si>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</si>
  <si>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</si>
  <si>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</si>
  <si>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</si>
  <si>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</si>
  <si>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</si>
  <si>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</si>
  <si>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</si>
  <si>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>EUPHYLLIN CR N 100</t>
  </si>
  <si>
    <t>POR CPS PRO 50X100MG</t>
  </si>
  <si>
    <t>EUTHYROX 150</t>
  </si>
  <si>
    <t>TBL 100X150RG</t>
  </si>
  <si>
    <t>EUTHYROX 50</t>
  </si>
  <si>
    <t>TBL 100X50RG</t>
  </si>
  <si>
    <t>EUTHYROX 75</t>
  </si>
  <si>
    <t>TBL 100X75RG</t>
  </si>
  <si>
    <t>FAKTU</t>
  </si>
  <si>
    <t>RCT SUP 20</t>
  </si>
  <si>
    <t xml:space="preserve">FAKTU 100MG/2,5MG </t>
  </si>
  <si>
    <t>SUP 20</t>
  </si>
  <si>
    <t>FAKTU 50MG/G+20MG/G</t>
  </si>
  <si>
    <t>RCT UNG 20G</t>
  </si>
  <si>
    <t>FASTUM GEL</t>
  </si>
  <si>
    <t>DRM GEL 1X100GM</t>
  </si>
  <si>
    <t>FLAMEXIN</t>
  </si>
  <si>
    <t>TBL 20X20MG</t>
  </si>
  <si>
    <t>Flavamed tablety por.tbl.nob.20x30mg</t>
  </si>
  <si>
    <t>FLAVOBION</t>
  </si>
  <si>
    <t>POR TBL FLM 50X70MG</t>
  </si>
  <si>
    <t>FLUCINAR</t>
  </si>
  <si>
    <t>DRM UNG 1X15GM 0.025%</t>
  </si>
  <si>
    <t>FOKUSIN</t>
  </si>
  <si>
    <t>POR CPS RDR30X0.4MG</t>
  </si>
  <si>
    <t>FRAXIPARIN MULTI</t>
  </si>
  <si>
    <t>INJ 10X5ML/47.5KU</t>
  </si>
  <si>
    <t>FRAXIPARINE</t>
  </si>
  <si>
    <t>INJ SOL 10X0.6ML</t>
  </si>
  <si>
    <t>INJ SOL 10X0.4ML</t>
  </si>
  <si>
    <t>FURON</t>
  </si>
  <si>
    <t>TBL 50X40MG</t>
  </si>
  <si>
    <t>FURORESE 125</t>
  </si>
  <si>
    <t>TBL 30X125MG</t>
  </si>
  <si>
    <t>FURORESE 40</t>
  </si>
  <si>
    <t>FUROSEMID BIOTIKA</t>
  </si>
  <si>
    <t>INJ 5X2ML/20MG</t>
  </si>
  <si>
    <t>GERATAM 3 G</t>
  </si>
  <si>
    <t>INJ SOL 4X15ML/3GM</t>
  </si>
  <si>
    <t>GLUKÓZA 10 BRAUN</t>
  </si>
  <si>
    <t>INF SOL 10X500ML-PE</t>
  </si>
  <si>
    <t>GLUKÓZA 5 BRAUN</t>
  </si>
  <si>
    <t>GLYCLADA 30 MG TABLETY S ŘÍZENÝM UVOLŇOVÁNÍM</t>
  </si>
  <si>
    <t>POR TBL RET 60X30MG</t>
  </si>
  <si>
    <t>GUAJACURAN « 5 % INJ</t>
  </si>
  <si>
    <t>HELICID 20 ZENTIVA</t>
  </si>
  <si>
    <t>POR CPS ETD 28X20MG</t>
  </si>
  <si>
    <t>HEPARIN LECIVA</t>
  </si>
  <si>
    <t>INJ 1X10ML/50KU</t>
  </si>
  <si>
    <t>HEPAROID LECIVA</t>
  </si>
  <si>
    <t>UNG 1X30GM</t>
  </si>
  <si>
    <t>HIRUDOID</t>
  </si>
  <si>
    <t>DRM GEL 1X40GM</t>
  </si>
  <si>
    <t>HUMULIN N 100 M.J./ML</t>
  </si>
  <si>
    <t>INJ 1X10ML/1KU</t>
  </si>
  <si>
    <t>HUMULIN R 100 M.J./ML</t>
  </si>
  <si>
    <t>HYDROCORTISON 10MG</t>
  </si>
  <si>
    <t>HYDROCORTISON M LECIVA</t>
  </si>
  <si>
    <t>UNG 10GM 1%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</si>
  <si>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</si>
  <si>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</si>
  <si>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</si>
  <si>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</si>
  <si>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</si>
  <si>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</si>
  <si>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</si>
  <si>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</si>
  <si>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</si>
  <si>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600 (IBUPROFEN 600)</t>
  </si>
  <si>
    <t>TBL OBD 30X600MG</t>
  </si>
  <si>
    <t>IBALGIN GEL 100G</t>
  </si>
  <si>
    <t>IMACORT</t>
  </si>
  <si>
    <t>DRM CRM 1X20GM</t>
  </si>
  <si>
    <t>IMODIUM</t>
  </si>
  <si>
    <t>2MG CPS DUR 20</t>
  </si>
  <si>
    <t>IMUNOR</t>
  </si>
  <si>
    <t>LYO 4X10MG</t>
  </si>
  <si>
    <t>INDOMETACIN 100 BERLIN-CHEMIE</t>
  </si>
  <si>
    <t>SUP 10X100MG</t>
  </si>
  <si>
    <t>INJ PROCAINII CHLORATI 0,2% ARD 10x500ml</t>
  </si>
  <si>
    <t>2MG/ML INJ SOL 10X500ML</t>
  </si>
  <si>
    <t>INJECTIO PROCAIN.CHLOR.0.2% ARD</t>
  </si>
  <si>
    <t>INJ 1X500ML 0.2%</t>
  </si>
  <si>
    <t>IR OG. OPHTHALMO-SEPTONEX</t>
  </si>
  <si>
    <t>GTT OPH 1X10ML</t>
  </si>
  <si>
    <t>ISOKET SPRAY</t>
  </si>
  <si>
    <t>SPR 1X12.4GM(=15ML)</t>
  </si>
  <si>
    <t>JOX SPR 30ML</t>
  </si>
  <si>
    <t>KALIUM CHLORATUM BIOMEDICA</t>
  </si>
  <si>
    <t>POR TBLFLM100X500MG</t>
  </si>
  <si>
    <t>KALIUMCHLORID 7.45% BRAUN</t>
  </si>
  <si>
    <t>INF CNC SOL 20X20ML</t>
  </si>
  <si>
    <t>KANAVIT</t>
  </si>
  <si>
    <t>GTT 1X5ML 20MG/ML</t>
  </si>
  <si>
    <t>INJ 5X1ML/10MG</t>
  </si>
  <si>
    <t>KEMADRIN</t>
  </si>
  <si>
    <t>POR TBL NOB 100X5MG</t>
  </si>
  <si>
    <t>KINITO 50 MG, POTAHOVANÉ TABLETY</t>
  </si>
  <si>
    <t>POR TBL FLM 40X50MG</t>
  </si>
  <si>
    <t>KL BALS.VISNEVSKI 100G</t>
  </si>
  <si>
    <t>KL ETHANOL.C.BENZINO 75G</t>
  </si>
  <si>
    <t>KL ETHER 130G</t>
  </si>
  <si>
    <t>KL KAL.PERMANGANAS 5 G</t>
  </si>
  <si>
    <t>KL KAPSLE</t>
  </si>
  <si>
    <t>KL PRIPRAVEK</t>
  </si>
  <si>
    <t>KL SOL.ACIDI BORICI 3%,100G</t>
  </si>
  <si>
    <t>FAGRON, KULICH</t>
  </si>
  <si>
    <t>KL SOL.HYD.PEROX.3% 100G</t>
  </si>
  <si>
    <t>KL SOL.NOVIKOV 10G</t>
  </si>
  <si>
    <t>KL SUPP.PREDNISON 0,001G,PAPAVERIN 0,02G</t>
  </si>
  <si>
    <t>50KS</t>
  </si>
  <si>
    <t>KL SUPPOSITORIA</t>
  </si>
  <si>
    <t>KL UNG.LENIENS, 100G</t>
  </si>
  <si>
    <t>KL ZASYP NA RANY 100G</t>
  </si>
  <si>
    <t>Klysma salinické 135ml</t>
  </si>
  <si>
    <t>LANZUL</t>
  </si>
  <si>
    <t>CPS 28X30MG</t>
  </si>
  <si>
    <t>LEVEMIR 100 U/ML (PENFILL)</t>
  </si>
  <si>
    <t>INJ SOL 5X3ML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</si>
  <si>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</si>
  <si>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</si>
  <si>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</si>
  <si>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</si>
  <si>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</si>
  <si>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</si>
  <si>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LITALIR</t>
  </si>
  <si>
    <t>CPS 100X500MG</t>
  </si>
  <si>
    <t>LOKREN 20 MG</t>
  </si>
  <si>
    <t>POR TBL FLM 28X20MG</t>
  </si>
  <si>
    <t>LOPERON CPS</t>
  </si>
  <si>
    <t>POR CPS DUR 20X2MG</t>
  </si>
  <si>
    <t>LOZAP 50 ZENTIVA</t>
  </si>
  <si>
    <t>POR TBL FLM 30X50MG</t>
  </si>
  <si>
    <t>LOZAP H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</si>
  <si>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</si>
  <si>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</si>
  <si>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</si>
  <si>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</si>
  <si>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</si>
  <si>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</si>
  <si>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MAGNOSOLV</t>
  </si>
  <si>
    <t>GRA 30X6.1GM(SACKY)</t>
  </si>
  <si>
    <t>MEDORAM PLUS H 5/25 MG</t>
  </si>
  <si>
    <t>MEDRACET 37,5 MG/325 MG</t>
  </si>
  <si>
    <t>MESOCAIN</t>
  </si>
  <si>
    <t>INJ 10X10ML 1%</t>
  </si>
  <si>
    <t>MICTONORM</t>
  </si>
  <si>
    <t>DRG 30X15MG</t>
  </si>
  <si>
    <t>MIDAZOLAM ACCORD 5 MG/ML</t>
  </si>
  <si>
    <t>INJ+INF SOL 10X3MLX5MG/ML</t>
  </si>
  <si>
    <t>MILGAMMA</t>
  </si>
  <si>
    <t>POR TBL OBD 20</t>
  </si>
  <si>
    <t>MILURIT 100</t>
  </si>
  <si>
    <t>POR TBL NOB 50X100MG</t>
  </si>
  <si>
    <t>MIRTAZAPIN MYLAN 30 MG</t>
  </si>
  <si>
    <t>POR TBL DIS 30X30MG</t>
  </si>
  <si>
    <t>MIRTAZAPIN ORION 15 MG</t>
  </si>
  <si>
    <t>POR TBL DIS 30X15MG</t>
  </si>
  <si>
    <t>MODURETIC</t>
  </si>
  <si>
    <t>MOXOSTAD 0.3 MG</t>
  </si>
  <si>
    <t>POR TBL FLM30X0.3MG</t>
  </si>
  <si>
    <t>MYDOCALM 150MG</t>
  </si>
  <si>
    <t>TBL OBD 30X150MG</t>
  </si>
  <si>
    <t>NAKOM MITE</t>
  </si>
  <si>
    <t>TBL 100X125MG</t>
  </si>
  <si>
    <t>NASIVIN SENSITIVE 0,05%</t>
  </si>
  <si>
    <t>NAS SPR SOL 1X10ML/5MG</t>
  </si>
  <si>
    <t>NASOBEC</t>
  </si>
  <si>
    <t>SPR NAS 200X50RG</t>
  </si>
  <si>
    <t>NATRIUM CHLORATUM BIOTIKA 10%</t>
  </si>
  <si>
    <t>NEODOLPASSE</t>
  </si>
  <si>
    <t>INF 10X250ML</t>
  </si>
  <si>
    <t>NEUROL 0.25</t>
  </si>
  <si>
    <t>TBL 30X0.25MG</t>
  </si>
  <si>
    <t>NEUROMULTIVIT</t>
  </si>
  <si>
    <t>POR TBL FLM 20</t>
  </si>
  <si>
    <t>NEURONTIN 100MG</t>
  </si>
  <si>
    <t>CPS 100X100MG</t>
  </si>
  <si>
    <t>NEURONTIN 300MG</t>
  </si>
  <si>
    <t>CPS 50X300MG</t>
  </si>
  <si>
    <t>NO-SPA</t>
  </si>
  <si>
    <t>POR TBL NOB 24X40MG</t>
  </si>
  <si>
    <t>NOVALGIN</t>
  </si>
  <si>
    <t>TBL OBD 20X500MG</t>
  </si>
  <si>
    <t>INJ 5X5ML/2500MG</t>
  </si>
  <si>
    <t>OPHTHALMO-HYDROCORTISON LECIVA</t>
  </si>
  <si>
    <t>UNG OPH 1X5GM 0.5%</t>
  </si>
  <si>
    <t>OPHTHALMO-SEPTONEX</t>
  </si>
  <si>
    <t>UNG OPH 1X5GM</t>
  </si>
  <si>
    <t>OPRYMEA 0,18 MG</t>
  </si>
  <si>
    <t>POR TBL NOB 30X0.18MG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</si>
  <si>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</si>
  <si>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</si>
  <si>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</si>
  <si>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</si>
  <si>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</si>
  <si>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</si>
  <si>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PERINDOPRIL MYLAN</t>
  </si>
  <si>
    <t>4MG TBL NOB 30</t>
  </si>
  <si>
    <t>PHENAEMAL 0,1</t>
  </si>
  <si>
    <t>TBL 50X100MG</t>
  </si>
  <si>
    <t>PHENAEMAL 0.1</t>
  </si>
  <si>
    <t>PLENDIL</t>
  </si>
  <si>
    <t>TBL FC 30X10MG</t>
  </si>
  <si>
    <t>PREDNISON 5 LECIVA</t>
  </si>
  <si>
    <t>PRENEWEL 8 MG/2,5 MG</t>
  </si>
  <si>
    <t>PRESTANCE 10 MG/5 MG</t>
  </si>
  <si>
    <t>PRESTANCE 5 MG/5 MG</t>
  </si>
  <si>
    <t>PRESTARIUM NEO</t>
  </si>
  <si>
    <t>PRESTARIUM NEO COMBI 10 MG/2,5 MG</t>
  </si>
  <si>
    <t>PROSTAVASIN</t>
  </si>
  <si>
    <t>INJ SIC 10X20RG</t>
  </si>
  <si>
    <t>PROTEVASC 35 MG TABLETY S PRODLOUŽENÝM UVOLŇOVÁNÍM</t>
  </si>
  <si>
    <t>POR TBL PRO 60X35MG</t>
  </si>
  <si>
    <t>QUAMATEL</t>
  </si>
  <si>
    <t>INJ SIC 5X20MG+SOLV</t>
  </si>
  <si>
    <t>RINGERUV ROZTOK BRAUN</t>
  </si>
  <si>
    <t>INF 10X1000ML(LDPE)</t>
  </si>
  <si>
    <t>RISPERIDON FARMAX 1MG</t>
  </si>
  <si>
    <t>TBL FLM 60</t>
  </si>
  <si>
    <t>RIVOCOR 10</t>
  </si>
  <si>
    <t>POR TBL FLM 30X10MG</t>
  </si>
  <si>
    <t>RIVOCOR 5</t>
  </si>
  <si>
    <t>RIVOTRIL 0.5 MG</t>
  </si>
  <si>
    <t>TBL 50X0.5MG</t>
  </si>
  <si>
    <t>SANVAL 10 MG</t>
  </si>
  <si>
    <t>POR TBL FLM 20X10MG</t>
  </si>
  <si>
    <t>POR TBL FLM 100X10MG</t>
  </si>
  <si>
    <t>SECATOXIN /R/ FORTE</t>
  </si>
  <si>
    <t>GTT 25ML 25MG/10ML</t>
  </si>
  <si>
    <t>SECTRAL 400</t>
  </si>
  <si>
    <t>TBL OBD 30X400MG</t>
  </si>
  <si>
    <t>SERTRALIN APOTEX 50 MG POTAHOVANÉ TABLETY</t>
  </si>
  <si>
    <t>SINECOD</t>
  </si>
  <si>
    <t>0,15% SIR 200ML</t>
  </si>
  <si>
    <t>SIOFOR 1000</t>
  </si>
  <si>
    <t>POR TBL FLM 60X1000MG</t>
  </si>
  <si>
    <t>SOLU-MEDROL</t>
  </si>
  <si>
    <t>INJ SIC 1X40MG+1ML</t>
  </si>
  <si>
    <t>SORBIFER DURULES</t>
  </si>
  <si>
    <t>POR TBL FLM 100X100MG</t>
  </si>
  <si>
    <t>SORTIS 10MG</t>
  </si>
  <si>
    <t>TBL OBD 30X10MG</t>
  </si>
  <si>
    <t>SORTIS 20 MG</t>
  </si>
  <si>
    <t>POR TBL FLM100X20MG</t>
  </si>
  <si>
    <t>SORTIS 20MG</t>
  </si>
  <si>
    <t>TBL OBD 30X20MG</t>
  </si>
  <si>
    <t>SORTIS 40MG</t>
  </si>
  <si>
    <t>TBL OBD 30X40MG</t>
  </si>
  <si>
    <t>SOTAHEXAL 80</t>
  </si>
  <si>
    <t>POR TBL NOB 50X80MG</t>
  </si>
  <si>
    <t>SUFENTA FORTE I.V.</t>
  </si>
  <si>
    <t>INJ 5X1ML/0.05MG</t>
  </si>
  <si>
    <t xml:space="preserve">SUFENTANIL TORREX 5 MCG/ML </t>
  </si>
  <si>
    <t>INJ SOL 5X2ML/10RG</t>
  </si>
  <si>
    <t>SUPPOSITORIA GLYCERINI LECIVA</t>
  </si>
  <si>
    <t>SUP 10X2.35GM</t>
  </si>
  <si>
    <t>SYNTOPHYLLIN</t>
  </si>
  <si>
    <t>INJ 5X10ML/240MG</t>
  </si>
  <si>
    <t>TEBOKAN 120 MG</t>
  </si>
  <si>
    <t>POR TBL FLM 30X120MG</t>
  </si>
  <si>
    <t>TELMISARTAN SANDOZ 80 MG</t>
  </si>
  <si>
    <t>POR TBL NOB 30X80MG</t>
  </si>
  <si>
    <t>TELMISARTAN/HYDROCHLOROTHIAZID SANDOZ</t>
  </si>
  <si>
    <t>80MG/25MG TBL FLM 30</t>
  </si>
  <si>
    <t>TELMISARTAN/HYDROCHLOROTHIAZID SANDOZ 80 MG/12,5 M</t>
  </si>
  <si>
    <t>TENSIOMIN</t>
  </si>
  <si>
    <t>TBL 30X25MG</t>
  </si>
  <si>
    <t>THIAMIN LECIVA</t>
  </si>
  <si>
    <t>TBL 20X50MG(BLISTR)</t>
  </si>
  <si>
    <t>TIAPRIDAL</t>
  </si>
  <si>
    <t>POR TBLNOB 50X100MG</t>
  </si>
  <si>
    <t>INJ SOL 12X2ML/100MG</t>
  </si>
  <si>
    <t>TORECAN</t>
  </si>
  <si>
    <t>INJ 5X1ML/6.5MG</t>
  </si>
  <si>
    <t>DRG 50X6.5MG</t>
  </si>
  <si>
    <t>SUP 6X6.5MG</t>
  </si>
  <si>
    <t>TRAJENTA 5 MG</t>
  </si>
  <si>
    <t>TRALGIT</t>
  </si>
  <si>
    <t>POR CPS DUR 20X50MG</t>
  </si>
  <si>
    <t>TRALGIT SR 100</t>
  </si>
  <si>
    <t>POR TBL RET30X100MG</t>
  </si>
  <si>
    <t>TRENTAL</t>
  </si>
  <si>
    <t>INF SOL 5X5ML/100MG</t>
  </si>
  <si>
    <t>TRIAMCINOLON LECIVA</t>
  </si>
  <si>
    <t>CRM 1X10GM 0.1%</t>
  </si>
  <si>
    <t>TRIAMCINOLON TEVA</t>
  </si>
  <si>
    <t>DRM EML 1X30GM</t>
  </si>
  <si>
    <t>TRIASYN 5/5 MG</t>
  </si>
  <si>
    <t>POR TBL RET 30</t>
  </si>
  <si>
    <t>TRIMETAZIDIN MYLAN 35 MG</t>
  </si>
  <si>
    <t>TBL PRO 60X35MG II</t>
  </si>
  <si>
    <t>TRIPLIXAM 5 MG/1,25 MG/5 MG</t>
  </si>
  <si>
    <t>TRITACE 1,25 MG</t>
  </si>
  <si>
    <t>POR TBL NOB 20X1.25MG</t>
  </si>
  <si>
    <t>TRITACE 10</t>
  </si>
  <si>
    <t>POR TBL NOB 30X10MG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</si>
  <si>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</si>
  <si>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</si>
  <si>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</si>
  <si>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</si>
  <si>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</si>
  <si>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</si>
  <si>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AC 75</t>
  </si>
  <si>
    <t>TBL RET 30X75MG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</si>
  <si>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</si>
  <si>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</si>
  <si>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</si>
  <si>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</si>
  <si>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</si>
  <si>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</si>
  <si>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VALACICLOVIR MYLAN 500 MG</t>
  </si>
  <si>
    <t>POR TBL FLM 42X500MG</t>
  </si>
  <si>
    <t>VALSACOR 80 MG</t>
  </si>
  <si>
    <t>POR TBL FLM 28X80MG</t>
  </si>
  <si>
    <t>VENTER</t>
  </si>
  <si>
    <t>TBL 50X1GM</t>
  </si>
  <si>
    <t>VENTOLIN INHALER N</t>
  </si>
  <si>
    <t>INHSUSPSS200X100RG</t>
  </si>
  <si>
    <t>VERMOX</t>
  </si>
  <si>
    <t>POR TBL NOB 6X100MG</t>
  </si>
  <si>
    <t>VEROSPIRON</t>
  </si>
  <si>
    <t>TBL 20X25MG</t>
  </si>
  <si>
    <t>VERTIBETIS 16MG</t>
  </si>
  <si>
    <t>TBL NOB 60</t>
  </si>
  <si>
    <t>VITAMIN B12 LECIVA 300RG</t>
  </si>
  <si>
    <t>INJ 5X1ML/300RG</t>
  </si>
  <si>
    <t>WARFARIN</t>
  </si>
  <si>
    <t>TBL 100X3MG</t>
  </si>
  <si>
    <t>XADOS 20 MG TABLETY</t>
  </si>
  <si>
    <t>POR TBL NOB 50X20MG</t>
  </si>
  <si>
    <t>ZALDIAR</t>
  </si>
  <si>
    <t>POR TBL FLM 10</t>
  </si>
  <si>
    <t>ZIBOR 3500 IU</t>
  </si>
  <si>
    <t>INJ SOL 10X0.2ML</t>
  </si>
  <si>
    <t>ZODAC</t>
  </si>
  <si>
    <t>TBL OBD 60X10MG</t>
  </si>
  <si>
    <t>ZOLPIDEM MYLAN</t>
  </si>
  <si>
    <t>POR TBL FLM 50X10MG</t>
  </si>
  <si>
    <t>ZOPITIN 7.5 MG</t>
  </si>
  <si>
    <t>POR TBL FLM 10X7.5MG</t>
  </si>
  <si>
    <t>ZYLLT 75 MG</t>
  </si>
  <si>
    <t>POR TBL FLM 28X75MG</t>
  </si>
  <si>
    <t>léky - parenterální výživa (LEK)</t>
  </si>
  <si>
    <t>NUTRIFLEX PERI</t>
  </si>
  <si>
    <t>INF SOL 5X2000ML</t>
  </si>
  <si>
    <t>léky - enterální výživa (LEK)</t>
  </si>
  <si>
    <t>NUTRIDRINK COMPACT PROTEIN S PŘÍCHUTÍ BANÁNOVOU</t>
  </si>
  <si>
    <t>POR SOL 4X125ML</t>
  </si>
  <si>
    <t>NUTRIDRINK COMPACT PROTEIN S PŘÍCHUTÍ JAHODOVOU</t>
  </si>
  <si>
    <t>NUTRIDRINK COMPACT PROTEIN S PŘÍCHUTÍ VANILKOVOU</t>
  </si>
  <si>
    <t>NUTRIDRINK COMPACT S PŘÍCHUTÍ VANILKOVOU</t>
  </si>
  <si>
    <t>NUTRIDRINK JUICE STYLE S PŘÍCHUTÍ JABLEČNOU</t>
  </si>
  <si>
    <t>POR SOL 4X200ML</t>
  </si>
  <si>
    <t>NUTRIDRINK JUICE STYLE S PŘÍCHUTÍ JAHODOVOU</t>
  </si>
  <si>
    <t>NUTRIDRINK PROTEIN S PŘÍCHUTÍ ČOKOLÁDOVOU</t>
  </si>
  <si>
    <t>NUTRIDRINK PROTEIN S PŘÍCHUTÍ VANILKOVOU</t>
  </si>
  <si>
    <t>NUTRIDRINK S PŘÍCHUTÍ ČOKOLÁDOVOU</t>
  </si>
  <si>
    <t>PROTIFAR</t>
  </si>
  <si>
    <t>POR PLV SOL 1X225GM</t>
  </si>
  <si>
    <t>léky - krev.deriváty ZUL (TO)</t>
  </si>
  <si>
    <t>OCPLEX</t>
  </si>
  <si>
    <t>500IU INF PSO LQF 1+1X20ML</t>
  </si>
  <si>
    <t>léky - botox (LEK)</t>
  </si>
  <si>
    <t>BOTOX</t>
  </si>
  <si>
    <t>IDR+IMS INJ PLV SOL 1X100SU</t>
  </si>
  <si>
    <t>léky - hemofilici ZUL (TO)</t>
  </si>
  <si>
    <t>FANHDI</t>
  </si>
  <si>
    <t>50IU/ML INJ PSO LQF 1+1X10ML</t>
  </si>
  <si>
    <t>100IU/ML INJ PSO LQF 1+1X10ML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</si>
  <si>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</si>
  <si>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</si>
  <si>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</si>
  <si>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</si>
  <si>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</si>
  <si>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</si>
  <si>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</si>
  <si>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</si>
  <si>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</si>
  <si>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</si>
  <si>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</si>
  <si>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</si>
  <si>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</si>
  <si>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</si>
  <si>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</si>
  <si>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</si>
  <si>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</si>
  <si>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AZEPO 1 G</t>
  </si>
  <si>
    <t>AZITROMYCIN SANDOZ 500 MG</t>
  </si>
  <si>
    <t>POR TBL FLM 3X500MG</t>
  </si>
  <si>
    <t>BELOGENT KRÉM</t>
  </si>
  <si>
    <t>CRM 1X30GM</t>
  </si>
  <si>
    <t>BELOGENT MAST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</si>
  <si>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</si>
  <si>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</si>
  <si>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</si>
  <si>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</si>
  <si>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</si>
  <si>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</si>
  <si>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</si>
  <si>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</si>
  <si>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</si>
  <si>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</si>
  <si>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</si>
  <si>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</si>
  <si>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</si>
  <si>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</si>
  <si>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</si>
  <si>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150 MG</t>
  </si>
  <si>
    <t>POR CPS DUR 16x150mg</t>
  </si>
  <si>
    <t>DALACIN C 300 MG</t>
  </si>
  <si>
    <t>POR CPS DUR 16X300MG</t>
  </si>
  <si>
    <t>DOXYHEXAL 200 TABS</t>
  </si>
  <si>
    <t>TBL 10X200MG</t>
  </si>
  <si>
    <t>TBL 20X200MG</t>
  </si>
  <si>
    <t>ENTIZOL</t>
  </si>
  <si>
    <t>TBL 20X250MG</t>
  </si>
  <si>
    <t>FRAMYKOIN</t>
  </si>
  <si>
    <t>UNG 1X10GM</t>
  </si>
  <si>
    <t>FUNGICIDIN LECIVA</t>
  </si>
  <si>
    <t>GARAMYCIN SCHWAMM</t>
  </si>
  <si>
    <t>130MG SPO MED 1</t>
  </si>
  <si>
    <t xml:space="preserve">GENTAMICIN B.BRAUN 3 MG/ML INFUZNÍ ROZTOK </t>
  </si>
  <si>
    <t>INF SOL 20X80ML</t>
  </si>
  <si>
    <t>GENTAMICIN LEK 80 MG/2 ML</t>
  </si>
  <si>
    <t>INJ SOL 10X2ML/80MG</t>
  </si>
  <si>
    <t>IALUGEN PLUS</t>
  </si>
  <si>
    <t>EXT 10KS(10X10CM)</t>
  </si>
  <si>
    <t>CRM 1X60GM</t>
  </si>
  <si>
    <t>KLACID 500</t>
  </si>
  <si>
    <t>POR TBL FLM 14X500MG</t>
  </si>
  <si>
    <t xml:space="preserve">LINEZOLID SANDOZ 600 MG </t>
  </si>
  <si>
    <t>POR TBL FLM 10X600MG</t>
  </si>
  <si>
    <t>MACMIROR COMPLEX 500</t>
  </si>
  <si>
    <t>SUP VAG 8</t>
  </si>
  <si>
    <t>MEROPENEM KABI 1 G</t>
  </si>
  <si>
    <t>INJ+INF PLV SOL 10X1000MG</t>
  </si>
  <si>
    <t>METRONIDAZOLE 0.5% POLFA</t>
  </si>
  <si>
    <t>INJ 1X100ML 5MG/1ML</t>
  </si>
  <si>
    <t>OFLOXIN 200</t>
  </si>
  <si>
    <t>TBL OBD 10X200MG</t>
  </si>
  <si>
    <t>OPHTHALMO-FRAMYKOIN</t>
  </si>
  <si>
    <t>PIMAFUCORT</t>
  </si>
  <si>
    <t>UNG 1X15GM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</si>
  <si>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</si>
  <si>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</si>
  <si>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</si>
  <si>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</si>
  <si>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</si>
  <si>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</si>
  <si>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SUMETROLIM</t>
  </si>
  <si>
    <t>TBL 20X480MG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</si>
  <si>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</si>
  <si>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</si>
  <si>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</si>
  <si>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</si>
  <si>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</si>
  <si>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</si>
  <si>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</si>
  <si>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VULMIZOLIN 1,0</t>
  </si>
  <si>
    <t>INJ PLV SOL 10X1GM</t>
  </si>
  <si>
    <t>XORIMAX 500 MG POTAH.TABLETY</t>
  </si>
  <si>
    <t>PORTBLFLM10X500MG</t>
  </si>
  <si>
    <t>ZINNAT 500 MG</t>
  </si>
  <si>
    <t>ZYVOXID</t>
  </si>
  <si>
    <t>INF SOL 10X300ML</t>
  </si>
  <si>
    <t>léky - antimykotika (LEK)</t>
  </si>
  <si>
    <t>CANESTEN KRÉM</t>
  </si>
  <si>
    <t>CRM 1X20GM/200MG</t>
  </si>
  <si>
    <t>FLUCONAZOL KABI 2 MG/ML</t>
  </si>
  <si>
    <t>INF SOL 10X100ML/200MG</t>
  </si>
  <si>
    <t>IMAZOL KRÉMPASTA</t>
  </si>
  <si>
    <t>DRM PST 1X30GM</t>
  </si>
  <si>
    <t>MICETAL</t>
  </si>
  <si>
    <t>SPR 1X30ML 1%</t>
  </si>
  <si>
    <t>PEVARYL</t>
  </si>
  <si>
    <t>DRM CRM 1X30GM 1%</t>
  </si>
  <si>
    <t>AQUA PRO INJECTIONE BRAUN</t>
  </si>
  <si>
    <t>INJ SOL 20X10ML-PLA</t>
  </si>
  <si>
    <t>ARDEANUTRISOL G 40</t>
  </si>
  <si>
    <t>INF 1X80ML</t>
  </si>
  <si>
    <t>ATROPIN BIOTIKA 1MG</t>
  </si>
  <si>
    <t>INJ 10X1ML/1MG</t>
  </si>
  <si>
    <t>BRAUNOVIDON GÁZA S MASTÍ</t>
  </si>
  <si>
    <t>DRM LIG IPR 10X7.5X10CM</t>
  </si>
  <si>
    <t>DIPROPHOS</t>
  </si>
  <si>
    <t>INJ SUS 5X1ML/7MG</t>
  </si>
  <si>
    <t>DZ BRAUNOL 1 L</t>
  </si>
  <si>
    <t>KL BENZINUM 500 ml/330g HVLP</t>
  </si>
  <si>
    <t>KL ETHER  LÉKOPISNÝ 1000 ml Fagron, Kulich</t>
  </si>
  <si>
    <t>jednotka 1 ks   UN 1155</t>
  </si>
  <si>
    <t>KL ETHER 180G</t>
  </si>
  <si>
    <t>KL MS HYDROG.PEROX. 3% 500g</t>
  </si>
  <si>
    <t>KL SOL.FORMALDEHYDI 10%,250G</t>
  </si>
  <si>
    <t>MARCAINE 0.5%</t>
  </si>
  <si>
    <t>INJ SOL5X20ML/100MG</t>
  </si>
  <si>
    <t>0,9 % SODIUM CHLORIDE KABI</t>
  </si>
  <si>
    <t>1x1000 ml FFlx</t>
  </si>
  <si>
    <t>ACIDUM ASCORBICUM</t>
  </si>
  <si>
    <t>INJ 5X5ML</t>
  </si>
  <si>
    <t>ACTRAPID PENFILL 100IU/ML</t>
  </si>
  <si>
    <t>ADDAVEN</t>
  </si>
  <si>
    <t>IVN INF CNC SOL 20X10ML</t>
  </si>
  <si>
    <t>ALLERGODIL OČNÍ KAPKY</t>
  </si>
  <si>
    <t>OPH GTT SOL 1X6ML0.05%</t>
  </si>
  <si>
    <t>CPS RET 10X75MG</t>
  </si>
  <si>
    <t>ANESIA 10MG/ML</t>
  </si>
  <si>
    <t>INJ+INF EML 1X100ML</t>
  </si>
  <si>
    <t>APO-AMLO 5</t>
  </si>
  <si>
    <t>AQUA PRO INJECTIONE ARDEAPHARMA</t>
  </si>
  <si>
    <t>INF 1X250ML</t>
  </si>
  <si>
    <t>PAR LQF 20X100ML-PE</t>
  </si>
  <si>
    <t>ARDEAELYTOSOL NA.HYDR.CARB.4.2%</t>
  </si>
  <si>
    <t>INF 1X200ML</t>
  </si>
  <si>
    <t>ARDEAOSMOSOL MA 20 (Mannitol)</t>
  </si>
  <si>
    <t>INF 1X100 ML</t>
  </si>
  <si>
    <t>BERODUAL</t>
  </si>
  <si>
    <t>INH LIQ 1X20ML</t>
  </si>
  <si>
    <t>BETALOC SR 200MG</t>
  </si>
  <si>
    <t>TBL RET 30X200MG</t>
  </si>
  <si>
    <t>BETALOC ZOK 25 MG</t>
  </si>
  <si>
    <t>TBL RET 28X25MG</t>
  </si>
  <si>
    <t>BETALOC ZOK 50 MG</t>
  </si>
  <si>
    <t>POR TBL PRO 100X50MG</t>
  </si>
  <si>
    <t>B-komplex forte 100tbl. Zentiva</t>
  </si>
  <si>
    <t>BURONIL 25 MG</t>
  </si>
  <si>
    <t>POR TBL OBD 50X25MG</t>
  </si>
  <si>
    <t>CALTRATE PLUS</t>
  </si>
  <si>
    <t>Carbosorb tbl.20-blistr</t>
  </si>
  <si>
    <t>CARDIKET RETARD 40</t>
  </si>
  <si>
    <t>TBL RET 50X40MG</t>
  </si>
  <si>
    <t>CARVESAN 6,25</t>
  </si>
  <si>
    <t>POR TBL NOB 30X6,25MG</t>
  </si>
  <si>
    <t>CARZAP HCT 16 MG/12,5 MG  TABLETY</t>
  </si>
  <si>
    <t>POR TBL NOB 28</t>
  </si>
  <si>
    <t>CERNEVIT</t>
  </si>
  <si>
    <t>INJ PLV SOL10X750MG</t>
  </si>
  <si>
    <t>CEZERA 5 MG</t>
  </si>
  <si>
    <t>CILKANOL</t>
  </si>
  <si>
    <t>CPS 30X300MG</t>
  </si>
  <si>
    <t>INJ SOL 6X3ML/150MG</t>
  </si>
  <si>
    <t>CORYOL 3.125</t>
  </si>
  <si>
    <t>PORTBLNOB30X3.125MG</t>
  </si>
  <si>
    <t>INJ 10X2ML</t>
  </si>
  <si>
    <t>ELICEA 10 MG</t>
  </si>
  <si>
    <t>POR TBL FLM 28X10MG</t>
  </si>
  <si>
    <t>ELICEA 20 MG</t>
  </si>
  <si>
    <t>ENELBIN RETARD</t>
  </si>
  <si>
    <t>TBL OBD 50X100MG</t>
  </si>
  <si>
    <t>EXELON 3 MG</t>
  </si>
  <si>
    <t>POR CPS DUR 56X3MG</t>
  </si>
  <si>
    <t>FENISTIL</t>
  </si>
  <si>
    <t>1MG/G GEL 1X50G</t>
  </si>
  <si>
    <t>FERRO-FOLGAMMA</t>
  </si>
  <si>
    <t>CPS 50</t>
  </si>
  <si>
    <t>FUROSEMID BIOTIKA FORTE</t>
  </si>
  <si>
    <t>INJ 10X10ML/125MG</t>
  </si>
  <si>
    <t>FUROSEMID SLOVAKOFARMA FORTE</t>
  </si>
  <si>
    <t>TBL 10X250MG</t>
  </si>
  <si>
    <t>GERATAM 1200</t>
  </si>
  <si>
    <t>TBL OBD 60X1200MG</t>
  </si>
  <si>
    <t>GLIMEPIRID SANDOZ 1 MG TABLETY</t>
  </si>
  <si>
    <t>POR TBL NOB 30X1MG</t>
  </si>
  <si>
    <t>GLUCOPHAGE 1000 MG</t>
  </si>
  <si>
    <t>POR TBLFLM60X1000MG</t>
  </si>
  <si>
    <t>GLUCOPHAGE 850 MG</t>
  </si>
  <si>
    <t>POR TBLFLM100X850MG</t>
  </si>
  <si>
    <t>GLUKÓZA 40 BRAUN</t>
  </si>
  <si>
    <t>INF 20X10ML-PLA.AMP</t>
  </si>
  <si>
    <t>INF SOL 10X250ML-PE</t>
  </si>
  <si>
    <t>INF SOL 20X100ML-PE</t>
  </si>
  <si>
    <t>GUAJACURAN</t>
  </si>
  <si>
    <t>DRG 30X200MG-BLISTR</t>
  </si>
  <si>
    <t>GUTRON 2.5MG</t>
  </si>
  <si>
    <t>TBL 20X2.5MG</t>
  </si>
  <si>
    <t>HALOPERIDOL</t>
  </si>
  <si>
    <t>TBL 50X1.5MG</t>
  </si>
  <si>
    <t>INJ 5X1ML/5MG</t>
  </si>
  <si>
    <t>POR CPS ETD 14X20MG</t>
  </si>
  <si>
    <t>POR CPS ETD 90X20MG</t>
  </si>
  <si>
    <t>HYPNOMIDATE</t>
  </si>
  <si>
    <t>INJ 5X10ML/20MG</t>
  </si>
  <si>
    <t>INDAP</t>
  </si>
  <si>
    <t>CPS 30X2.5MG</t>
  </si>
  <si>
    <t>ISOLYTE BP - PLAST. LÁHEV</t>
  </si>
  <si>
    <t xml:space="preserve">INF SOL 10X1000ML KP </t>
  </si>
  <si>
    <t>KALIUM CHLORATUM LECIVA 7.5%</t>
  </si>
  <si>
    <t>INJ 5X10ML 7.5%</t>
  </si>
  <si>
    <t>KAPIDIN 10 MG</t>
  </si>
  <si>
    <t>KARDEGIC 0.5 G</t>
  </si>
  <si>
    <t>INJ PSO LQF 6+SOL</t>
  </si>
  <si>
    <t>KL SOL.NOVIKOV 90G</t>
  </si>
  <si>
    <t>Lactobacillus acidophil.cps.75 bez laktózy</t>
  </si>
  <si>
    <t>LANTUS 100 IU/ML</t>
  </si>
  <si>
    <t>INJ SOL 5X3ML - CA</t>
  </si>
  <si>
    <t>LETROX 100</t>
  </si>
  <si>
    <t>POR TBL NOB 100X100RG II</t>
  </si>
  <si>
    <t>LETROX 50</t>
  </si>
  <si>
    <t>POR TBL NOB 100X50RG II</t>
  </si>
  <si>
    <t>LIPANTHYL SUPRA 160MG</t>
  </si>
  <si>
    <t>TBL RET 30X160MG</t>
  </si>
  <si>
    <t>POR TBL FLM 98X20MG</t>
  </si>
  <si>
    <t>POR CPS DUR 10X2MG</t>
  </si>
  <si>
    <t>LORADUR MITE</t>
  </si>
  <si>
    <t>POR TBL NOB 50</t>
  </si>
  <si>
    <t>LYRICA 75 MG</t>
  </si>
  <si>
    <t>POR CPSDUR14X75MG</t>
  </si>
  <si>
    <t>POR CPSDUR56X75MG</t>
  </si>
  <si>
    <t>TBL NOB 50X0,5GM</t>
  </si>
  <si>
    <t>MAGNESIUM 250 MG PHARMAVIT</t>
  </si>
  <si>
    <t>POR TBL EFF 20</t>
  </si>
  <si>
    <t>MAXITROL</t>
  </si>
  <si>
    <t>SUS OPH 1X5ML</t>
  </si>
  <si>
    <t>MEDROL 4 MG</t>
  </si>
  <si>
    <t>POR TBL NOB30X4MG-L</t>
  </si>
  <si>
    <t>MICARDISPLUS 80/12.5 MG</t>
  </si>
  <si>
    <t>MINIRIN MELT 120 MCG</t>
  </si>
  <si>
    <t>POR LYO 30X120RG</t>
  </si>
  <si>
    <t>MONO MACK DEPOT</t>
  </si>
  <si>
    <t>POR TBL PRO 28X100MG</t>
  </si>
  <si>
    <t>MUCOSOLVAN</t>
  </si>
  <si>
    <t>POR GTT SOL+INH SOL 60ML</t>
  </si>
  <si>
    <t>NITRO POHL</t>
  </si>
  <si>
    <t>INF SOL 1X50ML/50MG</t>
  </si>
  <si>
    <t>NITROGLYCERIN SLOVAKOFARMA</t>
  </si>
  <si>
    <t>TBL 20X0.5MG</t>
  </si>
  <si>
    <t>NORADRENALIN LECIVA</t>
  </si>
  <si>
    <t>NORADRENALIN LÉČIVA</t>
  </si>
  <si>
    <t>IVN INF CNC SOL 5X5ML</t>
  </si>
  <si>
    <t>INJ 10X2ML/1000MG</t>
  </si>
  <si>
    <t>NOVORAPID 100 U/ML</t>
  </si>
  <si>
    <t>INJ SOL 1X10ML</t>
  </si>
  <si>
    <t>OLANZAPIN MYLAN 5 MG</t>
  </si>
  <si>
    <t>POR TBL FLM 28X5MG</t>
  </si>
  <si>
    <t>ONDANSETRON ACCORD</t>
  </si>
  <si>
    <t>2MG/ML INJ+INF SOL 5X4ML</t>
  </si>
  <si>
    <t>ONDANSETRON KABI 2 MG/ML</t>
  </si>
  <si>
    <t>INJ SOL 5X4ML</t>
  </si>
  <si>
    <t>ORCAL NEO 10 MG</t>
  </si>
  <si>
    <t>PARALEN PLUS</t>
  </si>
  <si>
    <t>TBL OBD 24</t>
  </si>
  <si>
    <t>PLAQUENIL</t>
  </si>
  <si>
    <t>TBL OBD 60X200MG</t>
  </si>
  <si>
    <t>PREDNISON 20 LECIVA</t>
  </si>
  <si>
    <t>TBL 20X20MG(BLISTR)</t>
  </si>
  <si>
    <t>PRESID 5 MG</t>
  </si>
  <si>
    <t>TBL RET 30X5MG</t>
  </si>
  <si>
    <t>PRESTANCE 5 MG/10 MG</t>
  </si>
  <si>
    <t>PRESTARIUM NEO FORTE</t>
  </si>
  <si>
    <t>PROPOFOL-LIPURO 1 % (10MG/ML)</t>
  </si>
  <si>
    <t>INJ+INF EML 10X100ML/1000MG</t>
  </si>
  <si>
    <t>PROTHAZIN</t>
  </si>
  <si>
    <t>TBL FLM 20X1X25MG</t>
  </si>
  <si>
    <t>PROTHIADEN 75</t>
  </si>
  <si>
    <t>TBL OBD 30X75MG</t>
  </si>
  <si>
    <t>RECOXA 15</t>
  </si>
  <si>
    <t>POR TBL NOB20X15MG</t>
  </si>
  <si>
    <t>POR TBL NOB 30X15MG</t>
  </si>
  <si>
    <t>RINGERFUNDIN B.BRAUN</t>
  </si>
  <si>
    <t>INF SOL 10X500ML PE</t>
  </si>
  <si>
    <t>INF SOL10X1000ML PE</t>
  </si>
  <si>
    <t>INF 10X500ML(LDPE)</t>
  </si>
  <si>
    <t>ROCALTROL 0.25 MCG</t>
  </si>
  <si>
    <t>POR CPSMOL30X0.25RG</t>
  </si>
  <si>
    <t>SANORIN 1 PM</t>
  </si>
  <si>
    <t>NAS SPR SOL 1X10ML</t>
  </si>
  <si>
    <t>SEROPRAM</t>
  </si>
  <si>
    <t>INF 5X0.5ML/20MG</t>
  </si>
  <si>
    <t>SIMBRINZA 10 MG/ML + 2 MG/ML</t>
  </si>
  <si>
    <t>OPH GTT SUS 1X5ML</t>
  </si>
  <si>
    <t>SIOFOR 850MG</t>
  </si>
  <si>
    <t>TBL FLM 60x850MG</t>
  </si>
  <si>
    <t>SIRDALUD 2 MG</t>
  </si>
  <si>
    <t>POR TBL NOB 30X2MG</t>
  </si>
  <si>
    <t>SMECTA</t>
  </si>
  <si>
    <t>PLV POR 1X10SACKU</t>
  </si>
  <si>
    <t>SOLUVIT N PRO INFUS.</t>
  </si>
  <si>
    <t>INJ SIC 10</t>
  </si>
  <si>
    <t>TBL FLM 60X320MG/60MG</t>
  </si>
  <si>
    <t>SPASMED 15</t>
  </si>
  <si>
    <t>POR TBL FLM 30X15MG</t>
  </si>
  <si>
    <t>SYNTOSTIGMIN</t>
  </si>
  <si>
    <t xml:space="preserve">TAFLOTAN 15 MCG/ML </t>
  </si>
  <si>
    <t>OPH GTT SOL 30X0.3ML</t>
  </si>
  <si>
    <t>TENAXUM</t>
  </si>
  <si>
    <t>TBL 30X1MG</t>
  </si>
  <si>
    <t>TENSAMIN</t>
  </si>
  <si>
    <t>INJ 10X5ML</t>
  </si>
  <si>
    <t>TETRASPAN 6%</t>
  </si>
  <si>
    <t>INF SOL 20X500ML</t>
  </si>
  <si>
    <t>TISERCIN</t>
  </si>
  <si>
    <t>TBL OBD 50X25MG</t>
  </si>
  <si>
    <t>TOUJEO 300 JEDNOTEK/ML</t>
  </si>
  <si>
    <t>SDR INJ SOL 3X1.5ML</t>
  </si>
  <si>
    <t>POR TBL RET10X100MG</t>
  </si>
  <si>
    <t>TRIPLIXAM 10 MG/2,5 MG/5 MG</t>
  </si>
  <si>
    <t>TWYNSTA 80 MG/5 MG</t>
  </si>
  <si>
    <t>VALSACOMBI 80 MG/12,5 MG</t>
  </si>
  <si>
    <t>POR TBL FLM 28</t>
  </si>
  <si>
    <t>VASOCARDIN 50</t>
  </si>
  <si>
    <t>POR TBL NOB 50X50MG</t>
  </si>
  <si>
    <t>VENTOLIN ROZTOK K INHALACI</t>
  </si>
  <si>
    <t>INH SOL1X20ML/120MG</t>
  </si>
  <si>
    <t>VITALIPID N ADULT</t>
  </si>
  <si>
    <t>INF CNC SOL 10X10ML</t>
  </si>
  <si>
    <t>WELLBUTRIN SR</t>
  </si>
  <si>
    <t>POR TBL PRO30X150MG</t>
  </si>
  <si>
    <t>XANAX</t>
  </si>
  <si>
    <t>TBL OBD 10X10MG</t>
  </si>
  <si>
    <t>ZOLOFT 50MG</t>
  </si>
  <si>
    <t>TBL OBD 28X50MG</t>
  </si>
  <si>
    <t>LIPOPLUS 20%</t>
  </si>
  <si>
    <t>INFEML10X250ML-SKLO</t>
  </si>
  <si>
    <t>DIASIP S PŘÍCHUTÍ JAHODOVOU</t>
  </si>
  <si>
    <t>POR SOL 1X200ML</t>
  </si>
  <si>
    <t>NUTRIDRINK BALÍČEK 5+1</t>
  </si>
  <si>
    <t>POR SOL 6X200ML</t>
  </si>
  <si>
    <t>NUTRIDRINK PROTEIN S PŘÍCHUTÍ LESNÍHO OVOCE</t>
  </si>
  <si>
    <t>NUTRIDRINK YOGHURT S PŘÍCHUTÍ MALINA</t>
  </si>
  <si>
    <t>NUTRISON</t>
  </si>
  <si>
    <t>POR SOL 1X500ML</t>
  </si>
  <si>
    <t>NUTRISON MULTI FIBRE</t>
  </si>
  <si>
    <t>POR SOL 1X1000ML-VA</t>
  </si>
  <si>
    <t>ALBUNORM 20%</t>
  </si>
  <si>
    <t>200G/L INF SOL 1X100ML</t>
  </si>
  <si>
    <t>HAEMOCOMPLETTAN P</t>
  </si>
  <si>
    <t>20MG/ML INJ/INF PLV SOL 1X1000MG</t>
  </si>
  <si>
    <t>TBL OBD 21X375MG</t>
  </si>
  <si>
    <t>BISEPTOL 480</t>
  </si>
  <si>
    <t>COLOMYCIN INJEKCE 1000000 IU</t>
  </si>
  <si>
    <t>INJ PLV SOL 10X1MU</t>
  </si>
  <si>
    <t>PLV ADS 1X20GM</t>
  </si>
  <si>
    <t>KLACID 250</t>
  </si>
  <si>
    <t>TBL FLM 14X250MG</t>
  </si>
  <si>
    <t>KLACID I.V.</t>
  </si>
  <si>
    <t>INF PLV SOL 1X500MG</t>
  </si>
  <si>
    <t>OFLOXACINO G.E.S.</t>
  </si>
  <si>
    <t>2MG/ML INF SOL 20X100ML</t>
  </si>
  <si>
    <t>INF SOL 10X200ML/400MG</t>
  </si>
  <si>
    <t>3111 - TRAU: lůžkové oddělení 27</t>
  </si>
  <si>
    <t>3131 - TRAU: JIP 27</t>
  </si>
  <si>
    <t>A02BC02 - PANTOPRAZOL</t>
  </si>
  <si>
    <t>A02BC03 - LANSOPRAZOL</t>
  </si>
  <si>
    <t>A04AA01 - ONDANSETRON</t>
  </si>
  <si>
    <t>A06AD11 - LAKTULÓZA</t>
  </si>
  <si>
    <t>A10AB01 - INZULIN LIDSKÝ</t>
  </si>
  <si>
    <t>A10AB05 - INZULIN ASPART</t>
  </si>
  <si>
    <t>A10AE05 - INZULIN DETEMIR</t>
  </si>
  <si>
    <t>A10BA02 - METFORMIN</t>
  </si>
  <si>
    <t>B01AA03 - WARFARIN</t>
  </si>
  <si>
    <t>B01AB06 - NADROPARIN</t>
  </si>
  <si>
    <t>B01AC04 - KLOPIDOGREL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</si>
  <si>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</si>
  <si>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</si>
  <si>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</si>
  <si>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</si>
  <si>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</si>
  <si>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</si>
  <si>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</si>
  <si>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</si>
  <si>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</si>
  <si>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</si>
  <si>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C09AA04 - PERINDOPRIL</t>
  </si>
  <si>
    <t>C09AA05 - RAMIPRIL</t>
  </si>
  <si>
    <t>C09BA04 - PERINDOPRIL A DIURETIKA</t>
  </si>
  <si>
    <t>C09BA05 - RAMIPRIL A DIURETIKA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</si>
  <si>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</si>
  <si>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</si>
  <si>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</si>
  <si>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</si>
  <si>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</si>
  <si>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</si>
  <si>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</si>
  <si>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C10AB05 - FENOFIBRÁT</t>
  </si>
  <si>
    <t>C10BX03 - ATORVASTATIN A AMLODIPIN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</si>
  <si>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</si>
  <si>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</si>
  <si>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</si>
  <si>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</si>
  <si>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</si>
  <si>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</si>
  <si>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</si>
  <si>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</si>
  <si>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</si>
  <si>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</si>
  <si>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</si>
  <si>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</si>
  <si>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</si>
  <si>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</si>
  <si>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</si>
  <si>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</si>
  <si>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</si>
  <si>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J05AB11 - VALACIKLOVIR</t>
  </si>
  <si>
    <t>M01AC06 - MELOXIKAM</t>
  </si>
  <si>
    <t>M01AX17 - NIMESULID</t>
  </si>
  <si>
    <t>M04AA01 - ALOPURINOL</t>
  </si>
  <si>
    <t>N01BB10 - LEVOBUPIVAKAIN</t>
  </si>
  <si>
    <t>N02BB02 - SODNÁ SŮL METAMIZOLU</t>
  </si>
  <si>
    <t>N02BE01 - PARACETAMOL</t>
  </si>
  <si>
    <t>N04BA02 - LEVODOPA A INHIBITOR DEKARBOXYLÁZY</t>
  </si>
  <si>
    <t>N05AH03 - OLANZAPIN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</si>
  <si>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</si>
  <si>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</si>
  <si>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</si>
  <si>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</si>
  <si>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</si>
  <si>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</si>
  <si>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</si>
  <si>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</si>
  <si>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N07CA01 - BETAHISTIN</t>
  </si>
  <si>
    <t>R03AC02 - SALBUTAMOL</t>
  </si>
  <si>
    <t>R05CB06 - AMBROXOL</t>
  </si>
  <si>
    <t>R06AE07 - CETIRIZIN</t>
  </si>
  <si>
    <t>R06AE09 - LEVOCETIRIZIN</t>
  </si>
  <si>
    <t>V06XX - POTRAVINY PRO ZVLÁŠTNÍ LÉKAŘSKÉ ÚČELY (PZLÚ)</t>
  </si>
  <si>
    <t>C09BX01 - PERINDOPRIL, AMLODIPIN A INDAPAMID</t>
  </si>
  <si>
    <t>A03FA07 - ITOPRIDUM</t>
  </si>
  <si>
    <t>N02AJ13 - TRAMADOL A PARACETAMOL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</si>
  <si>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</si>
  <si>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</si>
  <si>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</si>
  <si>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</si>
  <si>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</si>
  <si>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</si>
  <si>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</si>
  <si>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A02BC03</t>
  </si>
  <si>
    <t>17121</t>
  </si>
  <si>
    <t>30MG CPS DUR 28</t>
  </si>
  <si>
    <t>A03FA07</t>
  </si>
  <si>
    <t>166759</t>
  </si>
  <si>
    <t>KINITO</t>
  </si>
  <si>
    <t>50MG TBL FLM 40</t>
  </si>
  <si>
    <t>A06AD11</t>
  </si>
  <si>
    <t>215713</t>
  </si>
  <si>
    <t>667G/L POR SOL 1X200ML HDP</t>
  </si>
  <si>
    <t>215715</t>
  </si>
  <si>
    <t>667G/L POR SOL 1X500ML HDP</t>
  </si>
  <si>
    <t>81456</t>
  </si>
  <si>
    <t>A10AE05</t>
  </si>
  <si>
    <t>28148</t>
  </si>
  <si>
    <t>LEVEMIR PENFILL</t>
  </si>
  <si>
    <t>100U/ML INJ SOL 5X3ML</t>
  </si>
  <si>
    <t>A10BA02</t>
  </si>
  <si>
    <t>191922</t>
  </si>
  <si>
    <t>1000MG TBL FLM 60</t>
  </si>
  <si>
    <t>B01AA03</t>
  </si>
  <si>
    <t>94113</t>
  </si>
  <si>
    <t>WARFARIN ORION</t>
  </si>
  <si>
    <t>3MG TBL NOB 100</t>
  </si>
  <si>
    <t>B01AB06</t>
  </si>
  <si>
    <t>213477</t>
  </si>
  <si>
    <t>9500IU/ML INJ SOL 10X5ML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</si>
  <si>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</si>
  <si>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</si>
  <si>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</si>
  <si>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</si>
  <si>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</si>
  <si>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</si>
  <si>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</si>
  <si>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</si>
  <si>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C01BD01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</si>
  <si>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</si>
  <si>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</si>
  <si>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</si>
  <si>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</si>
  <si>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</si>
  <si>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</si>
  <si>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</si>
  <si>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</si>
  <si>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</si>
  <si>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</si>
  <si>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C03CA01</t>
  </si>
  <si>
    <t>2133</t>
  </si>
  <si>
    <t>10MG/ML INJ SOL 5X2ML</t>
  </si>
  <si>
    <t>56804</t>
  </si>
  <si>
    <t>40MG TBL NOB 50</t>
  </si>
  <si>
    <t>C05BA01</t>
  </si>
  <si>
    <t>100304</t>
  </si>
  <si>
    <t>300MG/100G GEL 40G</t>
  </si>
  <si>
    <t>3575</t>
  </si>
  <si>
    <t>HEPAROID LÉČIVA</t>
  </si>
  <si>
    <t>2MG/G CRM 30G</t>
  </si>
  <si>
    <t>C07AB02</t>
  </si>
  <si>
    <t>49941</t>
  </si>
  <si>
    <t>BETALOC ZOK</t>
  </si>
  <si>
    <t>100MG TBL PRO 100</t>
  </si>
  <si>
    <t>58037</t>
  </si>
  <si>
    <t>50MG TBL PRO 30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</si>
  <si>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</si>
  <si>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</si>
  <si>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</si>
  <si>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</si>
  <si>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</si>
  <si>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</si>
  <si>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</si>
  <si>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</si>
  <si>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47740</t>
  </si>
  <si>
    <t>47741</t>
  </si>
  <si>
    <t>10MG TBL FLM 30</t>
  </si>
  <si>
    <t>C08CA01</t>
  </si>
  <si>
    <t>2945</t>
  </si>
  <si>
    <t>5MG TBL NOB 30</t>
  </si>
  <si>
    <t>C09AA04</t>
  </si>
  <si>
    <t>101205</t>
  </si>
  <si>
    <t>120791</t>
  </si>
  <si>
    <t>APO-PERINDO</t>
  </si>
  <si>
    <t>177322</t>
  </si>
  <si>
    <t>C09AA05</t>
  </si>
  <si>
    <t>15864</t>
  </si>
  <si>
    <t>TRITACE</t>
  </si>
  <si>
    <t>10MG TBL NOB 30</t>
  </si>
  <si>
    <t>56972</t>
  </si>
  <si>
    <t>1,25MG TBL NOB 20</t>
  </si>
  <si>
    <t>56976</t>
  </si>
  <si>
    <t>2,5MG TBL NOB 20</t>
  </si>
  <si>
    <t>56981</t>
  </si>
  <si>
    <t>C09BA04</t>
  </si>
  <si>
    <t>161623</t>
  </si>
  <si>
    <t>PRENEWEL</t>
  </si>
  <si>
    <t>8MG/2,5MG TBL NOB 30</t>
  </si>
  <si>
    <t>162008</t>
  </si>
  <si>
    <t>PRESTARIUM NEO COMBI</t>
  </si>
  <si>
    <t>10MG/2,5MG TBL FLM 30</t>
  </si>
  <si>
    <t>C09BA05</t>
  </si>
  <si>
    <t>115590</t>
  </si>
  <si>
    <t>MEDORAM PLUS H</t>
  </si>
  <si>
    <t>5MG/25MG TBL NOB 30</t>
  </si>
  <si>
    <t>C09BB04</t>
  </si>
  <si>
    <t>124087</t>
  </si>
  <si>
    <t>PRESTANCE</t>
  </si>
  <si>
    <t>5MG/5MG TBL NOB 30</t>
  </si>
  <si>
    <t>124115</t>
  </si>
  <si>
    <t>10MG/5MG TBL NOB 30</t>
  </si>
  <si>
    <t>C09BX01</t>
  </si>
  <si>
    <t>190958</t>
  </si>
  <si>
    <t>TRIPLIXAM</t>
  </si>
  <si>
    <t>5MG/1,25MG/5MG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</si>
  <si>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</si>
  <si>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</si>
  <si>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</si>
  <si>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</si>
  <si>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</si>
  <si>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</si>
  <si>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</si>
  <si>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</si>
  <si>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</si>
  <si>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</si>
  <si>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</si>
  <si>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</si>
  <si>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</si>
  <si>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</si>
  <si>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C10AA05</t>
  </si>
  <si>
    <t>148309</t>
  </si>
  <si>
    <t>TULIP</t>
  </si>
  <si>
    <t>40MG TBL FLM 90</t>
  </si>
  <si>
    <t>50311</t>
  </si>
  <si>
    <t>10MG TBL FLM 90</t>
  </si>
  <si>
    <t>50316</t>
  </si>
  <si>
    <t>20MG TBL FLM 30</t>
  </si>
  <si>
    <t>50318</t>
  </si>
  <si>
    <t>20MG TBL FLM 90</t>
  </si>
  <si>
    <t>93013</t>
  </si>
  <si>
    <t>SORTIS</t>
  </si>
  <si>
    <t>93016</t>
  </si>
  <si>
    <t>93018</t>
  </si>
  <si>
    <t>20MG TBL FLM 100</t>
  </si>
  <si>
    <t>93019</t>
  </si>
  <si>
    <t>40MG TBL FLM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</si>
  <si>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</si>
  <si>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</si>
  <si>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</si>
  <si>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</si>
  <si>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</si>
  <si>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</si>
  <si>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</si>
  <si>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</si>
  <si>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</si>
  <si>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</si>
  <si>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</si>
  <si>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46692</t>
  </si>
  <si>
    <t>EUTHYROX</t>
  </si>
  <si>
    <t>75MCG TBL NOB 100</t>
  </si>
  <si>
    <t>69189</t>
  </si>
  <si>
    <t>50MCG TBL NOB 100</t>
  </si>
  <si>
    <t>69191</t>
  </si>
  <si>
    <t>150MCG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</si>
  <si>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</si>
  <si>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</si>
  <si>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</si>
  <si>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</si>
  <si>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</si>
  <si>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</si>
  <si>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</si>
  <si>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</si>
  <si>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</si>
  <si>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</si>
  <si>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</si>
  <si>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</si>
  <si>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</si>
  <si>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</si>
  <si>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</si>
  <si>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</si>
  <si>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</si>
  <si>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</si>
  <si>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</si>
  <si>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18547</t>
  </si>
  <si>
    <t>XORIMAX</t>
  </si>
  <si>
    <t>500MG TBL FLM 10</t>
  </si>
  <si>
    <t>47727</t>
  </si>
  <si>
    <t>ZINNAT</t>
  </si>
  <si>
    <t>J01DD01</t>
  </si>
  <si>
    <t>201030</t>
  </si>
  <si>
    <t>SEFOTAK</t>
  </si>
  <si>
    <t>1G INJ PLV SOL 1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</si>
  <si>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</si>
  <si>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</si>
  <si>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</si>
  <si>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</si>
  <si>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</si>
  <si>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</si>
  <si>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</si>
  <si>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</si>
  <si>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</si>
  <si>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</si>
  <si>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</si>
  <si>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</si>
  <si>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</si>
  <si>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</si>
  <si>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</si>
  <si>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</si>
  <si>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</si>
  <si>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</si>
  <si>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</si>
  <si>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</si>
  <si>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</si>
  <si>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</si>
  <si>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</si>
  <si>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</si>
  <si>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</si>
  <si>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</si>
  <si>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</si>
  <si>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</si>
  <si>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</si>
  <si>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</si>
  <si>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J01XX08</t>
  </si>
  <si>
    <t>197699</t>
  </si>
  <si>
    <t>LINEZOLID SANDOZ</t>
  </si>
  <si>
    <t>600MG TBL FLM 10</t>
  </si>
  <si>
    <t>3708</t>
  </si>
  <si>
    <t>2MG/ML INF SOL 10X300ML I</t>
  </si>
  <si>
    <t>J02AC01</t>
  </si>
  <si>
    <t>164401</t>
  </si>
  <si>
    <t>FLUCONAZOL KABI</t>
  </si>
  <si>
    <t>2MG/ML INF SOL 10X100ML</t>
  </si>
  <si>
    <t>J05AB11</t>
  </si>
  <si>
    <t>124231</t>
  </si>
  <si>
    <t>VALACICLOVIR MYLAN</t>
  </si>
  <si>
    <t>500MG TBL FLM 42</t>
  </si>
  <si>
    <t>M01AX17</t>
  </si>
  <si>
    <t>12891</t>
  </si>
  <si>
    <t>100MG TBL NOB 15</t>
  </si>
  <si>
    <t>12892</t>
  </si>
  <si>
    <t>100MG TBL NOB 30</t>
  </si>
  <si>
    <t>132853</t>
  </si>
  <si>
    <t>M04AA01</t>
  </si>
  <si>
    <t>2592</t>
  </si>
  <si>
    <t>100MG TBL NOB 50</t>
  </si>
  <si>
    <t>N01AH03</t>
  </si>
  <si>
    <t>162444</t>
  </si>
  <si>
    <t>SUFENTANIL TORREX</t>
  </si>
  <si>
    <t>5MCG/ML INJ SOL 5X2ML</t>
  </si>
  <si>
    <t>85526</t>
  </si>
  <si>
    <t>SUFENTA FORTE</t>
  </si>
  <si>
    <t>50MCG/ML INJ SOL 5X1ML</t>
  </si>
  <si>
    <t>N01BB10</t>
  </si>
  <si>
    <t>197125</t>
  </si>
  <si>
    <t>LEVOBUPIVACAINE KABI</t>
  </si>
  <si>
    <t>5MG/ML INJ/INF SOL 5X10ML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</si>
  <si>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</si>
  <si>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</si>
  <si>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</si>
  <si>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</si>
  <si>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</si>
  <si>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</si>
  <si>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</si>
  <si>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</si>
  <si>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</si>
  <si>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</si>
  <si>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</si>
  <si>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</si>
  <si>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157875</t>
  </si>
  <si>
    <t>PARACETAMOL KABI</t>
  </si>
  <si>
    <t>10MG/ML INF SOL 10X100ML</t>
  </si>
  <si>
    <t>N04BA02</t>
  </si>
  <si>
    <t>88498</t>
  </si>
  <si>
    <t>100MG/25MG TBL NOB 100</t>
  </si>
  <si>
    <t>N05AX08</t>
  </si>
  <si>
    <t>197227</t>
  </si>
  <si>
    <t>RISPERIDON FARMAX</t>
  </si>
  <si>
    <t>1MG TBL FLM 60</t>
  </si>
  <si>
    <t>N05BA12</t>
  </si>
  <si>
    <t>91788</t>
  </si>
  <si>
    <t>NEUROL 0,25</t>
  </si>
  <si>
    <t>0,25MG TBL NOB 30</t>
  </si>
  <si>
    <t>N05CD08</t>
  </si>
  <si>
    <t>127738</t>
  </si>
  <si>
    <t>MIDAZOLAM ACCORD</t>
  </si>
  <si>
    <t>5MG/ML INJ/INF SOL 10X3ML</t>
  </si>
  <si>
    <t>N05CF02</t>
  </si>
  <si>
    <t>146894</t>
  </si>
  <si>
    <t>10MG TBL FLM 20</t>
  </si>
  <si>
    <t>146899</t>
  </si>
  <si>
    <t>10MG TBL FLM 50</t>
  </si>
  <si>
    <t>198054</t>
  </si>
  <si>
    <t>SANVAL</t>
  </si>
  <si>
    <t>198058</t>
  </si>
  <si>
    <t>10MG TBL FLM 100</t>
  </si>
  <si>
    <t>N06AB04</t>
  </si>
  <si>
    <t>114287</t>
  </si>
  <si>
    <t>APO-CITAL</t>
  </si>
  <si>
    <t>17425</t>
  </si>
  <si>
    <t>17431</t>
  </si>
  <si>
    <t>N06AB06</t>
  </si>
  <si>
    <t>195939</t>
  </si>
  <si>
    <t>SERTRALIN APOTEX</t>
  </si>
  <si>
    <t>50MG TBL FLM 30</t>
  </si>
  <si>
    <t>N06AX11</t>
  </si>
  <si>
    <t>105844</t>
  </si>
  <si>
    <t>MIRTAZAPIN ORION</t>
  </si>
  <si>
    <t>15MG POR TBL DIS 30</t>
  </si>
  <si>
    <t>146071</t>
  </si>
  <si>
    <t>MIRTAZAPIN MYLAN</t>
  </si>
  <si>
    <t>30MG POR TBL DIS 30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</si>
  <si>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</si>
  <si>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</si>
  <si>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</si>
  <si>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</si>
  <si>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</si>
  <si>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</si>
  <si>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</si>
  <si>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R05CB06</t>
  </si>
  <si>
    <t>124372</t>
  </si>
  <si>
    <t>FLAVAMED</t>
  </si>
  <si>
    <t>30MG TBL NOB 20</t>
  </si>
  <si>
    <t>202900</t>
  </si>
  <si>
    <t>94918</t>
  </si>
  <si>
    <t>R06AE07</t>
  </si>
  <si>
    <t>5496</t>
  </si>
  <si>
    <t>10MG TBL FLM 60</t>
  </si>
  <si>
    <t>66030</t>
  </si>
  <si>
    <t>V06XX</t>
  </si>
  <si>
    <t>33220</t>
  </si>
  <si>
    <t>POR SOL 1X225G</t>
  </si>
  <si>
    <t>33420</t>
  </si>
  <si>
    <t>33739</t>
  </si>
  <si>
    <t>33741</t>
  </si>
  <si>
    <t>33742</t>
  </si>
  <si>
    <t>33848</t>
  </si>
  <si>
    <t>33850</t>
  </si>
  <si>
    <t>33851</t>
  </si>
  <si>
    <t>33858</t>
  </si>
  <si>
    <t>33859</t>
  </si>
  <si>
    <t>A04AA01</t>
  </si>
  <si>
    <t>24550</t>
  </si>
  <si>
    <t>ONDANSETRON KABI</t>
  </si>
  <si>
    <t>2MG/ML INJ SOL 5X4ML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</si>
  <si>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</si>
  <si>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</si>
  <si>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</si>
  <si>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</si>
  <si>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</si>
  <si>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</si>
  <si>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</si>
  <si>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</si>
  <si>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107938</t>
  </si>
  <si>
    <t>150MG/3ML INJ SOL 6X3ML</t>
  </si>
  <si>
    <t>32225</t>
  </si>
  <si>
    <t>25MG TBL PRO 28</t>
  </si>
  <si>
    <t>49910</t>
  </si>
  <si>
    <t>20MG TBL FLM 98</t>
  </si>
  <si>
    <t>C07AG02</t>
  </si>
  <si>
    <t>102596</t>
  </si>
  <si>
    <t>6,25MG TBL NOB 30</t>
  </si>
  <si>
    <t>101227</t>
  </si>
  <si>
    <t>124101</t>
  </si>
  <si>
    <t>5MG/10MG TBL NOB 30</t>
  </si>
  <si>
    <t>C09DB04</t>
  </si>
  <si>
    <t>167852</t>
  </si>
  <si>
    <t>TWYNSTA</t>
  </si>
  <si>
    <t>80MG/5MG TBL NOB 28</t>
  </si>
  <si>
    <t>C10AB05</t>
  </si>
  <si>
    <t>59503</t>
  </si>
  <si>
    <t>LIPANTHYL SUPRA</t>
  </si>
  <si>
    <t>160MG TBL FLM 30</t>
  </si>
  <si>
    <t>40368</t>
  </si>
  <si>
    <t>MEDROL</t>
  </si>
  <si>
    <t>4MG TBL NOB 30 I</t>
  </si>
  <si>
    <t>187425</t>
  </si>
  <si>
    <t>LETROX</t>
  </si>
  <si>
    <t>187427</t>
  </si>
  <si>
    <t>100MCG TBL NOB 100</t>
  </si>
  <si>
    <t>85524</t>
  </si>
  <si>
    <t>AMOKSIKLAV 375 MG</t>
  </si>
  <si>
    <t>250MG/125MG TBL FLM 21</t>
  </si>
  <si>
    <t>J01EE01</t>
  </si>
  <si>
    <t>11706</t>
  </si>
  <si>
    <t>80MG/16MG/ML INF CNC SOL 10X5ML</t>
  </si>
  <si>
    <t>164407</t>
  </si>
  <si>
    <t>2MG/ML INF SOL 10X200ML</t>
  </si>
  <si>
    <t>M01AC06</t>
  </si>
  <si>
    <t>112561</t>
  </si>
  <si>
    <t>RECOXA</t>
  </si>
  <si>
    <t>15MG TBL NOB 30</t>
  </si>
  <si>
    <t>13281</t>
  </si>
  <si>
    <t>15MG TBL NOB 20</t>
  </si>
  <si>
    <t>7981</t>
  </si>
  <si>
    <t>500MG/ML INJ SOL 10X2ML</t>
  </si>
  <si>
    <t>N05AH03</t>
  </si>
  <si>
    <t>500752</t>
  </si>
  <si>
    <t>OLANZAPIN MYLAN</t>
  </si>
  <si>
    <t>5MG TBL FLM 28</t>
  </si>
  <si>
    <t>90957</t>
  </si>
  <si>
    <t>96977</t>
  </si>
  <si>
    <t>1MG TBL NOB 30</t>
  </si>
  <si>
    <t>53950</t>
  </si>
  <si>
    <t>ZOLOFT</t>
  </si>
  <si>
    <t>50MG TBL FLM 28</t>
  </si>
  <si>
    <t>N06AB10</t>
  </si>
  <si>
    <t>134502</t>
  </si>
  <si>
    <t>ELICEA</t>
  </si>
  <si>
    <t>10MG TBL FLM 28</t>
  </si>
  <si>
    <t>134513</t>
  </si>
  <si>
    <t>58380</t>
  </si>
  <si>
    <t>VENTOLIN</t>
  </si>
  <si>
    <t>5MG/ML INH SOL 1X20ML</t>
  </si>
  <si>
    <t>98336</t>
  </si>
  <si>
    <t>AMBROBENE RETARD</t>
  </si>
  <si>
    <t>75MG CPS PRO 10</t>
  </si>
  <si>
    <t>66029</t>
  </si>
  <si>
    <t>10MG TBL FLM 10</t>
  </si>
  <si>
    <t>99600</t>
  </si>
  <si>
    <t>R06AE09</t>
  </si>
  <si>
    <t>124343</t>
  </si>
  <si>
    <t>CEZERA</t>
  </si>
  <si>
    <t>5MG TBL FLM 30 I</t>
  </si>
  <si>
    <t>33339</t>
  </si>
  <si>
    <t>33527</t>
  </si>
  <si>
    <t>33530</t>
  </si>
  <si>
    <t>POR SOL 1X1000ML</t>
  </si>
  <si>
    <t>33852</t>
  </si>
  <si>
    <t>33855</t>
  </si>
  <si>
    <t>NUTRIDRINK BALÍČEK 5 + 1</t>
  </si>
  <si>
    <t>33856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</si>
  <si>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</si>
  <si>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</si>
  <si>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</si>
  <si>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</si>
  <si>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</si>
  <si>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</si>
  <si>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</si>
  <si>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</si>
  <si>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</si>
  <si>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</si>
  <si>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</si>
  <si>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</si>
  <si>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</si>
  <si>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</si>
  <si>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</si>
  <si>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Traumatologické oddělení Celkem</t>
  </si>
  <si>
    <t>* Legenda</t>
  </si>
  <si>
    <t>DIAPZT = Pomůcky pro diabetiky, jejichž název začíná slovem "Pumpa"</t>
  </si>
  <si>
    <t>Blažková Lenka</t>
  </si>
  <si>
    <t>Čižmář Igor</t>
  </si>
  <si>
    <t>Čurlejová Eva</t>
  </si>
  <si>
    <t>Doležel Michal</t>
  </si>
  <si>
    <t>Dospěl Ivo</t>
  </si>
  <si>
    <t>Dráč Pavel</t>
  </si>
  <si>
    <t>Freiwald Jaromír</t>
  </si>
  <si>
    <t>Gregořík Michal</t>
  </si>
  <si>
    <t>Hanáková Dagmar</t>
  </si>
  <si>
    <t>Heinz Petr</t>
  </si>
  <si>
    <t>Homza Miroslav</t>
  </si>
  <si>
    <t>Knápek Michal</t>
  </si>
  <si>
    <t>Korpa Pavel</t>
  </si>
  <si>
    <t>Kovařík Jan</t>
  </si>
  <si>
    <t>Kriváček Ján</t>
  </si>
  <si>
    <t>Moťka Vladislav</t>
  </si>
  <si>
    <t>Mysliveček Igor</t>
  </si>
  <si>
    <t>Palčák Ján</t>
  </si>
  <si>
    <t>Riško Juraj</t>
  </si>
  <si>
    <t>Sedlák Pavel</t>
  </si>
  <si>
    <t>Skoumal Pavel</t>
  </si>
  <si>
    <t>Špiroch Petr</t>
  </si>
  <si>
    <t>Vinter Lukáš</t>
  </si>
  <si>
    <t>Vinter Radim</t>
  </si>
  <si>
    <t>Zborovjan Peter</t>
  </si>
  <si>
    <t>JINÁ KAPILÁRY STABILIZUJÍCÍ LÁTKY</t>
  </si>
  <si>
    <t>107806</t>
  </si>
  <si>
    <t>20MG TBL ENT 30</t>
  </si>
  <si>
    <t>NADROPARIN</t>
  </si>
  <si>
    <t>32059</t>
  </si>
  <si>
    <t>Ambroxol</t>
  </si>
  <si>
    <t>AMOXICILIN A ENZYMOVÝ INHIBITOR</t>
  </si>
  <si>
    <t>CEFUROXIM</t>
  </si>
  <si>
    <t>GABAPENTIN</t>
  </si>
  <si>
    <t>84399</t>
  </si>
  <si>
    <t>NEURONTIN</t>
  </si>
  <si>
    <t>300MG CPS DUR 50</t>
  </si>
  <si>
    <t>32061</t>
  </si>
  <si>
    <t>NIMESULID</t>
  </si>
  <si>
    <t>SODNÁ SŮL METAMIZOLU</t>
  </si>
  <si>
    <t>SULTAMICILIN</t>
  </si>
  <si>
    <t>17149</t>
  </si>
  <si>
    <t>375MG TBL FLM 12</t>
  </si>
  <si>
    <t>TRAMADOL A PARACETAMOL</t>
  </si>
  <si>
    <t>138841</t>
  </si>
  <si>
    <t>DORETA</t>
  </si>
  <si>
    <t>37,5MG/325MG TBL FLM 30 I</t>
  </si>
  <si>
    <t>179325</t>
  </si>
  <si>
    <t>75MG/650MG TBL FLM 10 I</t>
  </si>
  <si>
    <t>179327</t>
  </si>
  <si>
    <t>75MG/650MG TBL FLM 30 I</t>
  </si>
  <si>
    <t>Obvazový materiál, náplasti</t>
  </si>
  <si>
    <t>22441</t>
  </si>
  <si>
    <t>OBINADLO ELASTICKÉ IDEALTEX</t>
  </si>
  <si>
    <t>12CMX5M,1KS</t>
  </si>
  <si>
    <t>Ortopedicko protetické pomůcky sériově vyráběné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</si>
  <si>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</si>
  <si>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</si>
  <si>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</si>
  <si>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</si>
  <si>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</si>
  <si>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</si>
  <si>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3952</t>
  </si>
  <si>
    <t>DLAHA FIXAČNÍ LOKETNÍHO KLOUBU</t>
  </si>
  <si>
    <t>S VYMEZENÝM ROZSAHEM POHYBU</t>
  </si>
  <si>
    <t>39710</t>
  </si>
  <si>
    <t>DLAHA PRO FIXACI PRSTŮ RUKY TYP A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</si>
  <si>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</si>
  <si>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</si>
  <si>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</si>
  <si>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</si>
  <si>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93834</t>
  </si>
  <si>
    <t>ORTÉZA ZÁPĚSTÍ EXOFORM</t>
  </si>
  <si>
    <t>S TVAROVATELNOU PALMÁRNÍ DLAHOU</t>
  </si>
  <si>
    <t>93897</t>
  </si>
  <si>
    <t>LÍMEC KRČNÍ TYP PHILADELPHIA PAN 1.02</t>
  </si>
  <si>
    <t>DVOUDÍLNÝ, STAVITELNÝ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</si>
  <si>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</si>
  <si>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</si>
  <si>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</si>
  <si>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</si>
  <si>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Amlodipin</t>
  </si>
  <si>
    <t>2954</t>
  </si>
  <si>
    <t>AGEN 10</t>
  </si>
  <si>
    <t>132654</t>
  </si>
  <si>
    <t>BISOPROLOL</t>
  </si>
  <si>
    <t>158689</t>
  </si>
  <si>
    <t>5MG TBL FLM 10</t>
  </si>
  <si>
    <t>CIPROFLOXACIN</t>
  </si>
  <si>
    <t>15658</t>
  </si>
  <si>
    <t>CIPLOX</t>
  </si>
  <si>
    <t>Hydrogenované námelové alkaloidy</t>
  </si>
  <si>
    <t>91032</t>
  </si>
  <si>
    <t>SECATOXIN FORTE</t>
  </si>
  <si>
    <t>2,5MG/ML POR GTT SOL 25ML</t>
  </si>
  <si>
    <t>IBUPROFEN</t>
  </si>
  <si>
    <t>32080</t>
  </si>
  <si>
    <t>IBALGIN 400</t>
  </si>
  <si>
    <t>400MG TBL FLM 12</t>
  </si>
  <si>
    <t>JINÁ ANTIINFEKTIVA</t>
  </si>
  <si>
    <t>876</t>
  </si>
  <si>
    <t>1MG/G OPH UNG 5G</t>
  </si>
  <si>
    <t>202701</t>
  </si>
  <si>
    <t>20MG TBL ENT 90</t>
  </si>
  <si>
    <t>JODOVANÝ POVIDON</t>
  </si>
  <si>
    <t>62320</t>
  </si>
  <si>
    <t>100MG/G UNG 20G</t>
  </si>
  <si>
    <t>KLINDAMYCIN</t>
  </si>
  <si>
    <t>100339</t>
  </si>
  <si>
    <t>DALACIN C</t>
  </si>
  <si>
    <t>300MG CPS DUR 16</t>
  </si>
  <si>
    <t>KYSELINA ACETYLSALICYLOVÁ</t>
  </si>
  <si>
    <t>99295</t>
  </si>
  <si>
    <t>ANOPYRIN</t>
  </si>
  <si>
    <t>100MG TBL NOB 2X10</t>
  </si>
  <si>
    <t>87680</t>
  </si>
  <si>
    <t>400MG TBL NOB 10</t>
  </si>
  <si>
    <t>METOPROLOL</t>
  </si>
  <si>
    <t>45499</t>
  </si>
  <si>
    <t>100MG TBL PRO 30</t>
  </si>
  <si>
    <t>32058</t>
  </si>
  <si>
    <t>9500IU/ML INJ SOL ISP 10X0,3ML</t>
  </si>
  <si>
    <t>OMEPRAZOL</t>
  </si>
  <si>
    <t>25365</t>
  </si>
  <si>
    <t>20MG CPS ETD 28</t>
  </si>
  <si>
    <t>Pentoxifylin</t>
  </si>
  <si>
    <t>155872</t>
  </si>
  <si>
    <t>TRENTAL 400</t>
  </si>
  <si>
    <t>400MG TBL RET 20</t>
  </si>
  <si>
    <t>RŮZNÉ JINÉ KOMBINACE ŽELEZA</t>
  </si>
  <si>
    <t>97402</t>
  </si>
  <si>
    <t>320MG/60MG TBL FLM 50</t>
  </si>
  <si>
    <t>TELMISARTAN A DIURETIKA</t>
  </si>
  <si>
    <t>26577</t>
  </si>
  <si>
    <t>MICARDISPLUS</t>
  </si>
  <si>
    <t>80MG/12,5MG TBL NOB 28X1</t>
  </si>
  <si>
    <t>TIAPRID</t>
  </si>
  <si>
    <t>48578</t>
  </si>
  <si>
    <t>138840</t>
  </si>
  <si>
    <t>37,5MG/325MG TBL FLM 20 I</t>
  </si>
  <si>
    <t>17925</t>
  </si>
  <si>
    <t>37,5MG/325MG TBL FLM 20</t>
  </si>
  <si>
    <t>17926</t>
  </si>
  <si>
    <t>37,5MG/325MG TBL FLM 30</t>
  </si>
  <si>
    <t>179326</t>
  </si>
  <si>
    <t>75MG/650MG TBL FLM 20 I</t>
  </si>
  <si>
    <t>132872</t>
  </si>
  <si>
    <t>209688</t>
  </si>
  <si>
    <t>209687</t>
  </si>
  <si>
    <t>75MG/650MG TBL PRO 20 II</t>
  </si>
  <si>
    <t>PERINDOPRIL A BISOPROLOL</t>
  </si>
  <si>
    <t>213261</t>
  </si>
  <si>
    <t>COSYREL</t>
  </si>
  <si>
    <t>10MG/5MG TBL FLM 30 I</t>
  </si>
  <si>
    <t>11647</t>
  </si>
  <si>
    <t>LÍMEC KRČNÍ PAN 1.01</t>
  </si>
  <si>
    <t>ANATOMICKY TVAROVANÝ,VELIKOSTI S,M,L,XL,XXL,NÍZKÝ 8CM,VYSOKÝ 10CM</t>
  </si>
  <si>
    <t>140716</t>
  </si>
  <si>
    <t>LÍMEC KRČNÍ ANATOMICKÝ VYZTUŽENÝ</t>
  </si>
  <si>
    <t>ORTEX 015D</t>
  </si>
  <si>
    <t>11974</t>
  </si>
  <si>
    <t>BERLE PŘEDLOKETNí SPECIÁLNÍ 222 KL-SC</t>
  </si>
  <si>
    <t>VYMĚKČENÉ DRŽADLO,BAREVNÁ,NASTAVITELNÁ 76-96CM,DO 130KG</t>
  </si>
  <si>
    <t>23883</t>
  </si>
  <si>
    <t>NÁSTAVEC NA WC PLASTOVÝ 508 A</t>
  </si>
  <si>
    <t>VÝŠKA 15CM</t>
  </si>
  <si>
    <t>12494</t>
  </si>
  <si>
    <t>AUGMENTIN 1 G</t>
  </si>
  <si>
    <t>875MG/125MG TBL FLM 14 I</t>
  </si>
  <si>
    <t>CHLORID DRASELNÝ</t>
  </si>
  <si>
    <t>17189</t>
  </si>
  <si>
    <t>500MG TBL ENT 100</t>
  </si>
  <si>
    <t>107135</t>
  </si>
  <si>
    <t>150MG CPS DUR 16</t>
  </si>
  <si>
    <t>132671</t>
  </si>
  <si>
    <t>Kyselina aminomethylbenzoová</t>
  </si>
  <si>
    <t>2123</t>
  </si>
  <si>
    <t>PAMBA</t>
  </si>
  <si>
    <t>250MG TBL NOB 10</t>
  </si>
  <si>
    <t>32063</t>
  </si>
  <si>
    <t>9500IU/ML INJ SOL ISP 10X0,8ML</t>
  </si>
  <si>
    <t>SULFAMETHOXAZOL A TRIMETHOPRIM</t>
  </si>
  <si>
    <t>6264</t>
  </si>
  <si>
    <t>400MG/80MG TBL NOB 20</t>
  </si>
  <si>
    <t>TOLPERISON</t>
  </si>
  <si>
    <t>57525</t>
  </si>
  <si>
    <t>MYDOCALM</t>
  </si>
  <si>
    <t>150MG TBL FLM 30</t>
  </si>
  <si>
    <t>179328</t>
  </si>
  <si>
    <t>75MG/650MG TBL FLM 40 I</t>
  </si>
  <si>
    <t>Kompresní punčochy a návleky</t>
  </si>
  <si>
    <t>45387</t>
  </si>
  <si>
    <t>PUNČOCHY KOMPRESNÍ LÝTKOVÉ II.K.T.</t>
  </si>
  <si>
    <t>MAXIS COMFORT A-D</t>
  </si>
  <si>
    <t>11487</t>
  </si>
  <si>
    <t>ORTÉZA KOLENNÍHO KLOUBU OR32</t>
  </si>
  <si>
    <t>LIMITOVANÝ ROZSAH POHYBU, PEVNÝ RÁM</t>
  </si>
  <si>
    <t>140963</t>
  </si>
  <si>
    <t xml:space="preserve">ORTÉZA HLEZENNÍHO KLOUBU LÉČEBNÁ S DLAHAMI-III. A </t>
  </si>
  <si>
    <t>VELIKOST XXS,XS,S,M,L,XL,XXL,XXXL</t>
  </si>
  <si>
    <t>11674</t>
  </si>
  <si>
    <t>ORTÉZA HLEZENNÍHO KLOUBU OR 6D</t>
  </si>
  <si>
    <t>LÉČEBNÁ DYNAMICKÁ</t>
  </si>
  <si>
    <t>136070</t>
  </si>
  <si>
    <t>ZÁVĚS RAMENNÍ</t>
  </si>
  <si>
    <t>DISTANČNÍ PODLOŽKA</t>
  </si>
  <si>
    <t>132968</t>
  </si>
  <si>
    <t>BILASTIN</t>
  </si>
  <si>
    <t>148675</t>
  </si>
  <si>
    <t>XADOS</t>
  </si>
  <si>
    <t>20MG TBL NOB 50</t>
  </si>
  <si>
    <t>LINEZOLID</t>
  </si>
  <si>
    <t>12895</t>
  </si>
  <si>
    <t>100MG POR GRA SUS 30 I</t>
  </si>
  <si>
    <t>20028</t>
  </si>
  <si>
    <t>AGAPURIN SR 400</t>
  </si>
  <si>
    <t>400MG TBL PRO 100</t>
  </si>
  <si>
    <t>TRIAMCINOLON</t>
  </si>
  <si>
    <t>162502</t>
  </si>
  <si>
    <t>1MG/G DRM EML 30G</t>
  </si>
  <si>
    <t>11657</t>
  </si>
  <si>
    <t>ORTÉZA LOKTE S LIMITACÍ PAN 4.02</t>
  </si>
  <si>
    <t>FLEXE A EXTENZE PO 10 ST. VELIKOST S,M,L, UNIV. PRO PRAVOU A LEVOU RUKU</t>
  </si>
  <si>
    <t>93224</t>
  </si>
  <si>
    <t>ORTÉZA ZÁPĚSTÍ A PALCE RUKY PAN 5.05</t>
  </si>
  <si>
    <t>PRAVÁ, LEVÁ, VEL. S,M,L,XL</t>
  </si>
  <si>
    <t>39709</t>
  </si>
  <si>
    <t>VELIKOST A2</t>
  </si>
  <si>
    <t>BEMIPARIN</t>
  </si>
  <si>
    <t>30526</t>
  </si>
  <si>
    <t>ZIBOR</t>
  </si>
  <si>
    <t>3500IU INJ SOL ISP 10X0,2ML</t>
  </si>
  <si>
    <t>Jiná antibiotika pro lokální aplikaci</t>
  </si>
  <si>
    <t>1066</t>
  </si>
  <si>
    <t>250IU/G+5,2MG/G UNG 10G</t>
  </si>
  <si>
    <t>UMĚLÉ SLZY A JINÉ INDIFERENTNÍ PŘÍPRAVKY</t>
  </si>
  <si>
    <t>84325</t>
  </si>
  <si>
    <t>VIDISIC</t>
  </si>
  <si>
    <t>2MG/G OPH GEL 1X10G</t>
  </si>
  <si>
    <t>32064</t>
  </si>
  <si>
    <t>9500IU/ML INJ SOL ISP 10X1ML</t>
  </si>
  <si>
    <t>201608</t>
  </si>
  <si>
    <t>37,5MG/325MG TBL FLM 20X1</t>
  </si>
  <si>
    <t>86148</t>
  </si>
  <si>
    <t>AUGMENTIN 625 MG</t>
  </si>
  <si>
    <t>500MG/125MG TBL FLM 21 II</t>
  </si>
  <si>
    <t>47728</t>
  </si>
  <si>
    <t>500MG TBL FLM 14</t>
  </si>
  <si>
    <t>Kyanokobalamin</t>
  </si>
  <si>
    <t>641</t>
  </si>
  <si>
    <t>VITAMIN B12 LÉČIVA</t>
  </si>
  <si>
    <t>300MCG INJ SOL 5X1ML</t>
  </si>
  <si>
    <t>MEFENOXALON</t>
  </si>
  <si>
    <t>85656</t>
  </si>
  <si>
    <t>DORSIFLEX</t>
  </si>
  <si>
    <t>OLANZAPIN</t>
  </si>
  <si>
    <t>VENLAFAXIN</t>
  </si>
  <si>
    <t>24973</t>
  </si>
  <si>
    <t>OLWEXYA</t>
  </si>
  <si>
    <t>75MG CPS PRO 28</t>
  </si>
  <si>
    <t>11660</t>
  </si>
  <si>
    <t>ORTÉZA ZÁPĚSTÍ DLOUHÁ PAN 5.02</t>
  </si>
  <si>
    <t>S DLAHOU, VELIKOST M,L,XL, PRAVÁ-LEVÁ</t>
  </si>
  <si>
    <t>136063</t>
  </si>
  <si>
    <t>ORTÉZA LOKETNÍ</t>
  </si>
  <si>
    <t>LIMITACE POHYBU 15.,30.,60.,90.,120.</t>
  </si>
  <si>
    <t>63777</t>
  </si>
  <si>
    <t>ORTÉZA HLEZENNÍ VACOACHILL; SOUPRAVA PRO PACIENTA</t>
  </si>
  <si>
    <t>VAKUOVÝ FIXAČNÍ SYSTÉM, NÁHRADA SÁDRY, VELIKOST S, M, L</t>
  </si>
  <si>
    <t>BROMAZEPAM</t>
  </si>
  <si>
    <t>88217</t>
  </si>
  <si>
    <t>1,5MG TBL NOB 30</t>
  </si>
  <si>
    <t>DOXYCYKLIN</t>
  </si>
  <si>
    <t>97654</t>
  </si>
  <si>
    <t>DOXYBENE</t>
  </si>
  <si>
    <t>100MG CPS MOL 10</t>
  </si>
  <si>
    <t>KLOPIDOGREL</t>
  </si>
  <si>
    <t>KOMBINACE RŮZNÝCH ANTIBIOTIK</t>
  </si>
  <si>
    <t>1076</t>
  </si>
  <si>
    <t>OPH UNG 5G</t>
  </si>
  <si>
    <t>203564</t>
  </si>
  <si>
    <t>100MG TBL NOB 100</t>
  </si>
  <si>
    <t>LÉČIVA K TERAPII ONEMOCNĚNÍ JATER</t>
  </si>
  <si>
    <t>181293</t>
  </si>
  <si>
    <t>ESSENTIALE FORTE</t>
  </si>
  <si>
    <t>600MG CPS DUR 30</t>
  </si>
  <si>
    <t>203954</t>
  </si>
  <si>
    <t>400MG/80MG TBL NOB 28</t>
  </si>
  <si>
    <t>138839</t>
  </si>
  <si>
    <t>37,5MG/325MG TBL FLM 10 I</t>
  </si>
  <si>
    <t>125059</t>
  </si>
  <si>
    <t>151458</t>
  </si>
  <si>
    <t>CEFUROXIM KABI</t>
  </si>
  <si>
    <t>1500MG INJ/INF PLV SOL 10</t>
  </si>
  <si>
    <t>DIKLOFENAK</t>
  </si>
  <si>
    <t>107922</t>
  </si>
  <si>
    <t>APO-DICLO</t>
  </si>
  <si>
    <t>50MG TBL ENT 30</t>
  </si>
  <si>
    <t>83459</t>
  </si>
  <si>
    <t>300MG CPS DUR 100</t>
  </si>
  <si>
    <t>214618</t>
  </si>
  <si>
    <t>400MG TBL PRO 20</t>
  </si>
  <si>
    <t>115714</t>
  </si>
  <si>
    <t>201612</t>
  </si>
  <si>
    <t>37,5MG/325MG TBL FLM 60X1</t>
  </si>
  <si>
    <t>11662</t>
  </si>
  <si>
    <t>ORTÉZA PRSTŮ RUKY PAN 5.04</t>
  </si>
  <si>
    <t>S DLAHOU, VELIKOST S,M,L, UNIVERZÁLNÍ PRO PRAVOU A LEVOU RUKU</t>
  </si>
  <si>
    <t>93530</t>
  </si>
  <si>
    <t>ORTÉZA ZÁDOVÁ LOMBAX DORSO 0845</t>
  </si>
  <si>
    <t>VYSOKÁ ZÁDOVÁ ORTÉZA (ROZSAH TH-LS),KOVOVÉ DLAHY A DOPÍNACÍ TAHY</t>
  </si>
  <si>
    <t>136064</t>
  </si>
  <si>
    <t>PEVNÁ 90.</t>
  </si>
  <si>
    <t>63776</t>
  </si>
  <si>
    <t>ORTÉZA HLEZENNÍ VACOPED; SOUPRAVA PRO PACIENTA</t>
  </si>
  <si>
    <t>22322</t>
  </si>
  <si>
    <t>ORTÉZA KOLENNÍHO KLOUBU PEVNÁ</t>
  </si>
  <si>
    <t>S FLEXÍ 0 ST.A,ORTIKA OR 3A,VELIKOSTI XS,S,M,L,XL</t>
  </si>
  <si>
    <t>140722</t>
  </si>
  <si>
    <t>ORTÉZA PRSTOVÁ DYNAMICKÁ EXTENČNÍ (PIP)</t>
  </si>
  <si>
    <t>UNIVERZÁLNÍ PROVEDENÍ PRO PRSTY PRAVÉ A LEVÉ RUKY, VELIKOST 1-5</t>
  </si>
  <si>
    <t>JINÁ ANTIHISTAMINIKA PRO SYSTÉMOVOU APLIKACI</t>
  </si>
  <si>
    <t>2479</t>
  </si>
  <si>
    <t>2MG TBL NOB 20</t>
  </si>
  <si>
    <t>3377</t>
  </si>
  <si>
    <t>132650</t>
  </si>
  <si>
    <t>TRAMADOL</t>
  </si>
  <si>
    <t>12687</t>
  </si>
  <si>
    <t>TRAMAL RETARD TABLETY 100 MG</t>
  </si>
  <si>
    <t>32086</t>
  </si>
  <si>
    <t>50MG CPS DUR 20</t>
  </si>
  <si>
    <t>158673</t>
  </si>
  <si>
    <t>2,5MG TBL FLM 30</t>
  </si>
  <si>
    <t>FUROSEMID</t>
  </si>
  <si>
    <t>98219</t>
  </si>
  <si>
    <t>185814</t>
  </si>
  <si>
    <t>GABAPENTIN AUROBINDO</t>
  </si>
  <si>
    <t>PERINDOPRIL A DIURETIKA</t>
  </si>
  <si>
    <t>4306</t>
  </si>
  <si>
    <t>TRAMAL TOBOLKY 50 MG</t>
  </si>
  <si>
    <t>50MG CPS DUR 20 I</t>
  </si>
  <si>
    <t>93221</t>
  </si>
  <si>
    <t>PÁS BEDERNÍ S VÝZTUHAMI PAN 3.04</t>
  </si>
  <si>
    <t>VYSOKÝ S KŘÍŽENÝM TAHEM, VEL. S,M,L,XL,XXL</t>
  </si>
  <si>
    <t>93222</t>
  </si>
  <si>
    <t>PÁS BEDERNÍ S VÝZTUHAMI PAN 3.05</t>
  </si>
  <si>
    <t>VYSOKÝ S NASTAVENÍM TAHU, VEL. S,M,L,XL,XXL</t>
  </si>
  <si>
    <t>PANTOPRAZOL</t>
  </si>
  <si>
    <t>49112</t>
  </si>
  <si>
    <t>20MG TBL ENT 14 I</t>
  </si>
  <si>
    <t>15659</t>
  </si>
  <si>
    <t>500MG TBL FLM 50(5X10)</t>
  </si>
  <si>
    <t>15653</t>
  </si>
  <si>
    <t>250MG TBL FLM 10</t>
  </si>
  <si>
    <t>Dexamethason</t>
  </si>
  <si>
    <t>52334</t>
  </si>
  <si>
    <t>FORTECORTIN 4</t>
  </si>
  <si>
    <t>4MG TBL NOB 20</t>
  </si>
  <si>
    <t>84400</t>
  </si>
  <si>
    <t>202700</t>
  </si>
  <si>
    <t>20MG TBL ENT 60</t>
  </si>
  <si>
    <t>32060</t>
  </si>
  <si>
    <t>9500IU/ML INJ SOL ISP 2X0,6ML</t>
  </si>
  <si>
    <t>213490</t>
  </si>
  <si>
    <t>201609</t>
  </si>
  <si>
    <t>37,5MG/325MG TBL FLM 30X1</t>
  </si>
  <si>
    <t>93526</t>
  </si>
  <si>
    <t>BERLE PODPAŽNÍ THUASNE W2010</t>
  </si>
  <si>
    <t>KRÁTKÁ/STŘEDNÍ/DLOUHÁ, VÝŠKOVĚ STAVITELNÉ, POHODLNÉ ČALOUNĚNÍ, DO 130KG</t>
  </si>
  <si>
    <t>100013</t>
  </si>
  <si>
    <t>400MG TBL FLM 24</t>
  </si>
  <si>
    <t>ZOLPIDEM</t>
  </si>
  <si>
    <t>125060</t>
  </si>
  <si>
    <t>17187</t>
  </si>
  <si>
    <t>NIMESIL</t>
  </si>
  <si>
    <t>100MG POR GRA SUS 30</t>
  </si>
  <si>
    <t>Perindopril</t>
  </si>
  <si>
    <t>SULODEXID</t>
  </si>
  <si>
    <t>96118</t>
  </si>
  <si>
    <t>VESSEL DUE F</t>
  </si>
  <si>
    <t>250SU CPS MOL 50</t>
  </si>
  <si>
    <t>26578</t>
  </si>
  <si>
    <t>80MG/12,5MG TBL NOB 28</t>
  </si>
  <si>
    <t>59671</t>
  </si>
  <si>
    <t>100MG TBL PRO 10</t>
  </si>
  <si>
    <t>59672</t>
  </si>
  <si>
    <t>93841</t>
  </si>
  <si>
    <t>ORTÉZA HLEZNA EQUALIZER WALKER LOW TOP</t>
  </si>
  <si>
    <t>RIGIDNÍ S FIXAČNÍ VLOŽKOU, SNÍŽENÁ VÝŠKA</t>
  </si>
  <si>
    <t>Chondroitin-sulfát</t>
  </si>
  <si>
    <t>14821</t>
  </si>
  <si>
    <t>CONDROSULF</t>
  </si>
  <si>
    <t>800MG TBL FLM 30</t>
  </si>
  <si>
    <t>SÍRAN ŽELEZNATÝ</t>
  </si>
  <si>
    <t>14711</t>
  </si>
  <si>
    <t>TARDYFERON</t>
  </si>
  <si>
    <t>80MG TBL RET 30 I</t>
  </si>
  <si>
    <t>TELMISARTAN</t>
  </si>
  <si>
    <t>26556</t>
  </si>
  <si>
    <t>MICARDIS</t>
  </si>
  <si>
    <t>80MG TBL NOB 98</t>
  </si>
  <si>
    <t>17924</t>
  </si>
  <si>
    <t>37,5MG/325MG TBL FLM 10</t>
  </si>
  <si>
    <t>140727</t>
  </si>
  <si>
    <t>ORTÉZA RUKY KOREKČNÍ MEZIPRSTOVÁ</t>
  </si>
  <si>
    <t>PROVEDENÍ PRO PRAVOU A LEVOU RUKU, VELIKOST 1-3</t>
  </si>
  <si>
    <t>75631</t>
  </si>
  <si>
    <t>DICLOFENAC AL RETARD</t>
  </si>
  <si>
    <t>100MG TBL PRO 20</t>
  </si>
  <si>
    <t>12894</t>
  </si>
  <si>
    <t>100MG POR GRA SUS 15 I</t>
  </si>
  <si>
    <t>25366</t>
  </si>
  <si>
    <t>20MG CPS ETD 90</t>
  </si>
  <si>
    <t>Organo-heparinoid</t>
  </si>
  <si>
    <t>SULFADIAZIN, STŘÍBRNÁ SŮL, KOMBINACE</t>
  </si>
  <si>
    <t>14877</t>
  </si>
  <si>
    <t>2MG/G+10MG/G CRM 60G</t>
  </si>
  <si>
    <t>Vitamin B1 v kombinaci s vitaminem B6 a/nebo B12</t>
  </si>
  <si>
    <t>42476</t>
  </si>
  <si>
    <t>50MG/250MCG TBL OBD 50</t>
  </si>
  <si>
    <t>888</t>
  </si>
  <si>
    <t>8CMX5M,V NAPNUTÉM STAVU,DLOUHÝ TAH,1KS</t>
  </si>
  <si>
    <t>4711</t>
  </si>
  <si>
    <t>14CMX5M,V NAPNUTÉM STAVU,DLOUHÝ TAH,1KS</t>
  </si>
  <si>
    <t>39708</t>
  </si>
  <si>
    <t>VELIKOST A1</t>
  </si>
  <si>
    <t>78911</t>
  </si>
  <si>
    <t>PÁSKA EPIKONDYLÁRNÍ - TYP 202</t>
  </si>
  <si>
    <t>VELIKOSTI M,L</t>
  </si>
  <si>
    <t>93255</t>
  </si>
  <si>
    <t>DLAHA PRO FIXACI PALCE A PRSTŮ RUKY TYP J</t>
  </si>
  <si>
    <t>UNIVERZÁLNÍ VEL. (1 KS)</t>
  </si>
  <si>
    <t>6919</t>
  </si>
  <si>
    <t>ORTÉZA HLEZENNÍHO KLOUBU</t>
  </si>
  <si>
    <t>MALLEOLOC 2 VELIKOSTI NA LEVÉ A PRAVÉ HLEZNO</t>
  </si>
  <si>
    <t>93108</t>
  </si>
  <si>
    <t>ORTÉZA ZÁPĚSTÍ LIGAFLEX CLASSIC 2435 P/L</t>
  </si>
  <si>
    <t>PEVNÁ ORTÉZA, ODSTRANITELNÉ DLAHY PROSTUPNÉ RTG</t>
  </si>
  <si>
    <t>93816</t>
  </si>
  <si>
    <t>ORTÉZA KOLENNÍ</t>
  </si>
  <si>
    <t>PROTECT.CO</t>
  </si>
  <si>
    <t>62922</t>
  </si>
  <si>
    <t>ORTÉZA KOLENNÍ KRÁTKÁ NÁVLEKOVÁ PAN 7.10</t>
  </si>
  <si>
    <t>ELASTICKÁ BANDÁŽ,UNIV.P-L</t>
  </si>
  <si>
    <t>15764</t>
  </si>
  <si>
    <t>BERLE PŘEDLOKETNÍ DURALOVÁ FD 93</t>
  </si>
  <si>
    <t>NOSNOST 150KG</t>
  </si>
  <si>
    <t>140468</t>
  </si>
  <si>
    <t>BERLE PŘEDLOKETNÍ SPECIÁLNÍ OPTI-COMFORT</t>
  </si>
  <si>
    <t>NASTAVITELNÁ VÝŠKA,VYMĚKČENÉ DRŽADLO A VYMĚKČ.LOKETNÍ OPĚRKA,NOSNOST DO 130KG</t>
  </si>
  <si>
    <t>Aciklovir</t>
  </si>
  <si>
    <t>155938</t>
  </si>
  <si>
    <t>HERPESIN 200</t>
  </si>
  <si>
    <t>200MG TBL NOB 25</t>
  </si>
  <si>
    <t>ANALGETIKA A ANESTETIKA, KOMBINACE</t>
  </si>
  <si>
    <t>107143</t>
  </si>
  <si>
    <t>OTIPAX</t>
  </si>
  <si>
    <t>40MG/G+10MG/G AUR GTT SOL 16G</t>
  </si>
  <si>
    <t>88219</t>
  </si>
  <si>
    <t>107918</t>
  </si>
  <si>
    <t>50MG TBL ENT 100</t>
  </si>
  <si>
    <t>119672</t>
  </si>
  <si>
    <t>DICLOFENAC DUO PHARMASWISS</t>
  </si>
  <si>
    <t>75MG CPS RDR 30 I</t>
  </si>
  <si>
    <t>DIOSMIN, KOMBINACE</t>
  </si>
  <si>
    <t>14075</t>
  </si>
  <si>
    <t>500MG TBL FLM 60</t>
  </si>
  <si>
    <t>97522</t>
  </si>
  <si>
    <t>500MG TBL FLM 30</t>
  </si>
  <si>
    <t>132632</t>
  </si>
  <si>
    <t>HEPARIN</t>
  </si>
  <si>
    <t>93746</t>
  </si>
  <si>
    <t>HEPARIN LÉČIVA</t>
  </si>
  <si>
    <t>5000IU/ML INJ SOL 1X10ML</t>
  </si>
  <si>
    <t>HEPARIN, KOMBINACE</t>
  </si>
  <si>
    <t>44980</t>
  </si>
  <si>
    <t>CONTRACTUBEX</t>
  </si>
  <si>
    <t>GEL 20G</t>
  </si>
  <si>
    <t>HOŘČÍK (RŮZNÉ SOLE V KOMBINACI)</t>
  </si>
  <si>
    <t>66555</t>
  </si>
  <si>
    <t>365MG POR GRA SOL SCC 30</t>
  </si>
  <si>
    <t>16319</t>
  </si>
  <si>
    <t>BRAUNOVIDON</t>
  </si>
  <si>
    <t>16320</t>
  </si>
  <si>
    <t>100MG/G UNG 100G</t>
  </si>
  <si>
    <t>KLARITHROMYCIN</t>
  </si>
  <si>
    <t>132644</t>
  </si>
  <si>
    <t>500MG TBL NOB 14</t>
  </si>
  <si>
    <t>KLONAZEPAM</t>
  </si>
  <si>
    <t>14957</t>
  </si>
  <si>
    <t>RIVOTRIL</t>
  </si>
  <si>
    <t>0,5MG TBL NOB 50</t>
  </si>
  <si>
    <t>OFLOXACIN</t>
  </si>
  <si>
    <t>17412</t>
  </si>
  <si>
    <t>ZANOCIN</t>
  </si>
  <si>
    <t>200MG TBL FLM 10</t>
  </si>
  <si>
    <t>PIROXIKAM</t>
  </si>
  <si>
    <t>49522</t>
  </si>
  <si>
    <t>20MG TBL NOB 30</t>
  </si>
  <si>
    <t>Pitofenon a analgetika</t>
  </si>
  <si>
    <t>176954</t>
  </si>
  <si>
    <t>500MG/ML+5MG/ML POR GTT SOL 1X</t>
  </si>
  <si>
    <t>PROMETHAZIN</t>
  </si>
  <si>
    <t>172476</t>
  </si>
  <si>
    <t>25MG TBL FLM 20X1</t>
  </si>
  <si>
    <t>57793</t>
  </si>
  <si>
    <t>TRAMAL KAPKY 100 MG/1 ML</t>
  </si>
  <si>
    <t>100MG/ML POR GTT SOL 1X96ML</t>
  </si>
  <si>
    <t>VÁPNÍK, KOMBINACE S VITAMINEM D A/NEBO JINÝMI LÉČIVY</t>
  </si>
  <si>
    <t>189079</t>
  </si>
  <si>
    <t>CALCICHEW D3 LEMON</t>
  </si>
  <si>
    <t>500MG/400IU TBL MND 60</t>
  </si>
  <si>
    <t>47515</t>
  </si>
  <si>
    <t>500MG/200IU TBL MND 60</t>
  </si>
  <si>
    <t>206529</t>
  </si>
  <si>
    <t>CALCICHEW D3 JAHODA</t>
  </si>
  <si>
    <t>885</t>
  </si>
  <si>
    <t>10CMX5M,V NAPNUTÉM STAVU,DLOUHÝ TAH,1KS</t>
  </si>
  <si>
    <t>80573</t>
  </si>
  <si>
    <t>KRYTÍ ABSORPČNÍ MEPILEX</t>
  </si>
  <si>
    <t>10X10CM SE SILIKONOVOU VRSTVOU SAFETAC,5KS</t>
  </si>
  <si>
    <t>883</t>
  </si>
  <si>
    <t>OBINADLO ELASTICKÉ IDEAL</t>
  </si>
  <si>
    <t>14CMX5M,PÁSKOVANÁ DO SUPERIORU DÉLKA,1KS</t>
  </si>
  <si>
    <t>11668</t>
  </si>
  <si>
    <t>ORTÉZA KOLENNÍ S DVOUOSÝM KLOUBEM PAN 7.05</t>
  </si>
  <si>
    <t>ROZEPINATELNÁ,KRÁTKÁ, VEL. S,M,L,XL,XXL UNIV. P-L</t>
  </si>
  <si>
    <t>140202</t>
  </si>
  <si>
    <t>DLAHA PRSTOVÁ OVAL-8</t>
  </si>
  <si>
    <t>VELIKOSTI 2 - 15, P1008-X</t>
  </si>
  <si>
    <t>78081</t>
  </si>
  <si>
    <t>ORTÉZA PALCE RUKY OR 10A</t>
  </si>
  <si>
    <t>S DLAHOU</t>
  </si>
  <si>
    <t>78952</t>
  </si>
  <si>
    <t>ORTÉZA PRSTOVÁ - TYP 309</t>
  </si>
  <si>
    <t>93146</t>
  </si>
  <si>
    <t>ORTÉZA KOLEN. KLOUBU SE STABILIZACÍ PATELY OR 36</t>
  </si>
  <si>
    <t>VELIKOST S,M,L,XL,XXL</t>
  </si>
  <si>
    <t>23502</t>
  </si>
  <si>
    <t>ORTÉZA RAMENNÍHO KLOUBU UNIVERZ.OR 2A</t>
  </si>
  <si>
    <t>78947</t>
  </si>
  <si>
    <t>ORTÉZA KOLENNÍ STABIMED</t>
  </si>
  <si>
    <t>136038</t>
  </si>
  <si>
    <t>BANDÁŽ KOTNÍKU</t>
  </si>
  <si>
    <t>SILIKONOVÉ PELOTY</t>
  </si>
  <si>
    <t>136061</t>
  </si>
  <si>
    <t>PLETENÁ FIT - 2 SPIRÁLOVÉ VÝZTUHY</t>
  </si>
  <si>
    <t>140882</t>
  </si>
  <si>
    <t>ORTÉZA ACHILLOVY ŠLACHY</t>
  </si>
  <si>
    <t>B07</t>
  </si>
  <si>
    <t>62987</t>
  </si>
  <si>
    <t>ORTÉZA HLEZNA FIXAČNÍ VAKUOVANÁ VACO-ANKLE</t>
  </si>
  <si>
    <t>93851</t>
  </si>
  <si>
    <t>ORTÉZA KOLENNÍHO KLOUBU INNOVATOR COOL</t>
  </si>
  <si>
    <t>S NASTAVITELNÝM ROZSAHEM POHYBU, OBLOUČKOVÁ BANDÁŽ</t>
  </si>
  <si>
    <t>140919</t>
  </si>
  <si>
    <t>ORTÉZA HLEZNA ČL-5</t>
  </si>
  <si>
    <t>NÁVLEKOVÁ</t>
  </si>
  <si>
    <t>140725</t>
  </si>
  <si>
    <t>ORTÉZA PALCOVÁ S PRUŽNÝM TAHEM</t>
  </si>
  <si>
    <t>93653</t>
  </si>
  <si>
    <t>PÁSKA EPIKONDYLÁRNÍ</t>
  </si>
  <si>
    <t>EPIBRACE</t>
  </si>
  <si>
    <t>136039</t>
  </si>
  <si>
    <t>BANDÁŽ ACHILLOVY ŠLACHY</t>
  </si>
  <si>
    <t>SILIKONOVÉ PELOTY + PODPATĚNKY</t>
  </si>
  <si>
    <t>140329</t>
  </si>
  <si>
    <t>PÁSKA EPIKONDILÁRNÍ S PELOTOU, ELASTICKÁ</t>
  </si>
  <si>
    <t>EP 031</t>
  </si>
  <si>
    <t>78808</t>
  </si>
  <si>
    <t>ORTÉZA ZÁPĚSTÍ A RUKY ORTEX 021</t>
  </si>
  <si>
    <t>PODPŮRNÁ</t>
  </si>
  <si>
    <t>11975</t>
  </si>
  <si>
    <t>BERLE PŘEDLOKETNí SPECIÁLNÍ 222 KL-AS</t>
  </si>
  <si>
    <t>ANATOMICKY TVAROVANÉ VYMĚKČENÉ DRŽADLO,NASTAVITELNÁ 76-96CM,DO 130KG</t>
  </si>
  <si>
    <t>Ortopedicko protetické pomůcky individuálně zhotovené</t>
  </si>
  <si>
    <t>11533</t>
  </si>
  <si>
    <t>PROTÉZA DK PRO AMP.V BÉRCI A NÍŽE-PRVOVYBAVENÍ</t>
  </si>
  <si>
    <t>INDIKAČNÍ STUPEŇ 1-4,MAX DO VÝŠE 55.000KČ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</si>
  <si>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</si>
  <si>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</si>
  <si>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</si>
  <si>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</si>
  <si>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</si>
  <si>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</si>
  <si>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</si>
  <si>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75632</t>
  </si>
  <si>
    <t>100MG TBL PRO 50</t>
  </si>
  <si>
    <t>147943</t>
  </si>
  <si>
    <t>NUROFEN PRO DĚTI 4% JAHODA</t>
  </si>
  <si>
    <t>40MG/ML POR SUS 100ML</t>
  </si>
  <si>
    <t>87225</t>
  </si>
  <si>
    <t>200MG TBL FLM 20</t>
  </si>
  <si>
    <t>PARACETAMOL</t>
  </si>
  <si>
    <t>192086</t>
  </si>
  <si>
    <t>PANADOL PRO DĚTI 24 MG/ML JAHODA</t>
  </si>
  <si>
    <t>24MG/ML POR SUS 100ML I</t>
  </si>
  <si>
    <t>42776</t>
  </si>
  <si>
    <t>TRALGIT SR 150</t>
  </si>
  <si>
    <t>150MG TBL PRO 30</t>
  </si>
  <si>
    <t>140966</t>
  </si>
  <si>
    <t>ORTÉZA PALCE SE DVĚMA DLAHAMI OR 10A/I</t>
  </si>
  <si>
    <t>VELIKOST XS,S,M,L,XL</t>
  </si>
  <si>
    <t>62970</t>
  </si>
  <si>
    <t>BANDÁŽ ZÁPĚSTÍ ELASTICKÁ OR29</t>
  </si>
  <si>
    <t>11656</t>
  </si>
  <si>
    <t>ORTÉZA LOKTE S KLOUBY PAN 4.01</t>
  </si>
  <si>
    <t>ELASTICKÁ ORTÉZA S JEDNOOSÝMI KLOUBY,VELIKOST S,M,L,XL</t>
  </si>
  <si>
    <t>63775</t>
  </si>
  <si>
    <t>ORTÉZA PRO DYNAMICKÉ DLAHOVANÍ ORTEX 029</t>
  </si>
  <si>
    <t>PO SUTUŘE ŠLACH FLEXORŮ RUKY</t>
  </si>
  <si>
    <t>11651</t>
  </si>
  <si>
    <t>ZÁVĚS RAMENNÍHO KLOUBU PAN 2.04</t>
  </si>
  <si>
    <t>VELIKOST S,M, UNIVERZÁLNÍ PRO PRAVÉ A LEVÉ RAMENO</t>
  </si>
  <si>
    <t>ALOPURINOL</t>
  </si>
  <si>
    <t>1710</t>
  </si>
  <si>
    <t>MILURIT 300</t>
  </si>
  <si>
    <t>300MG TBL NOB 30</t>
  </si>
  <si>
    <t>216285</t>
  </si>
  <si>
    <t>300MG TBL NOB 90</t>
  </si>
  <si>
    <t>Alprazolam</t>
  </si>
  <si>
    <t>6618</t>
  </si>
  <si>
    <t>NEUROL 0,5</t>
  </si>
  <si>
    <t>0,5MG TBL NOB 30</t>
  </si>
  <si>
    <t>DIACEREIN</t>
  </si>
  <si>
    <t>21671</t>
  </si>
  <si>
    <t>ARTRODAR</t>
  </si>
  <si>
    <t>50MG CPS DUR 50</t>
  </si>
  <si>
    <t>16031</t>
  </si>
  <si>
    <t>VOLTAREN 50</t>
  </si>
  <si>
    <t>50MG TBL ENT 20</t>
  </si>
  <si>
    <t>173304</t>
  </si>
  <si>
    <t>VOLTAREN FORTE</t>
  </si>
  <si>
    <t>2,32% GEL 150G</t>
  </si>
  <si>
    <t>201992</t>
  </si>
  <si>
    <t>500MG TBL FLM 120</t>
  </si>
  <si>
    <t>DROTAVERIN</t>
  </si>
  <si>
    <t>192729</t>
  </si>
  <si>
    <t>40MG TBL NOB 24</t>
  </si>
  <si>
    <t>FENTERMIN</t>
  </si>
  <si>
    <t>97374</t>
  </si>
  <si>
    <t>ADIPEX RETARD</t>
  </si>
  <si>
    <t>15MG CPS RML 100</t>
  </si>
  <si>
    <t>FOSINOPRIL</t>
  </si>
  <si>
    <t>19118</t>
  </si>
  <si>
    <t>FOSINOPRIL-TEVA</t>
  </si>
  <si>
    <t>GENTAMICIN</t>
  </si>
  <si>
    <t>96414</t>
  </si>
  <si>
    <t>GENTAMICIN LEK</t>
  </si>
  <si>
    <t>80MG/2ML INJ/INF SOL 10X2ML</t>
  </si>
  <si>
    <t>Hydrokortison</t>
  </si>
  <si>
    <t>2668</t>
  </si>
  <si>
    <t>OPHTHALMO-HYDROCORTISON LÉČIVA</t>
  </si>
  <si>
    <t>5MG/G OPH UNG 5G</t>
  </si>
  <si>
    <t>11063</t>
  </si>
  <si>
    <t>IBALGIN 600</t>
  </si>
  <si>
    <t>600MG TBL FLM 30</t>
  </si>
  <si>
    <t>32018</t>
  </si>
  <si>
    <t>IBUPROFEN AL 400</t>
  </si>
  <si>
    <t>400MG TBL FLM 30</t>
  </si>
  <si>
    <t>KYSELINA ALENDRONOVÁ</t>
  </si>
  <si>
    <t>41671</t>
  </si>
  <si>
    <t>ALENDRONATE-TEVA</t>
  </si>
  <si>
    <t>70MG TBL NOB 12</t>
  </si>
  <si>
    <t>138234</t>
  </si>
  <si>
    <t>ALENDRONAT ACTAVIS</t>
  </si>
  <si>
    <t>MEBEVERIN</t>
  </si>
  <si>
    <t>215568</t>
  </si>
  <si>
    <t>200MG CPS RDR 30</t>
  </si>
  <si>
    <t>METFORMIN A LINAGLIPTIN</t>
  </si>
  <si>
    <t>185287</t>
  </si>
  <si>
    <t>JENTADUETO</t>
  </si>
  <si>
    <t>2,5MG/1000MG TBL FLM 60X1</t>
  </si>
  <si>
    <t>METOKLOPRAMID</t>
  </si>
  <si>
    <t>93104</t>
  </si>
  <si>
    <t>10MG TBL NOB 40</t>
  </si>
  <si>
    <t>METRONIDAZOL</t>
  </si>
  <si>
    <t>2427</t>
  </si>
  <si>
    <t>250MG TBL NOB 20</t>
  </si>
  <si>
    <t>122690</t>
  </si>
  <si>
    <t>5MG/1,25MG TBL FLM 90</t>
  </si>
  <si>
    <t>50335</t>
  </si>
  <si>
    <t>PREDNISOLON</t>
  </si>
  <si>
    <t>92410</t>
  </si>
  <si>
    <t>ALPICORT F</t>
  </si>
  <si>
    <t>0,05MG/ML+2MG/ML+4MG/ML DRM SO</t>
  </si>
  <si>
    <t>PREDNISON</t>
  </si>
  <si>
    <t>2963</t>
  </si>
  <si>
    <t>PREDNISON 20 LÉČIVA</t>
  </si>
  <si>
    <t>20MG TBL NOB 20</t>
  </si>
  <si>
    <t>RAMIPRIL</t>
  </si>
  <si>
    <t>15866</t>
  </si>
  <si>
    <t>10MG TBL NOB 100</t>
  </si>
  <si>
    <t>56983</t>
  </si>
  <si>
    <t>5MG TBL NOB 100</t>
  </si>
  <si>
    <t>THIETHYLPERAZIN</t>
  </si>
  <si>
    <t>9847</t>
  </si>
  <si>
    <t>6,5MG SUP 6</t>
  </si>
  <si>
    <t>12475</t>
  </si>
  <si>
    <t>TRAMABENE</t>
  </si>
  <si>
    <t>50MG CPS DUR 30</t>
  </si>
  <si>
    <t>112004</t>
  </si>
  <si>
    <t>TRAMADOL RETARD ACTAVIS</t>
  </si>
  <si>
    <t>100MG TBL PRO 30 I</t>
  </si>
  <si>
    <t>TRAZODON</t>
  </si>
  <si>
    <t>46444</t>
  </si>
  <si>
    <t>150MG TBL RET 60</t>
  </si>
  <si>
    <t>54094</t>
  </si>
  <si>
    <t>75MG TBL RET 30</t>
  </si>
  <si>
    <t>16285</t>
  </si>
  <si>
    <t>STILNOX</t>
  </si>
  <si>
    <t>16286</t>
  </si>
  <si>
    <t>132603</t>
  </si>
  <si>
    <t>80683</t>
  </si>
  <si>
    <t>OBINADLO ELASTICKÉ FIXAČNÍ SAMODRŽÍCÍ PEHA-HAFT</t>
  </si>
  <si>
    <t>6CMX4M,V NAPNUTÉM STAVU,DLOUHÝ TAH,1KS</t>
  </si>
  <si>
    <t>132921</t>
  </si>
  <si>
    <t>75633</t>
  </si>
  <si>
    <t>21728</t>
  </si>
  <si>
    <t>VERAL 75 RETARD</t>
  </si>
  <si>
    <t>75MG TBL RET 20</t>
  </si>
  <si>
    <t>202790</t>
  </si>
  <si>
    <t>VERAL 1% GEL</t>
  </si>
  <si>
    <t>10MG/G GEL 100G II</t>
  </si>
  <si>
    <t>Erdostein</t>
  </si>
  <si>
    <t>47033</t>
  </si>
  <si>
    <t>35MG/ML POR PLV SUS 100ML</t>
  </si>
  <si>
    <t>FELODIPIN</t>
  </si>
  <si>
    <t>94167</t>
  </si>
  <si>
    <t>PLENDIL ER</t>
  </si>
  <si>
    <t>10MG TBL PRO 30 I</t>
  </si>
  <si>
    <t>17165</t>
  </si>
  <si>
    <t>LIOTON 100 000 GEL</t>
  </si>
  <si>
    <t>1000IU/G GEL 100G</t>
  </si>
  <si>
    <t>70446</t>
  </si>
  <si>
    <t>GEL 50G</t>
  </si>
  <si>
    <t>176921</t>
  </si>
  <si>
    <t>400MG CPS DUR 180</t>
  </si>
  <si>
    <t>201970</t>
  </si>
  <si>
    <t>PAMYCON NA PŘÍPRAVU KAPEK</t>
  </si>
  <si>
    <t>33000IU/2500IU DRM PLV SOL 1</t>
  </si>
  <si>
    <t>62315</t>
  </si>
  <si>
    <t>100MG/ML DRM SOL 30ML</t>
  </si>
  <si>
    <t>62316</t>
  </si>
  <si>
    <t>100MG/ML DRM SOL 120ML</t>
  </si>
  <si>
    <t>203323</t>
  </si>
  <si>
    <t>KETOPROFEN</t>
  </si>
  <si>
    <t>16287</t>
  </si>
  <si>
    <t>FASTUM</t>
  </si>
  <si>
    <t>25MG/G GEL 100G</t>
  </si>
  <si>
    <t>KOLAGENÁZA, KOMBINACE</t>
  </si>
  <si>
    <t>4270</t>
  </si>
  <si>
    <t>IRUXOL MONO</t>
  </si>
  <si>
    <t>UNG 1X30G</t>
  </si>
  <si>
    <t>173401</t>
  </si>
  <si>
    <t>250SU CPS MOL 120</t>
  </si>
  <si>
    <t>173400</t>
  </si>
  <si>
    <t>250SU CPS MOL 60</t>
  </si>
  <si>
    <t>169673</t>
  </si>
  <si>
    <t>TBL FLM 30</t>
  </si>
  <si>
    <t>186538</t>
  </si>
  <si>
    <t>TBL FLM 90</t>
  </si>
  <si>
    <t>42475</t>
  </si>
  <si>
    <t>50MG/250MCG TBL OBD 20</t>
  </si>
  <si>
    <t>209690</t>
  </si>
  <si>
    <t>75MG/650MG TBL PRO 60 II</t>
  </si>
  <si>
    <t>80172</t>
  </si>
  <si>
    <t>GÁZA SKLÁDANÁ KOMPRESY STERILNÍ STERILUX</t>
  </si>
  <si>
    <t>7,5X7,5CM,8 VRSTEV,25X2KS</t>
  </si>
  <si>
    <t>80173</t>
  </si>
  <si>
    <t>10X10CM,8 VRSTEV,25X2KS</t>
  </si>
  <si>
    <t>80151</t>
  </si>
  <si>
    <t>KOMPRESY MEDICOMP STERILNÍ</t>
  </si>
  <si>
    <t>7,5X7,5CM,NETKANÝ TEXTIL,25X2KS</t>
  </si>
  <si>
    <t>80385</t>
  </si>
  <si>
    <t>OBINADLO ELASTICKÉ SAMOFIXAČNÍ</t>
  </si>
  <si>
    <t>2,5CMX4,6M,1KS</t>
  </si>
  <si>
    <t>22326</t>
  </si>
  <si>
    <t>ORTÉZA ZÁPĚSTÍ LÉČEBNÁ</t>
  </si>
  <si>
    <t>ORTIKA OR 10</t>
  </si>
  <si>
    <t>AZITHROMYCIN</t>
  </si>
  <si>
    <t>84895</t>
  </si>
  <si>
    <t>125MG TBL FLM 10</t>
  </si>
  <si>
    <t>DESLORATADIN</t>
  </si>
  <si>
    <t>168838</t>
  </si>
  <si>
    <t>DASSELTA</t>
  </si>
  <si>
    <t>5MG TBL FLM 90</t>
  </si>
  <si>
    <t>12738</t>
  </si>
  <si>
    <t>200MG TBL NOB 20</t>
  </si>
  <si>
    <t>199680</t>
  </si>
  <si>
    <t>300MG CPS DUR 60</t>
  </si>
  <si>
    <t>Meloxikam</t>
  </si>
  <si>
    <t>MOXONIDIN</t>
  </si>
  <si>
    <t>16926</t>
  </si>
  <si>
    <t>0,3MG TBL FLM 100</t>
  </si>
  <si>
    <t>122197</t>
  </si>
  <si>
    <t>183069</t>
  </si>
  <si>
    <t>TELMISARTAN EGIS</t>
  </si>
  <si>
    <t>40MG TBL FLM 98</t>
  </si>
  <si>
    <t>DIENOGEST A ETHINYLESTRADIOL</t>
  </si>
  <si>
    <t>132915</t>
  </si>
  <si>
    <t>MISTRA</t>
  </si>
  <si>
    <t>2MG/0,03MG TBL FLM 3X21</t>
  </si>
  <si>
    <t>181189</t>
  </si>
  <si>
    <t>FORMOTEROL A BUDESONID</t>
  </si>
  <si>
    <t>180087</t>
  </si>
  <si>
    <t>SYMBICORT TURBUHALER 200 MIKROGRAMŮ/ 6 MIKROGRAMŮ/ INHALACE</t>
  </si>
  <si>
    <t>160MCG/4,5MCG INH PLV 1X120DÁV</t>
  </si>
  <si>
    <t>136042</t>
  </si>
  <si>
    <t>ORTÉZA ZÁPĚSTÍ</t>
  </si>
  <si>
    <t>DLOUHÁ, 2 DLAHY, T 22</t>
  </si>
  <si>
    <t>11811</t>
  </si>
  <si>
    <t>ORTÉZA LOKETNÍ SILISTAB EPI 2305</t>
  </si>
  <si>
    <t>PRUŽNÝ MATERIÁL, SILIK.PELOTY, PŘEDLOKETNÍ EPI PÁSKA</t>
  </si>
  <si>
    <t>89024</t>
  </si>
  <si>
    <t>DICLOFENAC AL 50</t>
  </si>
  <si>
    <t>89025</t>
  </si>
  <si>
    <t>50MG TBL ENT 50</t>
  </si>
  <si>
    <t>DOSULEPIN</t>
  </si>
  <si>
    <t>4207</t>
  </si>
  <si>
    <t>PROTHIADEN</t>
  </si>
  <si>
    <t>25MG TBL OBD 30</t>
  </si>
  <si>
    <t>66990</t>
  </si>
  <si>
    <t>DOLGIT 800</t>
  </si>
  <si>
    <t>800MG TBL FLM 20</t>
  </si>
  <si>
    <t>119940</t>
  </si>
  <si>
    <t>PRONTOFLEX 10%</t>
  </si>
  <si>
    <t>100MG/ML DRM SPR SOL 25ML</t>
  </si>
  <si>
    <t>216199</t>
  </si>
  <si>
    <t>112562</t>
  </si>
  <si>
    <t>15MG TBL NOB 60</t>
  </si>
  <si>
    <t>HYALURONIDÁZA</t>
  </si>
  <si>
    <t>200245</t>
  </si>
  <si>
    <t>HYLASE DESSAU</t>
  </si>
  <si>
    <t>150IU INJ PLV SOL 10</t>
  </si>
  <si>
    <t>KODEIN A PARACETAMOL</t>
  </si>
  <si>
    <t>86016</t>
  </si>
  <si>
    <t>TALVOSILEN</t>
  </si>
  <si>
    <t>500MG/20MG TBL NOB 20</t>
  </si>
  <si>
    <t>78941</t>
  </si>
  <si>
    <t>BANDÁŽ HLEZENNÍ LEVAMED</t>
  </si>
  <si>
    <t>140309</t>
  </si>
  <si>
    <t>BANDÁŽ ACHILOVY ŠLACHY</t>
  </si>
  <si>
    <t>ACHILLOTRAIN PRO</t>
  </si>
  <si>
    <t>78602</t>
  </si>
  <si>
    <t>PÁSKA EPIONDYLÁRNÍ OR 16A</t>
  </si>
  <si>
    <t>S GUMOVOU PELOTOU</t>
  </si>
  <si>
    <t>62965</t>
  </si>
  <si>
    <t>BANDÁŽ KOTNÍKOVÁ S DLAHAMI OR 6F</t>
  </si>
  <si>
    <t>78603</t>
  </si>
  <si>
    <t>PÁSKA EPIONDYLÁRNÍ OR 16B</t>
  </si>
  <si>
    <t>S PLASTOVOU PELOTOU</t>
  </si>
  <si>
    <t>132600</t>
  </si>
  <si>
    <t>94453</t>
  </si>
  <si>
    <t>215978</t>
  </si>
  <si>
    <t>91193</t>
  </si>
  <si>
    <t>150MG CPS DUR 100</t>
  </si>
  <si>
    <t>200213</t>
  </si>
  <si>
    <t>100MG TBL NOB 1X20</t>
  </si>
  <si>
    <t>25364</t>
  </si>
  <si>
    <t>20MG CPS ETD 14</t>
  </si>
  <si>
    <t>155873</t>
  </si>
  <si>
    <t>400MG TBL RET 100</t>
  </si>
  <si>
    <t>269</t>
  </si>
  <si>
    <t>PREDNISON 5 LÉČIVA</t>
  </si>
  <si>
    <t>5MG TBL NOB 20</t>
  </si>
  <si>
    <t>80685</t>
  </si>
  <si>
    <t>10CMX4M,V NAPNUTÉM STAVU,DLOUHÝ TAH,1KS</t>
  </si>
  <si>
    <t>78953</t>
  </si>
  <si>
    <t>ORTÉZA PALCE - TYP 310</t>
  </si>
  <si>
    <t>155936</t>
  </si>
  <si>
    <t>HERPESIN 400</t>
  </si>
  <si>
    <t>400MG TBL NOB 25</t>
  </si>
  <si>
    <t>86656</t>
  </si>
  <si>
    <t>NEUROL 1,0</t>
  </si>
  <si>
    <t>AMOROLFIN</t>
  </si>
  <si>
    <t>45304</t>
  </si>
  <si>
    <t>LOCERYL 5% LÉČIVÝ LAK NA NEHTY</t>
  </si>
  <si>
    <t>50MG/ML LAC UGC 1X2,5ML I</t>
  </si>
  <si>
    <t>Betamethason</t>
  </si>
  <si>
    <t>215402</t>
  </si>
  <si>
    <t>BELOSALIC</t>
  </si>
  <si>
    <t>0,5MG/G+20MG/G DRM SPR SOL 1X1</t>
  </si>
  <si>
    <t>BETAMETHASON A ANTIBIOTIKA</t>
  </si>
  <si>
    <t>17171</t>
  </si>
  <si>
    <t>BELOGENT</t>
  </si>
  <si>
    <t>0,5MG/G+1MG/G UNG 30G</t>
  </si>
  <si>
    <t>176914</t>
  </si>
  <si>
    <t>125121</t>
  </si>
  <si>
    <t>APO-DICLO SR 100</t>
  </si>
  <si>
    <t>100MG TBL RET 30</t>
  </si>
  <si>
    <t>125122</t>
  </si>
  <si>
    <t>100MG TBL RET 100</t>
  </si>
  <si>
    <t>INDOMETACIN</t>
  </si>
  <si>
    <t>93723</t>
  </si>
  <si>
    <t>INDOMETACIN BERLIN-CHEMIE</t>
  </si>
  <si>
    <t>50MG SUP 10</t>
  </si>
  <si>
    <t>10081</t>
  </si>
  <si>
    <t>KLOTRIMAZOL</t>
  </si>
  <si>
    <t>65484</t>
  </si>
  <si>
    <t>CLOTRIMAZOL AL 1%</t>
  </si>
  <si>
    <t>0,01G/G CRM 20G</t>
  </si>
  <si>
    <t>METHYLPREDNISOLON</t>
  </si>
  <si>
    <t>163137</t>
  </si>
  <si>
    <t>50MG TBL NOB 50</t>
  </si>
  <si>
    <t>2430</t>
  </si>
  <si>
    <t>500MG VAG TBL 10</t>
  </si>
  <si>
    <t>115318</t>
  </si>
  <si>
    <t>25362</t>
  </si>
  <si>
    <t>HELICID 10 ZENTIVA</t>
  </si>
  <si>
    <t>10MG CPS ETD 28</t>
  </si>
  <si>
    <t>215606</t>
  </si>
  <si>
    <t>49115</t>
  </si>
  <si>
    <t>20MG TBL ENT 100</t>
  </si>
  <si>
    <t>42591</t>
  </si>
  <si>
    <t>RECTODELT</t>
  </si>
  <si>
    <t>100MG SUP 4</t>
  </si>
  <si>
    <t>RIVAROXABAN</t>
  </si>
  <si>
    <t>168899</t>
  </si>
  <si>
    <t>XARELTO</t>
  </si>
  <si>
    <t>15MG TBL FLM 98 II</t>
  </si>
  <si>
    <t>THEOFYLIN</t>
  </si>
  <si>
    <t>44307</t>
  </si>
  <si>
    <t>EUPHYLLIN CR N 300</t>
  </si>
  <si>
    <t>300MG CPS PRO 50</t>
  </si>
  <si>
    <t>59673</t>
  </si>
  <si>
    <t>216867</t>
  </si>
  <si>
    <t>TRAMAL RETARD TABLETY 150 MG</t>
  </si>
  <si>
    <t>150MG TBL PRO 50 III</t>
  </si>
  <si>
    <t>2828</t>
  </si>
  <si>
    <t>TRIAMCINOLON LÉČIVA CRM</t>
  </si>
  <si>
    <t>1MG/G CRM 10G</t>
  </si>
  <si>
    <t>179333</t>
  </si>
  <si>
    <t>75MG/650MG TBL FLM 90 I</t>
  </si>
  <si>
    <t>201611</t>
  </si>
  <si>
    <t>37,5MG/325MG TBL FLM 50X1</t>
  </si>
  <si>
    <t>23642</t>
  </si>
  <si>
    <t>ORTÉZA KOLENNÍ S KOVOVÝMI DLAHAMI</t>
  </si>
  <si>
    <t>DRYTEX ECONOMY HINGED KNEE SUPPORT- S DVOUOSÝM KLOUBEM (0670)</t>
  </si>
  <si>
    <t>78945</t>
  </si>
  <si>
    <t>ORTÉZA KOLENNÍ GENUMEDI</t>
  </si>
  <si>
    <t>78607</t>
  </si>
  <si>
    <t>ORTÉZA ZÁPĚSTÍ RIGIDNÍ OR 26</t>
  </si>
  <si>
    <t>93858</t>
  </si>
  <si>
    <t>ORTÉZA KOLENNÍHO KLOUBU FORM FIT HINGED</t>
  </si>
  <si>
    <t>S KLOUBOVOU DLAHOU A VYZTUŽENÍM PATELY, PRODYŠNÁ</t>
  </si>
  <si>
    <t>93863</t>
  </si>
  <si>
    <t>BANDÁŽ KOLENNÍHO KLOUBU FORM FIT</t>
  </si>
  <si>
    <t>JEDNODUCHÁ ELASTICKÁ BANDÁŽ</t>
  </si>
  <si>
    <t>ACEKLOFENAK</t>
  </si>
  <si>
    <t>191729</t>
  </si>
  <si>
    <t>BIOFENAC</t>
  </si>
  <si>
    <t>100MG TBL FLM 20</t>
  </si>
  <si>
    <t>191730</t>
  </si>
  <si>
    <t>100MG TBL FLM 60</t>
  </si>
  <si>
    <t>100283</t>
  </si>
  <si>
    <t>MUCOSOLVAN JUNIOR</t>
  </si>
  <si>
    <t>3MG/ML SIR 100ML</t>
  </si>
  <si>
    <t>AMIDY</t>
  </si>
  <si>
    <t>2684</t>
  </si>
  <si>
    <t>10MG/G+2MG/G URT GEL 1X20G</t>
  </si>
  <si>
    <t>99366</t>
  </si>
  <si>
    <t>AMOKSIKLAV 457 MG/5 ML</t>
  </si>
  <si>
    <t>400MG/57MG/5ML POR PLV SUS 70M</t>
  </si>
  <si>
    <t>ANTITUSIKA A EXPEKTORANCIA</t>
  </si>
  <si>
    <t>132545</t>
  </si>
  <si>
    <t>STOPTUSSIN</t>
  </si>
  <si>
    <t>0,8MG/ML+20MG/ML SIR 100ML</t>
  </si>
  <si>
    <t>ATORVASTATIN</t>
  </si>
  <si>
    <t>BETAHISTIN</t>
  </si>
  <si>
    <t>42845</t>
  </si>
  <si>
    <t>125MG POR GRA SUS 50ML</t>
  </si>
  <si>
    <t>47725</t>
  </si>
  <si>
    <t>CINCHOKAIN</t>
  </si>
  <si>
    <t>214595</t>
  </si>
  <si>
    <t>100MG/2,5MG SUP 20</t>
  </si>
  <si>
    <t>28834</t>
  </si>
  <si>
    <t>AERIUS</t>
  </si>
  <si>
    <t>2,5MG POR TBL DIS 90</t>
  </si>
  <si>
    <t>DESOGESTREL A ETHINYLESTRADIOL</t>
  </si>
  <si>
    <t>83992</t>
  </si>
  <si>
    <t>MERCILON</t>
  </si>
  <si>
    <t>0,15MG/0,02MG TBL NOB 3X21</t>
  </si>
  <si>
    <t>EKONAZOL</t>
  </si>
  <si>
    <t>146804</t>
  </si>
  <si>
    <t>GYNO-PEVARYL 150 COMBIPACK</t>
  </si>
  <si>
    <t>150MG+10MG/G CRM+VAG GLB 3+15G</t>
  </si>
  <si>
    <t>ENOXAPARIN</t>
  </si>
  <si>
    <t>115401</t>
  </si>
  <si>
    <t>CLEXANE</t>
  </si>
  <si>
    <t>4000IU(40MG)/0,4ML INJ SOL ISP</t>
  </si>
  <si>
    <t>115402</t>
  </si>
  <si>
    <t>6000IU(60MG)/0,6ML INJ SOL ISP</t>
  </si>
  <si>
    <t>25263</t>
  </si>
  <si>
    <t>225MG POR GRA SUS 10</t>
  </si>
  <si>
    <t>FYTOFARMAKA A ŽIVOČIŠNÉ PRODUKTY (ČESKÁ ATC SKUPINA)</t>
  </si>
  <si>
    <t>43980</t>
  </si>
  <si>
    <t>TRAUMAPLANT</t>
  </si>
  <si>
    <t>UNG 100G</t>
  </si>
  <si>
    <t>200935</t>
  </si>
  <si>
    <t>KALNORMIN</t>
  </si>
  <si>
    <t>1G TBL PRO 30</t>
  </si>
  <si>
    <t>125266</t>
  </si>
  <si>
    <t>DOLGIT</t>
  </si>
  <si>
    <t>50MG/G CRM 150G</t>
  </si>
  <si>
    <t>93724</t>
  </si>
  <si>
    <t>100MG SUP 10</t>
  </si>
  <si>
    <t>Jiná</t>
  </si>
  <si>
    <t>999999</t>
  </si>
  <si>
    <t>Jiný</t>
  </si>
  <si>
    <t>MĚKKÝ PARAFIN A TUKOVÉ PRODUKTY</t>
  </si>
  <si>
    <t>16466</t>
  </si>
  <si>
    <t>EXCIPIAL MAST S MANDLOVÝM OLEJEM</t>
  </si>
  <si>
    <t>NYSTATIN, KOMBINACE</t>
  </si>
  <si>
    <t>107744</t>
  </si>
  <si>
    <t>MACMIROR COMPLEX</t>
  </si>
  <si>
    <t>100MG/40000IU/G VAG UNG 30G</t>
  </si>
  <si>
    <t>OXYMETAZOLIN</t>
  </si>
  <si>
    <t>141763</t>
  </si>
  <si>
    <t>NASIVIN SENSITIVE 0,025 %</t>
  </si>
  <si>
    <t>0,25MG/ML NAS SPR SOL 1X10ML</t>
  </si>
  <si>
    <t>119685</t>
  </si>
  <si>
    <t>NASIVIN 0,025%</t>
  </si>
  <si>
    <t>0,25MG/ML NAS GTT SOL 10ML</t>
  </si>
  <si>
    <t>172034</t>
  </si>
  <si>
    <t>TEZEO</t>
  </si>
  <si>
    <t>40MG TBL NOB 28</t>
  </si>
  <si>
    <t>12472</t>
  </si>
  <si>
    <t>100MG/ML POR GTT SOL 1X30ML</t>
  </si>
  <si>
    <t>178256</t>
  </si>
  <si>
    <t>TRAMADOL MYLAN</t>
  </si>
  <si>
    <t>150MG TBL PRO 30 II</t>
  </si>
  <si>
    <t>201127</t>
  </si>
  <si>
    <t>50MG CPS DUR 20 II</t>
  </si>
  <si>
    <t>90719</t>
  </si>
  <si>
    <t>TRAMAL</t>
  </si>
  <si>
    <t>100MG/2ML INJ SOL 5X2ML</t>
  </si>
  <si>
    <t>197863</t>
  </si>
  <si>
    <t>PALGOTAL</t>
  </si>
  <si>
    <t>75MG/650MG TBL FLM 30</t>
  </si>
  <si>
    <t>109799</t>
  </si>
  <si>
    <t>ULTRACOD</t>
  </si>
  <si>
    <t>500MG/30MG TBL NOB 30</t>
  </si>
  <si>
    <t>63693</t>
  </si>
  <si>
    <t>ORTÉZA KOLENNÍ ROZEPÍNACÍ TYP 01</t>
  </si>
  <si>
    <t>893115517001-006 S DVOUOSÝM KLOUBEM A UPÍNACÍMI PÁSKY, PŘEDNÍ ZAPÍNÁNÍ</t>
  </si>
  <si>
    <t>12001</t>
  </si>
  <si>
    <t>ZÁVĚS PAŽE  ORTEX 023</t>
  </si>
  <si>
    <t>155937</t>
  </si>
  <si>
    <t>400MG TBL NOB 50</t>
  </si>
  <si>
    <t>ALFAKALCIDOL</t>
  </si>
  <si>
    <t>14398</t>
  </si>
  <si>
    <t>ALPHA D3</t>
  </si>
  <si>
    <t>1MCG CPS MOL 30</t>
  </si>
  <si>
    <t>132763</t>
  </si>
  <si>
    <t>CETIRIZIN</t>
  </si>
  <si>
    <t>DIAZEPAM</t>
  </si>
  <si>
    <t>2478</t>
  </si>
  <si>
    <t>10MG TBL NOB 20(2X10)</t>
  </si>
  <si>
    <t>89026</t>
  </si>
  <si>
    <t>Karvedilol</t>
  </si>
  <si>
    <t>14839</t>
  </si>
  <si>
    <t>DILATREND 6,25</t>
  </si>
  <si>
    <t>59806</t>
  </si>
  <si>
    <t>FRAXIPARINE FORTE</t>
  </si>
  <si>
    <t>19000IU/ML INJ SOL ISP 10X0,6M</t>
  </si>
  <si>
    <t>119513</t>
  </si>
  <si>
    <t>LOSEPRAZOL</t>
  </si>
  <si>
    <t>20MG CPS ETD 98</t>
  </si>
  <si>
    <t>162142</t>
  </si>
  <si>
    <t>500MG TBL NOB 24</t>
  </si>
  <si>
    <t>Salbutamol</t>
  </si>
  <si>
    <t>Spironolakton</t>
  </si>
  <si>
    <t>30434</t>
  </si>
  <si>
    <t>25MG TBL NOB 100</t>
  </si>
  <si>
    <t>158198</t>
  </si>
  <si>
    <t>80MG TBL NOB 100</t>
  </si>
  <si>
    <t>178235</t>
  </si>
  <si>
    <t>100MG TBL PRO 30 II</t>
  </si>
  <si>
    <t>42777</t>
  </si>
  <si>
    <t>150MG TBL PRO 50</t>
  </si>
  <si>
    <t>132873</t>
  </si>
  <si>
    <t>94744</t>
  </si>
  <si>
    <t>ZOLPINOX</t>
  </si>
  <si>
    <t>132803</t>
  </si>
  <si>
    <t>Další osteosyntetický materiál</t>
  </si>
  <si>
    <t>72769</t>
  </si>
  <si>
    <t>3-D DLAHA FIXAČNÍ, VELIKOST XS, TITAN</t>
  </si>
  <si>
    <t>57-05192,1,0,5,7</t>
  </si>
  <si>
    <t>80201</t>
  </si>
  <si>
    <t>GÁZA SKLÁDANÁ KOMPRESY NESTERILNÍ</t>
  </si>
  <si>
    <t>10X10CM,8 VRSTEV,100KS</t>
  </si>
  <si>
    <t>81750</t>
  </si>
  <si>
    <t>NÁPLAST HYPOALERGENNÍ CURAPOR</t>
  </si>
  <si>
    <t>15X10CM,S POLŠTÁŘKEM,1KS</t>
  </si>
  <si>
    <t>45389</t>
  </si>
  <si>
    <t>PUNČOCHY KOMPRESNÍ STEHENNÍ II.K.T.</t>
  </si>
  <si>
    <t>MAXIS COMFORT A-G</t>
  </si>
  <si>
    <t>78918</t>
  </si>
  <si>
    <t>ORTÉZA BEDERNÍ UNI - TYP 405</t>
  </si>
  <si>
    <t>LEHKÝ BEDERNÍ PÁS,UNIVERSÁLNÍ VELIKOST</t>
  </si>
  <si>
    <t>140429</t>
  </si>
  <si>
    <t>ORTÉZA KOLENNÍHO KLOUBU S.LIMITOVANÝM ROZSAHEM POH</t>
  </si>
  <si>
    <t>DVOUOSÝ KLOUB 0. - 120.</t>
  </si>
  <si>
    <t>954</t>
  </si>
  <si>
    <t>ORTÉZA KONČETINOVÁ-STANDARDNÍ</t>
  </si>
  <si>
    <t>S KONSTRUK.ZÁKL.Z PEV.MAT.(PE,LAMINÁT,KOV) ZHOTOV.NA PODKL.SEJMUTÍ MĚR.PODKLADŮ</t>
  </si>
  <si>
    <t>162897</t>
  </si>
  <si>
    <t>ORCAL NEO</t>
  </si>
  <si>
    <t>45011</t>
  </si>
  <si>
    <t>500MG TBL FLM 6</t>
  </si>
  <si>
    <t>HYDROKORTISON A ANTIBIOTIKA</t>
  </si>
  <si>
    <t>173196</t>
  </si>
  <si>
    <t>10MG/G+10MG/G+3,5MG/G CRM 15G</t>
  </si>
  <si>
    <t>100273</t>
  </si>
  <si>
    <t>LIPOBASE</t>
  </si>
  <si>
    <t>CRM 100G</t>
  </si>
  <si>
    <t>59808</t>
  </si>
  <si>
    <t>19000IU/ML INJ SOL ISP 10X0,8M</t>
  </si>
  <si>
    <t>RIFAXIMIN</t>
  </si>
  <si>
    <t>202740</t>
  </si>
  <si>
    <t>NORMIX</t>
  </si>
  <si>
    <t>200MG TBL FLM 28</t>
  </si>
  <si>
    <t>Sildenafil</t>
  </si>
  <si>
    <t>166801</t>
  </si>
  <si>
    <t>OLVION</t>
  </si>
  <si>
    <t>100MG TBL FLM 8</t>
  </si>
  <si>
    <t>Sumatriptan</t>
  </si>
  <si>
    <t>119115</t>
  </si>
  <si>
    <t>SUMATRIPTAN ACTAVIS</t>
  </si>
  <si>
    <t>50MG TBL OBD 6 I</t>
  </si>
  <si>
    <t>67569</t>
  </si>
  <si>
    <t>191728</t>
  </si>
  <si>
    <t>100MG POR PLV SUS 20</t>
  </si>
  <si>
    <t>192354</t>
  </si>
  <si>
    <t>18523</t>
  </si>
  <si>
    <t>169033</t>
  </si>
  <si>
    <t>500MG TBL FLM 16</t>
  </si>
  <si>
    <t>171177</t>
  </si>
  <si>
    <t>2,32% GEL 100G</t>
  </si>
  <si>
    <t>132908</t>
  </si>
  <si>
    <t>CHOLEKALCIFEROL</t>
  </si>
  <si>
    <t>12023</t>
  </si>
  <si>
    <t>VIGANTOL</t>
  </si>
  <si>
    <t>0,5MG/ML POR GTT SOL 1X10ML</t>
  </si>
  <si>
    <t>188850</t>
  </si>
  <si>
    <t>STACYL</t>
  </si>
  <si>
    <t>100MG TBL ENT 100 I</t>
  </si>
  <si>
    <t>KYSELINA ALENDRONOVÁ A CHOLEKALCIFEROL</t>
  </si>
  <si>
    <t>29955</t>
  </si>
  <si>
    <t>FOSAVANCE</t>
  </si>
  <si>
    <t>70MG/5600IU TBL NOB 12</t>
  </si>
  <si>
    <t>KYSELINA TIAPROFENOVÁ</t>
  </si>
  <si>
    <t>96484</t>
  </si>
  <si>
    <t>SURGAM LÉČIVA</t>
  </si>
  <si>
    <t>300MG TBL NOB 20</t>
  </si>
  <si>
    <t>LEVOCETIRIZIN</t>
  </si>
  <si>
    <t>124346</t>
  </si>
  <si>
    <t>5MG TBL FLM 90 I</t>
  </si>
  <si>
    <t>NIFUROXAZID</t>
  </si>
  <si>
    <t>155871</t>
  </si>
  <si>
    <t>200MG CPS DUR 14</t>
  </si>
  <si>
    <t>Norethisteron</t>
  </si>
  <si>
    <t>125226</t>
  </si>
  <si>
    <t>NORETHISTERON ZENTIVA</t>
  </si>
  <si>
    <t>92490</t>
  </si>
  <si>
    <t>500MG/200000IU VAG CPS MOL 8</t>
  </si>
  <si>
    <t>55636</t>
  </si>
  <si>
    <t>PERINDOPRIL A AMLODIPIN</t>
  </si>
  <si>
    <t>124121</t>
  </si>
  <si>
    <t>10MG/5MG TBL NOB 120</t>
  </si>
  <si>
    <t>56982</t>
  </si>
  <si>
    <t>5MG TBL NOB 50</t>
  </si>
  <si>
    <t>167666</t>
  </si>
  <si>
    <t>TOLURA</t>
  </si>
  <si>
    <t>84262</t>
  </si>
  <si>
    <t>TRALGIT GTT.</t>
  </si>
  <si>
    <t>100MG/ML POR GTT SOL 96ML</t>
  </si>
  <si>
    <t>164888</t>
  </si>
  <si>
    <t>600MG/400IU TBL FLM 90</t>
  </si>
  <si>
    <t>ZOPIKLON</t>
  </si>
  <si>
    <t>102591</t>
  </si>
  <si>
    <t>ZOPITIN</t>
  </si>
  <si>
    <t>7,5MG TBL FLM 30</t>
  </si>
  <si>
    <t>*2998</t>
  </si>
  <si>
    <t>140304</t>
  </si>
  <si>
    <t>ORTÉZA KOLENNÍHO KLOUBU S KOVOVÝMI DLAHAMI</t>
  </si>
  <si>
    <t>STABIMED PRO - PRODYŠNÝ MATERIÁL, KOVOVÉ DLAHY</t>
  </si>
  <si>
    <t>11701</t>
  </si>
  <si>
    <t>ORTÉZA KLAVIKULÁRNÍ TYP 455</t>
  </si>
  <si>
    <t>OSMIČKOVÁ BANDÁŽ</t>
  </si>
  <si>
    <t>78082</t>
  </si>
  <si>
    <t>ORTÉZA PRSTŮ HORNÍ KONČETINY OR 10B</t>
  </si>
  <si>
    <t>136306</t>
  </si>
  <si>
    <t>ORTÉZA KOTNÍKU PUSH ORTHO AFO 3.20.3</t>
  </si>
  <si>
    <t>ELEVAČNÍ,DYNAMICKÁ,PRAVÁ/LEVÁ,VEL.1-3</t>
  </si>
  <si>
    <t>140555</t>
  </si>
  <si>
    <t>ORTÉZA LOKETNÍ S EPIKONDYLÁRNÍ PÁSKOU</t>
  </si>
  <si>
    <t>B 04 OBOUSTRANNÁ</t>
  </si>
  <si>
    <t>96039</t>
  </si>
  <si>
    <t>93655</t>
  </si>
  <si>
    <t>PROTECT.ST PRO</t>
  </si>
  <si>
    <t>136045</t>
  </si>
  <si>
    <t>FIXACE PALCE, 2 DLAHY, T 25</t>
  </si>
  <si>
    <t>140305</t>
  </si>
  <si>
    <t>ORTÉZA KOLENNÍHO KLOUBU</t>
  </si>
  <si>
    <t>COLLAMED - PRODYŠNÝ MATERIÁL, ROZEPÍNACÍ, NASTAVITELNÁ FLEXE I EXTENZE</t>
  </si>
  <si>
    <t>78921</t>
  </si>
  <si>
    <t>PÁS BŘIŠNÍ - TYP 408</t>
  </si>
  <si>
    <t>PÁS BŘIŠNÍ, PRODYŠNÝ MATERIÁL</t>
  </si>
  <si>
    <t>21992</t>
  </si>
  <si>
    <t>ORTÉZA HLEZENNÍ ROZEPÍNATELNÁ SNÍŽEK 104</t>
  </si>
  <si>
    <t>VEL.OBUVI S-22-23,M-24-25,L-26-27,XL-28-29,XXL-30-31, PRAVÁ/LEVÁ</t>
  </si>
  <si>
    <t>140696</t>
  </si>
  <si>
    <t>DLAHA ABDUKČNÍ RAMENNÍ POLOHOVATELNÁ PAN 2.07,ABDU</t>
  </si>
  <si>
    <t>POLOHOVATELNÝ KLÍN SE SOUSTAVOU POPRUHŮ A ANATOMICKOU PODRUČKOU,VEL.S,M</t>
  </si>
  <si>
    <t>22319</t>
  </si>
  <si>
    <t>BERLE PODPAŽNÍ DŘEVĚNÁ BPD 96, VEL.A</t>
  </si>
  <si>
    <t>793141120100</t>
  </si>
  <si>
    <t>136079</t>
  </si>
  <si>
    <t>ROZTOK ELASTOVISKÓZNÍ BIOVISC ORTHO</t>
  </si>
  <si>
    <t>INJ 1X2 ML/20 MG, 1% NATRIUM HYALURONÁT,HRAZENO 5 APLIKACÍ DO 1 KLOUBU/6 MĚS.</t>
  </si>
  <si>
    <t>218116</t>
  </si>
  <si>
    <t>10MG TBL PRO 90</t>
  </si>
  <si>
    <t>84398</t>
  </si>
  <si>
    <t>100MG CPS DUR 100</t>
  </si>
  <si>
    <t>40851</t>
  </si>
  <si>
    <t>800MG TBL FLM 50</t>
  </si>
  <si>
    <t>Gestoden a ethinylestradiol</t>
  </si>
  <si>
    <t>97557</t>
  </si>
  <si>
    <t>LINDYNETTE 20</t>
  </si>
  <si>
    <t>75MCG/20MCG TBL OBD 3X21</t>
  </si>
  <si>
    <t>KOLCHICIN</t>
  </si>
  <si>
    <t>119697</t>
  </si>
  <si>
    <t>COLCHICUM-DISPERT</t>
  </si>
  <si>
    <t>0,5MG TBL OBD 20</t>
  </si>
  <si>
    <t>46640</t>
  </si>
  <si>
    <t>ROZEX</t>
  </si>
  <si>
    <t>7,5MG/G CRM 30G</t>
  </si>
  <si>
    <t>99138</t>
  </si>
  <si>
    <t>9,48MG/ML POR GTT SOL 30ML</t>
  </si>
  <si>
    <t>115449</t>
  </si>
  <si>
    <t>50MG TBL OBD 6 II</t>
  </si>
  <si>
    <t>17927</t>
  </si>
  <si>
    <t>ARIPIPRAZOL</t>
  </si>
  <si>
    <t>27898</t>
  </si>
  <si>
    <t>ABILIFY</t>
  </si>
  <si>
    <t>7,5MG/ML INJ SOL 1X1,3ML</t>
  </si>
  <si>
    <t>BUPRENORFIN</t>
  </si>
  <si>
    <t>131298</t>
  </si>
  <si>
    <t>RAVATA</t>
  </si>
  <si>
    <t>8MG SLG TBL NOB 7</t>
  </si>
  <si>
    <t>26330</t>
  </si>
  <si>
    <t>5MG TBL FLM 50</t>
  </si>
  <si>
    <t>FENOFIBRÁT</t>
  </si>
  <si>
    <t>58271</t>
  </si>
  <si>
    <t>LIPANTHYL 267 M</t>
  </si>
  <si>
    <t>267MG CPS DUR 30</t>
  </si>
  <si>
    <t>218879</t>
  </si>
  <si>
    <t>FENOFIX</t>
  </si>
  <si>
    <t>267MG CPS DUR 90</t>
  </si>
  <si>
    <t>FENTANYL</t>
  </si>
  <si>
    <t>122600</t>
  </si>
  <si>
    <t>FENTALIS</t>
  </si>
  <si>
    <t>50MCG/H TDR EMP 5</t>
  </si>
  <si>
    <t>122588</t>
  </si>
  <si>
    <t>12,5MCG/H TDR EMP 5</t>
  </si>
  <si>
    <t>122580</t>
  </si>
  <si>
    <t>75MCG/H TDR EMP 5</t>
  </si>
  <si>
    <t>Oxykodon</t>
  </si>
  <si>
    <t>11076</t>
  </si>
  <si>
    <t>OXYCONTIN</t>
  </si>
  <si>
    <t>20MG TBL PRO 60</t>
  </si>
  <si>
    <t>11084</t>
  </si>
  <si>
    <t>10MG TBL PRO 30</t>
  </si>
  <si>
    <t>180698</t>
  </si>
  <si>
    <t>40MG TBL ENT 90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</si>
  <si>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</si>
  <si>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</si>
  <si>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</si>
  <si>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</si>
  <si>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</si>
  <si>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N02AA05 - OXYKODON</t>
  </si>
  <si>
    <t>N02CC01 - SUMATRIPTAN</t>
  </si>
  <si>
    <t>R06AX27 - DESLORATADIN</t>
  </si>
  <si>
    <t>N06AX16 - VENLAFAXIN</t>
  </si>
  <si>
    <t>C09AA09 - FOSINOPRIL</t>
  </si>
  <si>
    <t>N02AB03 - FENTANYL</t>
  </si>
  <si>
    <t>N03AX12 - GABAPENTIN</t>
  </si>
  <si>
    <t>N02AJ06 - KODEIN A PARACETAMOL</t>
  </si>
  <si>
    <t>R03AK07 - FORMOTEROL A BUDESONID</t>
  </si>
  <si>
    <t>N02AA05</t>
  </si>
  <si>
    <t>N02AB03</t>
  </si>
  <si>
    <t>R06AX27</t>
  </si>
  <si>
    <t>C09AA09</t>
  </si>
  <si>
    <t>N03AX12</t>
  </si>
  <si>
    <t>R03AK07</t>
  </si>
  <si>
    <t>N06AX16</t>
  </si>
  <si>
    <t>N02AJ06</t>
  </si>
  <si>
    <t>400MG/57MG/5ML POR PLV SUS 70ML</t>
  </si>
  <si>
    <t>19000IU/ML INJ SOL ISP 10X0,6ML</t>
  </si>
  <si>
    <t>19000IU/ML INJ SOL ISP 10X0,8ML</t>
  </si>
  <si>
    <t>N02CC01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</si>
  <si>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</si>
  <si>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</si>
  <si>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</si>
  <si>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</si>
  <si>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</si>
  <si>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</si>
  <si>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</si>
  <si>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</si>
  <si>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</si>
  <si>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</si>
  <si>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</si>
  <si>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</si>
  <si>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</si>
  <si>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</si>
  <si>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</si>
  <si>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3164</t>
  </si>
  <si>
    <t>TRAU: pracoviště COS</t>
  </si>
  <si>
    <t>TRAU: pracoviště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</si>
  <si>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</si>
  <si>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</si>
  <si>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</si>
  <si>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</si>
  <si>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</si>
  <si>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</si>
  <si>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</si>
  <si>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</si>
  <si>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DG395</t>
  </si>
  <si>
    <t>Diagnostická souprava AB0 set monoklonální na 30</t>
  </si>
  <si>
    <t>50115050</t>
  </si>
  <si>
    <t>obvazový materiál (Z502)</t>
  </si>
  <si>
    <t>ZL978</t>
  </si>
  <si>
    <t>Kanystr renasys GO 300 ml 66800914</t>
  </si>
  <si>
    <t>ZA459</t>
  </si>
  <si>
    <t>Kompresa AB 10 x 20 cm/1 ks sterilní NT savá (1230114021) 1327114021</t>
  </si>
  <si>
    <t>Kompresa AB 10 x 20 cm/1 ks sterilní NT savá 1230114021</t>
  </si>
  <si>
    <t>ZC846</t>
  </si>
  <si>
    <t>Kompresa AB 15 x 25 cm/1 ks sterilní NT savá (1230114031) 1327114031</t>
  </si>
  <si>
    <t>Kompresa AB 15 x 25 cm/1 ks sterilní NT savá 1230114031</t>
  </si>
  <si>
    <t>ZA563</t>
  </si>
  <si>
    <t>Kompresa AB 20 x 20 cm/1 ks sterilní NT savá 1230114041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</si>
  <si>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</si>
  <si>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</si>
  <si>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</si>
  <si>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</si>
  <si>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</si>
  <si>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</si>
  <si>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ZD230</t>
  </si>
  <si>
    <t>Krytí hydrotul 5 x 5 cm bal. á 10 ks 499581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</si>
  <si>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</si>
  <si>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</si>
  <si>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</si>
  <si>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</si>
  <si>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</si>
  <si>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</si>
  <si>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ZE748</t>
  </si>
  <si>
    <t>Krytí melgisorb Ag alginátové absorpční 10 x 10 cm bal. á 10 ks 256105</t>
  </si>
  <si>
    <t>ZA537</t>
  </si>
  <si>
    <t>Krytí mepilex heel 13 x 20 cm bal. á 5 ks 288100-01</t>
  </si>
  <si>
    <t>ZG614</t>
  </si>
  <si>
    <t>Krytí mepitel one 12 x 15 cm bal. á 5 ks 289400</t>
  </si>
  <si>
    <t>ZG613</t>
  </si>
  <si>
    <t>Krytí mepitel one 8 x 10 cm  bal. á 5 ks 289200-00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</si>
  <si>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</si>
  <si>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</si>
  <si>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</si>
  <si>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</si>
  <si>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</si>
  <si>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</si>
  <si>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</si>
  <si>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</si>
  <si>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</si>
  <si>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</si>
  <si>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ZH012</t>
  </si>
  <si>
    <t>Náplast micropore 2,50 cm x 9,10 m 840W-1</t>
  </si>
  <si>
    <t>ZC885</t>
  </si>
  <si>
    <t>Náplast omnifix E 10 cm x 10 m 900650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</si>
  <si>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</si>
  <si>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</si>
  <si>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</si>
  <si>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</si>
  <si>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</si>
  <si>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</t>
  </si>
  <si>
    <t>ZO435</t>
  </si>
  <si>
    <t>Návlek na končetiny pro podtlakovou terapii Suprasorb CNP EasyDress vel. L 80 x 50 x 95 cm bal. á 5 párů 31692</t>
  </si>
  <si>
    <t>Návlek na končetiny pro podtlakovou terapii Suprasorb CNP EasyDress vel. L 80 x 50 x 95 cm bal. á 5 párů 34903</t>
  </si>
  <si>
    <t>ZO434</t>
  </si>
  <si>
    <t>Návlek na končetiny pro podtlakovou terapii Suprasorb CNP EasyDress vel. M 65 x 40 x 85 cm bal. á 5 ks 31691</t>
  </si>
  <si>
    <t>Návlek na končetiny pro podtlakovou terapii Suprasorb CNP EasyDress vel. M 65 x 40 x 85 cm bal. á 5 párů 31691</t>
  </si>
  <si>
    <t>ZO433</t>
  </si>
  <si>
    <t>Návlek na končetiny pro podtlakovou terapii Suprasorb CNP EasyDress vel. S 50 x 30 x 70 cm bal. á 5 ks 31690</t>
  </si>
  <si>
    <t>ZN477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</si>
  <si>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</si>
  <si>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</si>
  <si>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</si>
  <si>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</si>
  <si>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</si>
  <si>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</si>
  <si>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</si>
  <si>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</si>
  <si>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</si>
  <si>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ZA006</t>
  </si>
  <si>
    <t>Obvaz elastický síťový pruban č. 8 427308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</si>
  <si>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</si>
  <si>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</si>
  <si>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</si>
  <si>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</si>
  <si>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</si>
  <si>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</si>
  <si>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ZA576</t>
  </si>
  <si>
    <t>Set sterilní pro močovou katetrizaci Mediset bal. á 10 ks 4552710</t>
  </si>
  <si>
    <t>ZL987</t>
  </si>
  <si>
    <t>Soft port 69 cm s koncovkou 15 x 10 cm 66800799</t>
  </si>
  <si>
    <t>ZA443</t>
  </si>
  <si>
    <t>Šátek trojcípý NT 136 x 96 x 96 cm 20002</t>
  </si>
  <si>
    <t>ZA593</t>
  </si>
  <si>
    <t>Tampon sterilní stáčený 20 x 20 cm / 5 ks 28003+</t>
  </si>
  <si>
    <t>ZA467</t>
  </si>
  <si>
    <t>Tyčinka vatová nesterilní 15 cm bal. á 100 ks 9679369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</si>
  <si>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</si>
  <si>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</si>
  <si>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</si>
  <si>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</si>
  <si>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</si>
  <si>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</si>
  <si>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</si>
  <si>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</si>
  <si>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</si>
  <si>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</si>
  <si>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</si>
  <si>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</si>
  <si>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ZB771</t>
  </si>
  <si>
    <t>Držák jehly základní 450201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</si>
  <si>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</si>
  <si>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</si>
  <si>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</si>
  <si>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</si>
  <si>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</si>
  <si>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</si>
  <si>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</si>
  <si>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</si>
  <si>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</si>
  <si>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</si>
  <si>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</si>
  <si>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</si>
  <si>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</si>
  <si>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</si>
  <si>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</si>
  <si>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</si>
  <si>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</si>
  <si>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</si>
  <si>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</si>
  <si>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</si>
  <si>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</si>
  <si>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</si>
  <si>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</si>
  <si>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</si>
  <si>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</si>
  <si>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</si>
  <si>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ZB102</t>
  </si>
  <si>
    <t>Láhev k odsávačce flovac 1l hadice 1,8 m á 45 ks 000-036-020</t>
  </si>
  <si>
    <t>ZA728</t>
  </si>
  <si>
    <t>Lopatka ústní dřevěná lékařská nesterilní bal. á 100 ks 1320100655</t>
  </si>
  <si>
    <t>ZF996</t>
  </si>
  <si>
    <t>Manžeta přetlaková 500 ml komplet. P00502</t>
  </si>
  <si>
    <t>ZL881</t>
  </si>
  <si>
    <t>Manžeta TK k tonometru Omron CW dospělá prodloužená délka 22 - 42 cm CW 101 00049</t>
  </si>
  <si>
    <t>ZE856</t>
  </si>
  <si>
    <t>Mosquito - halsted haemostatic forceps BC 011-12</t>
  </si>
  <si>
    <t>ZE159</t>
  </si>
  <si>
    <t>Nádoba na kontaminovaný odpad 2 l 15-0003</t>
  </si>
  <si>
    <t>ZL105</t>
  </si>
  <si>
    <t>Nástavec pro odběr moče ke zkumavce vacuete 450251</t>
  </si>
  <si>
    <t>ZB648</t>
  </si>
  <si>
    <t>Páska fixační Hand-Fix 30 bal. á 2 ks NKS:60-65</t>
  </si>
  <si>
    <t>ZJ672</t>
  </si>
  <si>
    <t>Pohár na moč 250 ml UH GAMA204809</t>
  </si>
  <si>
    <t>ZL688</t>
  </si>
  <si>
    <t>Proužky Accu-Check Inform IIStrip 50 EU1 á 50 ks 05942861041</t>
  </si>
  <si>
    <t>ZB804</t>
  </si>
  <si>
    <t>Regulátor průtoku infúze dosicair DF 100</t>
  </si>
  <si>
    <t>ZA883</t>
  </si>
  <si>
    <t>Rourka rektální CH18 délka 40 cm 19-18.100</t>
  </si>
  <si>
    <t>ZL689</t>
  </si>
  <si>
    <t>Roztok Accu-Check Performa Int´l Controls 1+2 level 04861736</t>
  </si>
  <si>
    <t>ZB784</t>
  </si>
  <si>
    <t>Rukojeť laryngoskopická medium pro lžíce s f.optickým vláknem 3000.350.10</t>
  </si>
  <si>
    <t>ZB249</t>
  </si>
  <si>
    <t>Sáček močový s křížovou výpustí 2000 ml ZAR-TNU201601</t>
  </si>
  <si>
    <t>ZB598</t>
  </si>
  <si>
    <t>Spojka symetrická přímá 7 x 7 mm 60.23.00 (120 430)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</si>
  <si>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</si>
  <si>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</si>
  <si>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</si>
  <si>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</si>
  <si>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</si>
  <si>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</si>
  <si>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</si>
  <si>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</si>
  <si>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</si>
  <si>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</si>
  <si>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</si>
  <si>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</si>
  <si>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</si>
  <si>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</si>
  <si>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</si>
  <si>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</si>
  <si>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</si>
  <si>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</si>
  <si>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</si>
  <si>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</si>
  <si>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</si>
  <si>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</si>
  <si>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</si>
  <si>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</si>
  <si>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</si>
  <si>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</si>
  <si>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</si>
  <si>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</si>
  <si>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</si>
  <si>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</si>
  <si>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</si>
  <si>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</si>
  <si>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</si>
  <si>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</si>
  <si>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</si>
  <si>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</si>
  <si>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</si>
  <si>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</si>
  <si>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ZI167</t>
  </si>
  <si>
    <t>Zkumavka EmptyTube bílá ostatní tekuté vzorky PFPM913S</t>
  </si>
  <si>
    <t>ZB775</t>
  </si>
  <si>
    <t>Zkumavka koagulace 4 ml modrá 454329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</si>
  <si>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</si>
  <si>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</si>
  <si>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</si>
  <si>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</si>
  <si>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</si>
  <si>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</si>
  <si>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</si>
  <si>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</si>
  <si>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</si>
  <si>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</si>
  <si>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</si>
  <si>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</si>
  <si>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</si>
  <si>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</si>
  <si>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</si>
  <si>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</si>
  <si>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</si>
  <si>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</si>
  <si>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</si>
  <si>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</si>
  <si>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</si>
  <si>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</si>
  <si>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</si>
  <si>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</si>
  <si>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</si>
  <si>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</si>
  <si>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ZA360</t>
  </si>
  <si>
    <t>Jehla sterican 0,5 x 25 mm oranžová 9186158</t>
  </si>
  <si>
    <t>ZB767</t>
  </si>
  <si>
    <t>Jehla vakuová 226/38 mm černá 450075</t>
  </si>
  <si>
    <t>50115067</t>
  </si>
  <si>
    <t>ZPr - rukavice (Z532)</t>
  </si>
  <si>
    <t>ZM292</t>
  </si>
  <si>
    <t>Rukavice nitril sempercare bez p. M bal. á 200 ks 30803</t>
  </si>
  <si>
    <t>50115079</t>
  </si>
  <si>
    <t>ZPr - internzivní péče (Z542)</t>
  </si>
  <si>
    <t>ZB751</t>
  </si>
  <si>
    <t>Hadice PVC 8/12 á 30 m P00468</t>
  </si>
  <si>
    <t>ZG708</t>
  </si>
  <si>
    <t>Bandáž evelína pod sádru 1321303123</t>
  </si>
  <si>
    <t>ZA454</t>
  </si>
  <si>
    <t>Kompresa AB 10 x 10 cm/1 ks sterilní NT savá (1230114011) 1327114011</t>
  </si>
  <si>
    <t>ZA561</t>
  </si>
  <si>
    <t>Kompresa AB 20 x 40 cm/1 ks sterilní NT savá 1230114051</t>
  </si>
  <si>
    <t>ZD668</t>
  </si>
  <si>
    <t>Kompresa gáza 10 x 10 cm/5 ks sterilní 1325019275</t>
  </si>
  <si>
    <t>ZA557</t>
  </si>
  <si>
    <t>Kompresa gáza 10 x 20 cm/5 ks sterilní 26013</t>
  </si>
  <si>
    <t>ZD740</t>
  </si>
  <si>
    <t>Kompresa gáza sterilkompres 7,5 x 7,5 cm/5 ks sterilní 1325019265(1230119225)</t>
  </si>
  <si>
    <t>ZC506</t>
  </si>
  <si>
    <t>Kompresa NT 10 x 10 cm/5 ks sterilní 1325020275</t>
  </si>
  <si>
    <t>ZN808</t>
  </si>
  <si>
    <t>Krytí gelové hydrokoloidní Flamigel 50 ml FLAM050</t>
  </si>
  <si>
    <t>ZE396</t>
  </si>
  <si>
    <t>Krytí mastný tyl grassolind 7,5 x 10 cm bal. á 10 ks 499313</t>
  </si>
  <si>
    <t>ZB571</t>
  </si>
  <si>
    <t>Krytí melgisorb Ag alginátové 5 x 5 cm bal. á 10 ks 256055</t>
  </si>
  <si>
    <t>ZC550</t>
  </si>
  <si>
    <t>Krytí mepilex silikonový Ag 10 x 10 cm bal. á 5 ks 287110-00</t>
  </si>
  <si>
    <t>ZA645</t>
  </si>
  <si>
    <t>Krytí s mastí atrauman 5 x 5 cm bal. á 10 ks 499571</t>
  </si>
  <si>
    <t>ZA064</t>
  </si>
  <si>
    <t>Krytí sorbalgon 5 x  5 cm  bal. á 10  ks 999598</t>
  </si>
  <si>
    <t>ZI600</t>
  </si>
  <si>
    <t>Náplast curapor 10 x 15 cm 32914 ( náhrada za cosmopor )</t>
  </si>
  <si>
    <t>ZA540</t>
  </si>
  <si>
    <t>Náplast omnifix E 15 cm x 10 m 9006513</t>
  </si>
  <si>
    <t>ZA450</t>
  </si>
  <si>
    <t>Náplast omniplast 1,25 cm x 9,1 m 9004520</t>
  </si>
  <si>
    <t>ZD103</t>
  </si>
  <si>
    <t>Náplast omniplast 2,5 cm x 9,2 m 9004530</t>
  </si>
  <si>
    <t>ZA337</t>
  </si>
  <si>
    <t>Náplast softpore 1,25 cm x 9,15 m bal. á 24 ks 1320103111</t>
  </si>
  <si>
    <t>ZN475</t>
  </si>
  <si>
    <t>Obinadlo elastické universal   8 cm x 5 m 1323100312</t>
  </si>
  <si>
    <t>ZN478</t>
  </si>
  <si>
    <t>Obinadlo elastické universal 10 cm x 5 m 1323100313</t>
  </si>
  <si>
    <t>ZN476</t>
  </si>
  <si>
    <t>Obinadlo elastické universal 15 cm x 5 m 1323100315</t>
  </si>
  <si>
    <t>ZA426</t>
  </si>
  <si>
    <t>Obinadlo hydrofilní 16 cm x 10 m 13014</t>
  </si>
  <si>
    <t>ZA430</t>
  </si>
  <si>
    <t>Obinadlo sádrové gipsan 10 cm x 3 m bal. á 60 ks 1321701103</t>
  </si>
  <si>
    <t>ZA538</t>
  </si>
  <si>
    <t>Obinadlo sádrové gipsan 12 cm x 3 m bal. á 48 ks 1321701104</t>
  </si>
  <si>
    <t>ZA555</t>
  </si>
  <si>
    <t>Obinadlo sádrové gipsan 14 cm x 3 m bal. á 40 ks 1321701105</t>
  </si>
  <si>
    <t>ZN321</t>
  </si>
  <si>
    <t>Obvaz elastický síťový CareFix Head velikost L bal. á 10 ks 0170 L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</si>
  <si>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</si>
  <si>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</si>
  <si>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</si>
  <si>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</si>
  <si>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</si>
  <si>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</si>
  <si>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</si>
  <si>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</si>
  <si>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ZB068</t>
  </si>
  <si>
    <t>Obvaz ortho-pad 5 cm x 3 m 1320105001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</si>
  <si>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</si>
  <si>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</si>
  <si>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</si>
  <si>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</si>
  <si>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</si>
  <si>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</si>
  <si>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</si>
  <si>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</si>
  <si>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</si>
  <si>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</si>
  <si>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ZD545</t>
  </si>
  <si>
    <t>Safix longeta sádrová 4 vrstvá 10 x 20 m (332790) 1324702316</t>
  </si>
  <si>
    <t>ZD551</t>
  </si>
  <si>
    <t>Safix longeta sádrová 4 vrstvá 12 x 20 m (332791) 1324702317</t>
  </si>
  <si>
    <t>ZA527</t>
  </si>
  <si>
    <t>Set sterilní pro malé chir.výkony Mediset bal. á 27 ks 4709673</t>
  </si>
  <si>
    <t>ZA440</t>
  </si>
  <si>
    <t>Steh náplasťový Steri-strip 3 x 75 mm bal. á 50 ks R1540</t>
  </si>
  <si>
    <t>ZA599</t>
  </si>
  <si>
    <t>Steh náplasťový Steri-strip 6 x 75 mm bal. á 50 ks elast. E4541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</si>
  <si>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</si>
  <si>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</si>
  <si>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</si>
  <si>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</si>
  <si>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</si>
  <si>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</si>
  <si>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ZA783</t>
  </si>
  <si>
    <t>Drén Easy Flow 40 mm/30 cm, á 10 ks, 97.816.92.224</t>
  </si>
  <si>
    <t>ZB770</t>
  </si>
  <si>
    <t>Držák jehly excentrický Holdex 450263</t>
  </si>
  <si>
    <t>ZN249</t>
  </si>
  <si>
    <t>Držák skalpelových čepelek č. 3 PL87-103</t>
  </si>
  <si>
    <t>Hadička spojovací Gamaplus HS 1,8 x 450 LL NO DOP 606301-ND</t>
  </si>
  <si>
    <t>ZH190</t>
  </si>
  <si>
    <t>Jehelec mathieu 170 mm b397132920002</t>
  </si>
  <si>
    <t>ZF159</t>
  </si>
  <si>
    <t>Nádoba na kontaminovaný odpad 1 l 15-0002</t>
  </si>
  <si>
    <t>ZA897</t>
  </si>
  <si>
    <t>Nůž na stehy sterilní  krátký bal. á 100 ks 11.000.00.010</t>
  </si>
  <si>
    <t>ZB965</t>
  </si>
  <si>
    <t>Nůžky chirurgické rovné hrotnaté 130 mm B397113920003</t>
  </si>
  <si>
    <t>ZF911</t>
  </si>
  <si>
    <t>Nůžky oční rovné 105 mm B397113920043</t>
  </si>
  <si>
    <t>ZO010</t>
  </si>
  <si>
    <t>Pinzeta chirurgická Standard rovná 1 x 2 zuby 140 mm 1141113014</t>
  </si>
  <si>
    <t>ZJ673</t>
  </si>
  <si>
    <t>Pohár na moč 100 ml UH GAMA204808</t>
  </si>
  <si>
    <t>ZB066</t>
  </si>
  <si>
    <t>Stříkačka janett 3-dílná 100 ml sterilní vyplachovací adaptér TS-100ML( PLS1710)</t>
  </si>
  <si>
    <t>ZK799</t>
  </si>
  <si>
    <t>Zátka combi červená 4495101</t>
  </si>
  <si>
    <t>ZP077</t>
  </si>
  <si>
    <t>Zkumavka 15 ml PP 101/16,5 mm bílý šroubový uzávěr sterilní jednotlivě balená 10362/MO/SG/CS</t>
  </si>
  <si>
    <t>50115064</t>
  </si>
  <si>
    <t>ZPr - šicí materiál (Z529)</t>
  </si>
  <si>
    <t>ZD246</t>
  </si>
  <si>
    <t>Šití dafilon modrý 2/0 (3) bal. á 36 ks C0932361</t>
  </si>
  <si>
    <t>ZB217</t>
  </si>
  <si>
    <t>Šití dafilon modrý 3/0 (2) bal. á 36 ks C0932353</t>
  </si>
  <si>
    <t>ZB979</t>
  </si>
  <si>
    <t>Šití dafilon modrý 4/0 (1.5) bal. á 36 ks C0932205</t>
  </si>
  <si>
    <t>ZA975</t>
  </si>
  <si>
    <t>Šití safil fialový 4/0 (1.5) bal. á 36 ks C1048220</t>
  </si>
  <si>
    <t>ZM293</t>
  </si>
  <si>
    <t>Rukavice nitril sempercare bez p. L bal. á 200 ks 30804</t>
  </si>
  <si>
    <t>ZM291</t>
  </si>
  <si>
    <t>Rukavice nitril sempercare bez p. S bal. á 200 ks 30802</t>
  </si>
  <si>
    <t>ZM294</t>
  </si>
  <si>
    <t>Rukavice nitril sempercare bez p. XL bal. á 180 ks 30818</t>
  </si>
  <si>
    <t>ZK678</t>
  </si>
  <si>
    <t>Rukavice operační ansell dipos-a-glove vel. M ( 7-8) bal. á 50 párů kopolymerové MDG751EU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</si>
  <si>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</si>
  <si>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</si>
  <si>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</si>
  <si>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</si>
  <si>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</si>
  <si>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</si>
  <si>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</si>
  <si>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</si>
  <si>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DG382</t>
  </si>
  <si>
    <t>Bactec Plus Aerobic</t>
  </si>
  <si>
    <t>DG385</t>
  </si>
  <si>
    <t>Bactec Plus Anaerobic</t>
  </si>
  <si>
    <t>50115040</t>
  </si>
  <si>
    <t>laboratorní materiál (Z505)</t>
  </si>
  <si>
    <t>ZC065</t>
  </si>
  <si>
    <t>Kapilára heparin sodný 140 ul / 1,2 x 125 mm + drátek sklo 125/140</t>
  </si>
  <si>
    <t>ZC048</t>
  </si>
  <si>
    <t>Miska třecí drsná 211a/0 6,0 cm JIZE211A/0</t>
  </si>
  <si>
    <t>ZC052</t>
  </si>
  <si>
    <t>Tlouček drsný 24 x 115 mm JIZE213A/1</t>
  </si>
  <si>
    <t>Kompresa AB 20 x 20 cm/1 ks sterilní NT savá (1230114041) 1327114041</t>
  </si>
  <si>
    <t>ZC845</t>
  </si>
  <si>
    <t>Kompresa NT 10 x 20 cm/5 ks sterilní 26621</t>
  </si>
  <si>
    <t>ZA595</t>
  </si>
  <si>
    <t>Krytí tegaderm 6,0 cm x 7,0 cm bal. á 100 ks s výřezem 1623W</t>
  </si>
  <si>
    <t>ZI602</t>
  </si>
  <si>
    <t>Náplast curapor 10 x 34 cm 32918 ( náhrada za cosmopor )</t>
  </si>
  <si>
    <t>ZK693</t>
  </si>
  <si>
    <t>Aquapak - sterilní voda 1070 ml + adaptér 404128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</si>
  <si>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</si>
  <si>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</si>
  <si>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</si>
  <si>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</si>
  <si>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</si>
  <si>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</si>
  <si>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ZC648</t>
  </si>
  <si>
    <t>Elektroda EKG pěnová pr. 55 mm pro dospělé H-108002</t>
  </si>
  <si>
    <t>ZN646</t>
  </si>
  <si>
    <t>Fonendoskop oboustranný různé barvy 710045-s</t>
  </si>
  <si>
    <t>ZL951</t>
  </si>
  <si>
    <t>Hadička prodlužovací PVC 150 cm pro světlocitlivé léky NO DOP bal. á 20  ks V686423-ND</t>
  </si>
  <si>
    <t>Hadička spojovací Gamaplus HS 1,8 x 1800 LL NO DOP 606304-ND</t>
  </si>
  <si>
    <t>ZD730</t>
  </si>
  <si>
    <t>Kanyla ET 7,5 s manžetou bal. á 10 ks 112482-000075</t>
  </si>
  <si>
    <t>ZB389</t>
  </si>
  <si>
    <t>Kanyla ET 9,0 s manžetou bal. á 10 ks 9590E</t>
  </si>
  <si>
    <t>ZD980</t>
  </si>
  <si>
    <t>Kanyla vasofix 18G zelená safety 4269136S-01</t>
  </si>
  <si>
    <t>ZO372</t>
  </si>
  <si>
    <t>Konektor bezjehlový OptiSyte JIM:JSM4001</t>
  </si>
  <si>
    <t>ZL453</t>
  </si>
  <si>
    <t>Manžeta TK jednohadičková NIBP dospělá 25 - 35 cm U1880S</t>
  </si>
  <si>
    <t>ZA713</t>
  </si>
  <si>
    <t>Měřič žilního tlaku 01 646992</t>
  </si>
  <si>
    <t>ZB647</t>
  </si>
  <si>
    <t>Minitrach seldinger kit 100/461/000</t>
  </si>
  <si>
    <t>ZA691</t>
  </si>
  <si>
    <t>Rampa 3 kohouty discofix 16600C/4085434/</t>
  </si>
  <si>
    <t>ZA688</t>
  </si>
  <si>
    <t>Sáček močový curity s hod. diurézou 400 ml hadička 150 cm 8150</t>
  </si>
  <si>
    <t>ZD748</t>
  </si>
  <si>
    <t>Set sterilní pro žilní katetrizaci a rouškování bal. á 10 ks Kit CVK</t>
  </si>
  <si>
    <t>ZD995</t>
  </si>
  <si>
    <t>Spojka symetrická 4-4 nest. bal. á 50 ks 881,44D (86051572)</t>
  </si>
  <si>
    <t>ZH168</t>
  </si>
  <si>
    <t>Stříkačka injekční 3-dílná 1 ml L tuberculin s jehlou KD-JECT III 26G x 1/2" 0,45 x 12 mm 831786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</si>
  <si>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</si>
  <si>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</si>
  <si>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</si>
  <si>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</si>
  <si>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</si>
  <si>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</si>
  <si>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ZB041</t>
  </si>
  <si>
    <t>Systém hrudní drenáže atrium 1 cestný 3600-100</t>
  </si>
  <si>
    <t>ZA119</t>
  </si>
  <si>
    <t>Trokar hrudní 18F 30 cm 636,18</t>
  </si>
  <si>
    <t>ZC872</t>
  </si>
  <si>
    <t>Zátka ke kapiláře 140 ul</t>
  </si>
  <si>
    <t>ZB777</t>
  </si>
  <si>
    <t>Zkumavka červená 4 ml gel 454071</t>
  </si>
  <si>
    <t>ZG139</t>
  </si>
  <si>
    <t>Set infuzní VL ST 00 PVC, silikon 285 cm mod standard bal. á 70 ks; k Agilii  M46441000S</t>
  </si>
  <si>
    <t>ZB209</t>
  </si>
  <si>
    <t>Set transfúzní BLLP pro přetlakovou transfuzi bez vzdušného filtru hemomed 05123</t>
  </si>
  <si>
    <t>ZA833</t>
  </si>
  <si>
    <t>Jehla injekční 0,8 x 40 mm zelená 4657527</t>
  </si>
  <si>
    <t>ZB768</t>
  </si>
  <si>
    <t>Jehla vakuová 216/38 mm zelená 450076</t>
  </si>
  <si>
    <t>50115070</t>
  </si>
  <si>
    <t>ZPr - katetry ostatní (Z513)</t>
  </si>
  <si>
    <t>ZE027</t>
  </si>
  <si>
    <t>Katetr CVC 1 lumen 5 Fr x 30 cm certofix mono ECO 330 bal. á 10 ks 4160282E</t>
  </si>
  <si>
    <t>ZD909</t>
  </si>
  <si>
    <t>Katetr CVC 2 lumen 7 Fr x 20 cm certofix duo ECO 720 á 10 ks 4162200E</t>
  </si>
  <si>
    <t>ZO538</t>
  </si>
  <si>
    <t>Kohout trojcestný bílý bal. á 50 ks E0500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</si>
  <si>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</si>
  <si>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</si>
  <si>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</si>
  <si>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</si>
  <si>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ZN621</t>
  </si>
  <si>
    <t>Nos umělý s portem pro odsávání bal. á 30 ks B0300(6000)</t>
  </si>
  <si>
    <t>50115003</t>
  </si>
  <si>
    <t>TEP (Z518)</t>
  </si>
  <si>
    <t>ZP813</t>
  </si>
  <si>
    <t>Dřík 6,5 mm + 4 496S465</t>
  </si>
  <si>
    <t>ZP812</t>
  </si>
  <si>
    <t>Náhrada hlavičky rádia +2 20 mm 496H220</t>
  </si>
  <si>
    <t>KK759</t>
  </si>
  <si>
    <t>náhrada loketního kloubu Coonrad/Morrey komponenta humerální 4" S 32-8105-025-04</t>
  </si>
  <si>
    <t>KK760</t>
  </si>
  <si>
    <t>náhrada loketního kloubu Coonrad/Morrey komponenta ulnární levá 3" S 32-8105-053-01</t>
  </si>
  <si>
    <t>KK398</t>
  </si>
  <si>
    <t>náhrada loketního kloubu Coonrad/Morrey komponenta ulnární pravá 4" XS 32-8105-027-04</t>
  </si>
  <si>
    <t>KK397</t>
  </si>
  <si>
    <t>náhrada loketního kloubu Coonrad/Morrey komponenta ulnární pravá XS 32-8105-043-02</t>
  </si>
  <si>
    <t>KI227</t>
  </si>
  <si>
    <t>náhrada ramenníhi kloubu trauma tělo humerální s blokačním šroubem long Ti6A/4V 1350.15.030</t>
  </si>
  <si>
    <t>KI706</t>
  </si>
  <si>
    <t>náhrada ramenního kloubu  dřík cementový prům 18 mm délka 80 mm Ti6A/4V 1306.15.180</t>
  </si>
  <si>
    <t>KK582</t>
  </si>
  <si>
    <t>náhrada ramenního kloubu adaptér excentrický + 4 mm standard 1330.15.274</t>
  </si>
  <si>
    <t>KI363</t>
  </si>
  <si>
    <t>náhrada ramenního kloubu adaptér neutrální 0 mm standard Ti6A/4V 1330.15.270</t>
  </si>
  <si>
    <t>KI225</t>
  </si>
  <si>
    <t>náhrada ramenního kloubu dřík konický cement. průměr 16 mm délka 80 mm Ti6A/4V 1306.15.160</t>
  </si>
  <si>
    <t>KJ211</t>
  </si>
  <si>
    <t>náhrada ramenního kloubu hlavice humerální prům 50 mm CoCrMo  1322.09.500</t>
  </si>
  <si>
    <t>KI228</t>
  </si>
  <si>
    <t>náhrada ramenního kloubu hlavice humerální prům. 44 mm CoCrMo 1322.09.440</t>
  </si>
  <si>
    <t>KI269</t>
  </si>
  <si>
    <t>náhrada ramenního kloubu trauma tělo humerální s blokačním šroubem TI6A/4V 1350.15.010</t>
  </si>
  <si>
    <t>KK761</t>
  </si>
  <si>
    <t>zátka kostní dřeňové dutiny s drénem Stuhmer/Weber 3 x 14 mm 3223</t>
  </si>
  <si>
    <t>50115004</t>
  </si>
  <si>
    <t>IUTN - kovové (Z506)</t>
  </si>
  <si>
    <t>KG196</t>
  </si>
  <si>
    <t>čep zajišťovací  4,9 mm 259.400</t>
  </si>
  <si>
    <t>ZG906</t>
  </si>
  <si>
    <t>Čep zajišťovací 3.9 mm 458.240</t>
  </si>
  <si>
    <t>ZG355</t>
  </si>
  <si>
    <t>Čep zajišťovací 3.9 mm 458.280</t>
  </si>
  <si>
    <t>ZH003</t>
  </si>
  <si>
    <t>Čep zajišťovací 3.9 mm 458.440</t>
  </si>
  <si>
    <t>ZG362</t>
  </si>
  <si>
    <t>Čep zajišťovací 3.9 mm 458.460</t>
  </si>
  <si>
    <t>ZH004</t>
  </si>
  <si>
    <t>Čep zajišťovací 3.9 mm 458.480</t>
  </si>
  <si>
    <t>ZA071</t>
  </si>
  <si>
    <t>Čep zajišťovací 3.9 mm L26 258.260</t>
  </si>
  <si>
    <t>ZH487</t>
  </si>
  <si>
    <t>Čep zajišťovací 3.9 mm L28 258.280</t>
  </si>
  <si>
    <t>ZG241</t>
  </si>
  <si>
    <t>Čep zajišťovací 3.9 mm L30 258.300</t>
  </si>
  <si>
    <t>ZF836</t>
  </si>
  <si>
    <t>Čep zajišťovací 3.9 mm L32 258.320</t>
  </si>
  <si>
    <t>ZG251</t>
  </si>
  <si>
    <t>Čep zajišťovací 3.9 mm L34 258.340</t>
  </si>
  <si>
    <t>ZA072</t>
  </si>
  <si>
    <t>Čep zajišťovací 3.9 mm L36 258.360</t>
  </si>
  <si>
    <t>ZA073</t>
  </si>
  <si>
    <t>Čep zajišťovací 3.9 mm L38 258.380</t>
  </si>
  <si>
    <t>ZG120</t>
  </si>
  <si>
    <t>Čep zajišťovací 3.9 mm L40 258.400</t>
  </si>
  <si>
    <t>ZA105</t>
  </si>
  <si>
    <t>Čep zajišťovací 3.9 mm L42 258.420</t>
  </si>
  <si>
    <t>ZG260</t>
  </si>
  <si>
    <t>Čep zajišťovací 3.9 mm L44 258.440</t>
  </si>
  <si>
    <t>ZC988</t>
  </si>
  <si>
    <t>Čep zajišťovací 3.9 mm L46 258.460</t>
  </si>
  <si>
    <t>ZC997</t>
  </si>
  <si>
    <t>Čep zajišťovací 3.9 mm L48 258.480</t>
  </si>
  <si>
    <t>ZF845</t>
  </si>
  <si>
    <t>Čep zajišťovací 3.9 mm L50 258.500</t>
  </si>
  <si>
    <t>ZC276</t>
  </si>
  <si>
    <t>Čep zajišťovací 4.9 mm 459.300</t>
  </si>
  <si>
    <t>ZI311</t>
  </si>
  <si>
    <t>Čep zajišťovací 4.9 mm 459.320</t>
  </si>
  <si>
    <t>ZA104</t>
  </si>
  <si>
    <t>Čep zajišťovací 4.9 mm 459.340</t>
  </si>
  <si>
    <t>ZB897</t>
  </si>
  <si>
    <t>Čep zajišťovací 4.9 mm 459.360</t>
  </si>
  <si>
    <t>ZB601</t>
  </si>
  <si>
    <t>Čep zajišťovací 4.9 mm 459.380</t>
  </si>
  <si>
    <t>ZF846</t>
  </si>
  <si>
    <t>Čep zajišťovací 4.9 mm 459.400</t>
  </si>
  <si>
    <t>ZF847</t>
  </si>
  <si>
    <t>Čep zajišťovací 4.9 mm 459.460</t>
  </si>
  <si>
    <t>ZF413</t>
  </si>
  <si>
    <t>Čep zajišťovací 4.9 mm 459.500</t>
  </si>
  <si>
    <t>ZH162</t>
  </si>
  <si>
    <t>Čep zajišťovací 4.9 mm 459.560</t>
  </si>
  <si>
    <t>ZF414</t>
  </si>
  <si>
    <t>Čep zajišťovací 4.9 mm 459.600</t>
  </si>
  <si>
    <t>ZH036</t>
  </si>
  <si>
    <t>Čep zajišťovací 4.9 mm 459.640</t>
  </si>
  <si>
    <t>ZF523</t>
  </si>
  <si>
    <t>Čep zajišťovací 4.9 mm 459.720</t>
  </si>
  <si>
    <t>ZH788</t>
  </si>
  <si>
    <t>Čep zajišťovací 4.9 mm 459.760</t>
  </si>
  <si>
    <t>KG192</t>
  </si>
  <si>
    <t>čep zajišťovací pr. 4,9 samořezný 259.320</t>
  </si>
  <si>
    <t>KG193</t>
  </si>
  <si>
    <t>čep zajišťovací pr. 4,9 samořezný 259.340</t>
  </si>
  <si>
    <t>KG194</t>
  </si>
  <si>
    <t>čep zajišťovací pr. 4,9 samořezný 259.360</t>
  </si>
  <si>
    <t>KG195</t>
  </si>
  <si>
    <t>čep zajišťovací pr. 4,9 samořezný 259.380</t>
  </si>
  <si>
    <t>KG199</t>
  </si>
  <si>
    <t>čep zajišťovací pr. 4,9 samořezný 259.460</t>
  </si>
  <si>
    <t>ZO921</t>
  </si>
  <si>
    <t>Čepel spinální pro DFN 450.885</t>
  </si>
  <si>
    <t>ZI288</t>
  </si>
  <si>
    <t>Čepel spinální pro DFN 450.887</t>
  </si>
  <si>
    <t>ZH334</t>
  </si>
  <si>
    <t>Čepel spinální pro DFN 450.889</t>
  </si>
  <si>
    <t>ZB063</t>
  </si>
  <si>
    <t>Čepel spinální pro DFN 450.891</t>
  </si>
  <si>
    <t>ZA026</t>
  </si>
  <si>
    <t>Dlaha adaptační 1.5 mm 12 otv. 246.191</t>
  </si>
  <si>
    <t>ZM544</t>
  </si>
  <si>
    <t>Dlaha adaptační T 1.3 mm 3 otv. 221.333</t>
  </si>
  <si>
    <t>ZC206</t>
  </si>
  <si>
    <t>Dlaha adaptační T 1.5 mm 3 otv. 246.231</t>
  </si>
  <si>
    <t>ZA027</t>
  </si>
  <si>
    <t>Dlaha adaptační T 1.5 mm 4 otv. 246.241</t>
  </si>
  <si>
    <t>ZA024</t>
  </si>
  <si>
    <t>Dlaha adaptační T 2.0 mm 3 otv. 243.231</t>
  </si>
  <si>
    <t>ZK659</t>
  </si>
  <si>
    <t>Dlaha adaptační T 4.0 mm 8 otv. 243.241</t>
  </si>
  <si>
    <t>ZA022</t>
  </si>
  <si>
    <t>Dlaha adaptační Y 1.3 mm 221.335</t>
  </si>
  <si>
    <t>ZC169</t>
  </si>
  <si>
    <t>Dlaha adaptační Y 1.5 mm 246.242</t>
  </si>
  <si>
    <t>ZD921</t>
  </si>
  <si>
    <t>Dlaha anatomická DVR ext DVRAXL</t>
  </si>
  <si>
    <t>ZD943</t>
  </si>
  <si>
    <t>Dlaha anatomická DVR ext DVRAXR</t>
  </si>
  <si>
    <t>ZD450</t>
  </si>
  <si>
    <t>Dlaha anatomická DVR narw DVRANL</t>
  </si>
  <si>
    <t>ZD513</t>
  </si>
  <si>
    <t>Dlaha anatomická DVR narw DVRANR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</si>
  <si>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</si>
  <si>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</si>
  <si>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</si>
  <si>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</si>
  <si>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</si>
  <si>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</si>
  <si>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ZD402</t>
  </si>
  <si>
    <t>Dlaha anatomická DVR standard DVRAR</t>
  </si>
  <si>
    <t>ZA745</t>
  </si>
  <si>
    <t>Dlaha anatomická DVR wide DVRAWL</t>
  </si>
  <si>
    <t>ZD398</t>
  </si>
  <si>
    <t>Dlaha anatomická DVR wide DVRAWR</t>
  </si>
  <si>
    <t>ZI502</t>
  </si>
  <si>
    <t>Dlaha DCS 95° 12 otv. L210 281.925</t>
  </si>
  <si>
    <t>KG483</t>
  </si>
  <si>
    <t>dlaha DHP 2,7/3,5 dorso-lat levá 3 otv. 441.263</t>
  </si>
  <si>
    <t>KG485</t>
  </si>
  <si>
    <t>dlaha DHP 2,7/3,5 dorso-lat levá 5 otv. 441.265</t>
  </si>
  <si>
    <t>KG482</t>
  </si>
  <si>
    <t>dlaha DHP 2,7/3,5 dorso-lat pravá 3 otv. 441.262</t>
  </si>
  <si>
    <t>KG484</t>
  </si>
  <si>
    <t>dlaha DHP 2,7/3,5 dorso-lat pravá 5 otv. 441.264</t>
  </si>
  <si>
    <t>KG486</t>
  </si>
  <si>
    <t>dlaha DHP 2,7/3,5 dorso-lat pravá 7 otv. 441.266</t>
  </si>
  <si>
    <t>KG491</t>
  </si>
  <si>
    <t>dlaha DHP 2,7/3,5 dorso-lat s/laterální 441.273</t>
  </si>
  <si>
    <t>KG493</t>
  </si>
  <si>
    <t>dlaha DHP 2,7/3,5 dorso-lat s/laterální 441.275</t>
  </si>
  <si>
    <t>KG501</t>
  </si>
  <si>
    <t>dlaha DHP 2,7/3,5 mediální levá 5 otv T 441.285</t>
  </si>
  <si>
    <t>KG503</t>
  </si>
  <si>
    <t>dlaha DHP 2,7/3,5 mediální levá 7 otv T 441.287</t>
  </si>
  <si>
    <t>KG498</t>
  </si>
  <si>
    <t>dlaha DHP 2,7/3,5 mediální pravá 3 otv T 441.282</t>
  </si>
  <si>
    <t>KG500</t>
  </si>
  <si>
    <t>dlaha DHP 2,7/3,5 mediální pravá 5 otv T 441.284</t>
  </si>
  <si>
    <t>KG502</t>
  </si>
  <si>
    <t>dlaha DHP 2,7/3,5 mediální pravá 7 otv T 441.286</t>
  </si>
  <si>
    <t>ZI621</t>
  </si>
  <si>
    <t>Dlaha DHS 135° 2 otv. KO402S</t>
  </si>
  <si>
    <t>ZN420</t>
  </si>
  <si>
    <t>Dlaha H dorzální pravá A-4750.14</t>
  </si>
  <si>
    <t>ZI867</t>
  </si>
  <si>
    <t>Dlaha háčková LCP 3,5 mm na klíční kost 5 otvorů 441.084</t>
  </si>
  <si>
    <t>ZM907</t>
  </si>
  <si>
    <t>Dlaha háčková LCP 3,5 mm na klíční kost 5 otvorů 441.085</t>
  </si>
  <si>
    <t>KJ205</t>
  </si>
  <si>
    <t>dlaha humerální distální LCP etraartikulární levá 6 otv. délka 158 mm, titan 04.104.026</t>
  </si>
  <si>
    <t>KI841</t>
  </si>
  <si>
    <t>dlaha humerální distální LCP etraartikulární pravá 12 otv. 04.104.012</t>
  </si>
  <si>
    <t>KJ204</t>
  </si>
  <si>
    <t>dlaha humerální distální LCP etraartikulární pravá 6 otv. délka 158 mm, titan 04.104.006</t>
  </si>
  <si>
    <t>KI842</t>
  </si>
  <si>
    <t>dlaha humerální distální LCP etraartikulární pravá 8 otv. 04.104.008</t>
  </si>
  <si>
    <t>KK279</t>
  </si>
  <si>
    <t>dlaha klavikulární Button Pec  2,6 x 10,9 mm AR-2266</t>
  </si>
  <si>
    <t>ZC203</t>
  </si>
  <si>
    <t>Dlaha LC-DCP 2.0 mm 7 otvorů 243.587</t>
  </si>
  <si>
    <t>ZE657</t>
  </si>
  <si>
    <t>Dlaha LC-DCP 3.5 mm 10 otvorů 223.600 již se nedodává</t>
  </si>
  <si>
    <t>ZA010</t>
  </si>
  <si>
    <t>Dlaha LC-DCP 3.5 mm 8 otvorů 223.580 již se nedodává</t>
  </si>
  <si>
    <t>KG479</t>
  </si>
  <si>
    <t>dlaha LCP 2,4 vol n/dist-rad prod 441.145</t>
  </si>
  <si>
    <t>ZH690</t>
  </si>
  <si>
    <t>Dlaha LCP 2,7 / 3,5 mm na laterální distální fibulu 04.112.137</t>
  </si>
  <si>
    <t>ZH695</t>
  </si>
  <si>
    <t>Dlaha LCP 2,7 / 3,5 mm na laterální distální fibulu 04.112.142</t>
  </si>
  <si>
    <t>ZG833</t>
  </si>
  <si>
    <t>Dlaha LCP 2,7 / 3,5 mm na přední horní část klavikuly s bočním prodloužením 04.112.006</t>
  </si>
  <si>
    <t>ZG839</t>
  </si>
  <si>
    <t>Dlaha LCP 2,7 / 3,5 mm na přední horní část klavikuly s bočním prodloužením 04.112.008</t>
  </si>
  <si>
    <t>ZG840</t>
  </si>
  <si>
    <t>Dlaha LCP 2,7 / 3,5 mm na přední horní část klavikuly s bočním prodloužením 04.112.009</t>
  </si>
  <si>
    <t>ZG837</t>
  </si>
  <si>
    <t>Dlaha LCP 2,7 / 3,5 mm na přední horní část klavikuly s bočním prodloužením 04.112.012</t>
  </si>
  <si>
    <t>ZG838</t>
  </si>
  <si>
    <t>Dlaha LCP 2,7 / 3,5 mm na přední horní část klavikuly s bočním prodloužením 04.112.013</t>
  </si>
  <si>
    <t>ZH354</t>
  </si>
  <si>
    <t>Dlaha LCP 2.4 mm distální radius vol s/vl 04.110.441</t>
  </si>
  <si>
    <t>KG476</t>
  </si>
  <si>
    <t>dlaha LCP 3,5 na olekranon levá 4 otv. D 436.505</t>
  </si>
  <si>
    <t>KG478</t>
  </si>
  <si>
    <t>dlaha LCP 3,5 na olekranon levá 8 otv. D 436.509</t>
  </si>
  <si>
    <t>KG475</t>
  </si>
  <si>
    <t>dlaha LCP 3,5 na olekranon pravá 4 otv. D 436.504</t>
  </si>
  <si>
    <t>ZD320</t>
  </si>
  <si>
    <t>Dlaha LCP 4.5 / 5.0 mm 226.581</t>
  </si>
  <si>
    <t>ZD319</t>
  </si>
  <si>
    <t>Dlaha LCP 4.5 / 5.0 mm 226.601</t>
  </si>
  <si>
    <t>ZK398</t>
  </si>
  <si>
    <t>Dlaha LCP 4.5 / 5.0 mm 226.651</t>
  </si>
  <si>
    <t>ZG315</t>
  </si>
  <si>
    <t>Dlaha LCP 4.5 / 5.0 mm 229.411</t>
  </si>
  <si>
    <t>ZL281</t>
  </si>
  <si>
    <t>Dlaha LCP distální tibie 3.5 mm anterolaterální 241.441</t>
  </si>
  <si>
    <t>ZF863</t>
  </si>
  <si>
    <t>Dlaha LCP distální tibie 3.5 mm anterolaterální 241.444</t>
  </si>
  <si>
    <t>ZK392</t>
  </si>
  <si>
    <t>Dlaha LCP distální tibie 3.5 mm mediální bez výběžku 02.112.515</t>
  </si>
  <si>
    <t>ZI417</t>
  </si>
  <si>
    <t>Dlaha LCP distální tibie 3.5 mm mediální bez výběžku 02.112.518</t>
  </si>
  <si>
    <t>ZI704</t>
  </si>
  <si>
    <t>Dlaha LCP distální tibie 3.5 mm mediální bez výběžku 02.112.519</t>
  </si>
  <si>
    <t>ZL242</t>
  </si>
  <si>
    <t>Dlaha LCP distální tibie 3.5 mm mediální bez výběžku 02.112.522</t>
  </si>
  <si>
    <t>ZI308</t>
  </si>
  <si>
    <t>Dlaha LCP distální tibie 3.5 mm mediální bez výběžku 02.112.523</t>
  </si>
  <si>
    <t>ZH146</t>
  </si>
  <si>
    <t>Dlaha LCP distální tibie 3.5 mm mediální bez výběžku 02.112.526</t>
  </si>
  <si>
    <t>ZI307</t>
  </si>
  <si>
    <t>Dlaha LCP distální tibie 3.5 mm mediální bez výběžku 02.112.527</t>
  </si>
  <si>
    <t>ZG246</t>
  </si>
  <si>
    <t>Dlaha LCP distální tibie 3.5 mm mediální bez výběžku 02.112.530</t>
  </si>
  <si>
    <t>ZG783</t>
  </si>
  <si>
    <t>Dlaha LCP distální tibie 3.5 mm mediální bez výběžku 02.112.531</t>
  </si>
  <si>
    <t>ZD659</t>
  </si>
  <si>
    <t>Dlaha LCP metafyzální distální bérec 3,5 / 4,0 / 5,0 mm 224.771</t>
  </si>
  <si>
    <t>ZB744</t>
  </si>
  <si>
    <t>Dlaha LCP metafyzální distální bérec 3,5 / 4,0 / 5,0 mm 224.812</t>
  </si>
  <si>
    <t>ZI227</t>
  </si>
  <si>
    <t>Dlaha LCP metafyzální distální bérec 3,5 / 4,5 / 5,0 mm 224.772</t>
  </si>
  <si>
    <t>ZK688</t>
  </si>
  <si>
    <t>Dlaha LCP metafyzální distální bérec 3,5 / 4,5 / 5,0 mm 224.774</t>
  </si>
  <si>
    <t>ZK689</t>
  </si>
  <si>
    <t>Dlaha LCP metafyzální distální bérec 3,5 / 4,5 / 5,0 mm 224.776</t>
  </si>
  <si>
    <t>ZK686</t>
  </si>
  <si>
    <t>Dlaha LCP metafyzální distální bérec 3,5 / 4,5 / 5,0 mm 224.814</t>
  </si>
  <si>
    <t>ZK687</t>
  </si>
  <si>
    <t>Dlaha LCP metafyzální distální bérec 3,5 / 4,5 / 5,0 mm 224.816</t>
  </si>
  <si>
    <t>ZJ295</t>
  </si>
  <si>
    <t>Dlaha LCP na diafízu klíční kosti 3,5 mm 04.112.028</t>
  </si>
  <si>
    <t>ZJ072</t>
  </si>
  <si>
    <t>Dlaha LCP na diafízu klíční kosti 3,5 mm 04.112.029</t>
  </si>
  <si>
    <t>ZM311</t>
  </si>
  <si>
    <t>Dlaha LCP na diafízu klíční kosti 3,5 mm 04.112.031</t>
  </si>
  <si>
    <t>KK708</t>
  </si>
  <si>
    <t>dlaha LCP na kliční kost 3,5 6 otvorů titan 04.112.027</t>
  </si>
  <si>
    <t>ZH692</t>
  </si>
  <si>
    <t>Dlaha LCP na laterální distální fibulu 04.112.139</t>
  </si>
  <si>
    <t>ZH693</t>
  </si>
  <si>
    <t>Dlaha LCP na laterální distální fibulu 04.112.140</t>
  </si>
  <si>
    <t>ZC287</t>
  </si>
  <si>
    <t>Dlaha LCP proximální tibie 4.5/5.0 240.045</t>
  </si>
  <si>
    <t>ZC289</t>
  </si>
  <si>
    <t>Dlaha LCP proximální tibie 4.5/5.0 240.046</t>
  </si>
  <si>
    <t>ZC288</t>
  </si>
  <si>
    <t>Dlaha LCP proximální tibie 4.5/5.0 240.047</t>
  </si>
  <si>
    <t>ZG573</t>
  </si>
  <si>
    <t>Dlaha LCP proximální tibie laterální 4.5/5.0 mm 240.036</t>
  </si>
  <si>
    <t>ZI329</t>
  </si>
  <si>
    <t>Dlaha LCP proximální tibie laterální 4.5/5.0 mm 240.037</t>
  </si>
  <si>
    <t>ZA001</t>
  </si>
  <si>
    <t>Dlaha LCP proximální tibie laterální 4.5/5.0 mm 240.038</t>
  </si>
  <si>
    <t>ZF291</t>
  </si>
  <si>
    <t>Dlaha LCP proximální tibie laterální 4.5/5.0 mm 240.039</t>
  </si>
  <si>
    <t>ZP776</t>
  </si>
  <si>
    <t>Dlaha LCP Superior Anterior Clavicle Plate 3,5 8 otvorů pravá délka 120 mm 04.112.030</t>
  </si>
  <si>
    <t>ZO035</t>
  </si>
  <si>
    <t>Dlaha LCP tibie proximální dorzální mediální 3,5 mm 02.120.702</t>
  </si>
  <si>
    <t>ZP016</t>
  </si>
  <si>
    <t>Dlaha LCP tibie proximální posteromediální tibiální 3,5 mm 02.120.704</t>
  </si>
  <si>
    <t>ZP307</t>
  </si>
  <si>
    <t>Dlaha LCP tvaru třetiny válce 3.5 mm 241.341</t>
  </si>
  <si>
    <t>ZF288</t>
  </si>
  <si>
    <t>Dlaha LCP tvaru třetiny válce 3.5 mm 241.361</t>
  </si>
  <si>
    <t>ZF287</t>
  </si>
  <si>
    <t>Dlaha LCP tvaru třetiny válce 3.5 mm 241.371</t>
  </si>
  <si>
    <t>ZN838</t>
  </si>
  <si>
    <t>Dlaha LCP tvaru třetiny válce 3.5 mm 241.381</t>
  </si>
  <si>
    <t>ZP417</t>
  </si>
  <si>
    <t>Dlaha LCP tvaru třetiny válce 5 otvorů 241.351</t>
  </si>
  <si>
    <t>ZG057</t>
  </si>
  <si>
    <t>Dlaha LCP-DF 4.5/5.0 mm 222.252</t>
  </si>
  <si>
    <t>ZJ175</t>
  </si>
  <si>
    <t>Dlaha LCP-DF 4.5/5.0 mm 222.253</t>
  </si>
  <si>
    <t>ZD376</t>
  </si>
  <si>
    <t>Dlaha LCP-DF 4.5/5.0 mm 222.254</t>
  </si>
  <si>
    <t>ZF503</t>
  </si>
  <si>
    <t>Dlaha LCP-DF 4.5/5.0 mm 222.255</t>
  </si>
  <si>
    <t>ZD378</t>
  </si>
  <si>
    <t>Dlaha LCP-DF 4.5/5.0 mm 222.256</t>
  </si>
  <si>
    <t>ZE757</t>
  </si>
  <si>
    <t>Dlaha LCP-DF 4.5/5.0 mm 222.259</t>
  </si>
  <si>
    <t>ZJ595</t>
  </si>
  <si>
    <t>Dlaha LCP-PLT 4.5/5.0 mm 222.221</t>
  </si>
  <si>
    <t>ZI228</t>
  </si>
  <si>
    <t>Dlaha LCP-PLT 4.5/5.0 mm 222.225</t>
  </si>
  <si>
    <t>ZO554</t>
  </si>
  <si>
    <t>Dlaha metakarpální a falangeální linos ti, anatomická, variabilní úhel, 2/5 otv. T-tvar, tl. 0,8 mm, d. 31,5 mm 26-108-08-09</t>
  </si>
  <si>
    <t>ZO574</t>
  </si>
  <si>
    <t>Dlaha metakarpální a falangeální linos ti, anatomická, variabilní úhel, 2/5 otv., Y-tvar, tl. 1,2 mm, d. 36,5 mm 26-112-05-09</t>
  </si>
  <si>
    <t>ZO588</t>
  </si>
  <si>
    <t>Dlaha metakarpální a falangeální linos ti, anatomická, variabilní úhel, 2/6 otv., mřížkový tvar, tl. 1,2 mm, d. 37,5 mm 26-112-19-09</t>
  </si>
  <si>
    <t>ZO593</t>
  </si>
  <si>
    <t>Dlaha metakarpální a falangeální linos ti, anatomická, variabilní úhel, 2/6 otv., Y-tvar, tl. 1,2 mm, d. 43 mm 26-112-24-09</t>
  </si>
  <si>
    <t>ZO555</t>
  </si>
  <si>
    <t>Dlaha metakarpální a falangeální linos ti, anatomická, variabilní úhel, 3/3 otv. T-tvar, tl. 0,8 mm, d. 19,5 mm 26-108-09-09</t>
  </si>
  <si>
    <t>ZO560</t>
  </si>
  <si>
    <t>Dlaha metakarpální a falangeální linos ti, anatomická, variabilní úhel, 6 otv. rovná, tl. 0,8 mm, d. 31,5 mm 26-108-14-09</t>
  </si>
  <si>
    <t>ZO583</t>
  </si>
  <si>
    <t>Dlaha metakarpální a falangeální linos ti, anatomická, variabilní úhel, 6 otv., rovná, tl. 1,2 mm, d. 38,5 mm 26-112-14-09</t>
  </si>
  <si>
    <t>ZO596</t>
  </si>
  <si>
    <t>Dlaha metakarpální a falangeální linos ti, anatomická, variabilní úhel, 7 otv., rovná, tl. 1,2 mm, d. 45 mm 26-112-27-09</t>
  </si>
  <si>
    <t>ZO415</t>
  </si>
  <si>
    <t>Dlaha na dézu zápěstí 2,5 mm rovná A-4760.11</t>
  </si>
  <si>
    <t>ZL391</t>
  </si>
  <si>
    <t>Dlaha na distální ulnu 2.5 mm Y 2/5 otvorů A-4750.91</t>
  </si>
  <si>
    <t>ZI217</t>
  </si>
  <si>
    <t>Dlaha na distální ulnu Y 2/8 otvorů A-4750.92</t>
  </si>
  <si>
    <t>ZI219</t>
  </si>
  <si>
    <t>Dlaha na hlavičku rádia 2,0 s límcem A-4656.68</t>
  </si>
  <si>
    <t>ZE437</t>
  </si>
  <si>
    <t>Dlaha na klíční kost 11 otv. 750-100-011-011</t>
  </si>
  <si>
    <t>ZP391</t>
  </si>
  <si>
    <t>Dlaha na KO Recos úhlově stabilní levá 26-166-41-09</t>
  </si>
  <si>
    <t>ZP392</t>
  </si>
  <si>
    <t>Dlaha na KO Recos úhlově stabilní pravá 26-166-40-09</t>
  </si>
  <si>
    <t>ZE773</t>
  </si>
  <si>
    <t>Dlaha na symfýzu 3,5 mm s koaxiálními kombi otvory 02.100.004</t>
  </si>
  <si>
    <t>ZN381</t>
  </si>
  <si>
    <t>Dlaha na symfýzu 3,5 s koaxiálními kombi otvory a 2 DCP 02.100.016</t>
  </si>
  <si>
    <t>ZA063</t>
  </si>
  <si>
    <t>Dlaha philos proximální humerus 3,5 3 otv. 241.901</t>
  </si>
  <si>
    <t>ZP088</t>
  </si>
  <si>
    <t>Dlaha pro dézu hlezna ANKLE FIX standard levá 28.14.101</t>
  </si>
  <si>
    <t>ZG700</t>
  </si>
  <si>
    <t>Dlaha pro fibulu   9 otv. s háčkem LA09 798-110-101-009</t>
  </si>
  <si>
    <t>ZE913</t>
  </si>
  <si>
    <t>Dlaha pro fibulu 11 otvorová 798-110-101-011</t>
  </si>
  <si>
    <t>Dlaha pro fibulu 9 otvorová s háčkem LA09 798-110-101-009</t>
  </si>
  <si>
    <t>ZP636</t>
  </si>
  <si>
    <t>Dlaha pro zkrácení ulny a radia TI 7 otvorů dlouhá L 90 mm 26-166-70-09</t>
  </si>
  <si>
    <t>ZP596</t>
  </si>
  <si>
    <t>Dlaha pro zkrácení ulny a radia TI 7 otvorů krátká L 80, sterilní 26-166-60-09</t>
  </si>
  <si>
    <t>ZI499</t>
  </si>
  <si>
    <t>Dlaha přímá LCP 3,5 mm 10 otvorů 223.601 již se nedodává</t>
  </si>
  <si>
    <t>ZI702</t>
  </si>
  <si>
    <t>Dlaha přímá LCP 3,5 mm 12 otvorů 223.621</t>
  </si>
  <si>
    <t>ZI151</t>
  </si>
  <si>
    <t>Dlaha přímá LCP 3,5 mm 5 otvorů 223.551 již se nedodává</t>
  </si>
  <si>
    <t>ZI653</t>
  </si>
  <si>
    <t>Dlaha přímá LCP 3,5 mm 6 otovrů 223.561</t>
  </si>
  <si>
    <t>ZI505</t>
  </si>
  <si>
    <t>Dlaha přímá LCP 3,5 mm 7 otvorů 223.571 již se nedodává</t>
  </si>
  <si>
    <t>ZH539</t>
  </si>
  <si>
    <t>Dlaha přímá LCP 3,5 mm 8 otvorů 223.581</t>
  </si>
  <si>
    <t>ZI498</t>
  </si>
  <si>
    <t>Dlaha přímá LCP 3,5 mm 9 otvorů 223.591 již se nedodává</t>
  </si>
  <si>
    <t>ZP094</t>
  </si>
  <si>
    <t>Dlaha radiální distální Medin 6 x 2 otv. pravá 397129788793</t>
  </si>
  <si>
    <t>ZP128</t>
  </si>
  <si>
    <t>Dlaha radiální distální Medin 7 x 2 otv. levá 397129788733</t>
  </si>
  <si>
    <t>ZP129</t>
  </si>
  <si>
    <t>Dlaha radiální distální Medin 7 x 2 otv. pravá 397129788823</t>
  </si>
  <si>
    <t>ZM957</t>
  </si>
  <si>
    <t>Dlaha radiální distální volární 6 x 2 otvory 47 mm levá 397129788703</t>
  </si>
  <si>
    <t>ZM978</t>
  </si>
  <si>
    <t>Dlaha radiální distální volární 6 x 3 otvory 55 mm levá 397129788713</t>
  </si>
  <si>
    <t>ZN053</t>
  </si>
  <si>
    <t>Dlaha radiální distální volární 6 x 3 otvory 55 mm pravá 397129788803</t>
  </si>
  <si>
    <t>ZP048</t>
  </si>
  <si>
    <t>Dlaha radiální distální volární 6 x 4 otvory pravá 397129788813</t>
  </si>
  <si>
    <t>ZD494</t>
  </si>
  <si>
    <t>Dlaha radiální IXOS D4 26-914-30-09</t>
  </si>
  <si>
    <t>ZK911</t>
  </si>
  <si>
    <t>Dlaha radiální IXOS P4 úhlově stabilní 26-914-10-09</t>
  </si>
  <si>
    <t>ZK990</t>
  </si>
  <si>
    <t>Dlaha radiální IXOS P4 úhlově stabilní 26-914-11-09</t>
  </si>
  <si>
    <t>ZK991</t>
  </si>
  <si>
    <t>Dlaha radiální IXOS P4 úhlově stabilní 26-914-12-09</t>
  </si>
  <si>
    <t>ZF898</t>
  </si>
  <si>
    <t>Dlaha radiální IXOS P4 wave 26-914-21-09</t>
  </si>
  <si>
    <t>ZF951</t>
  </si>
  <si>
    <t>Dlaha radiální IXOS P4 wave 26-914-22-09</t>
  </si>
  <si>
    <t>ZL048</t>
  </si>
  <si>
    <t>Dlaha radiální IXOS P4 wave 26-914-23-09</t>
  </si>
  <si>
    <t>ZF592</t>
  </si>
  <si>
    <t>Dlaha radiální IXOS PU4 26-914-41-09</t>
  </si>
  <si>
    <t>ZM847</t>
  </si>
  <si>
    <t>Dlaha radiální korekční Recos TI uhl.stabilní 26-166-43-09</t>
  </si>
  <si>
    <t>ZG300</t>
  </si>
  <si>
    <t>Dlaha rekonstrukční 3,5 rovná 245.000 již nedodávají</t>
  </si>
  <si>
    <t>ZE379</t>
  </si>
  <si>
    <t>Dlaha rekonstrukční 3,5 s nízkým profilem 245.908</t>
  </si>
  <si>
    <t>ZP184</t>
  </si>
  <si>
    <t>Dlaha rekonstrukční 3,5 s nízkým profilem 245.910</t>
  </si>
  <si>
    <t>ZP185</t>
  </si>
  <si>
    <t>Dlaha rekonstrukční 3,5 s nízkým profilem 245.914</t>
  </si>
  <si>
    <t>ZE404</t>
  </si>
  <si>
    <t>Dlaha rekonstrukční 4,5 rovná 229.330</t>
  </si>
  <si>
    <t>ZJ307</t>
  </si>
  <si>
    <t>Dlaha rekonstrukční 4,5 rovná 229.340</t>
  </si>
  <si>
    <t>ZN800</t>
  </si>
  <si>
    <t>Dlaha rekonstrukční J 3,5 s nízkým profilem levá 14 otv. 02.100.365</t>
  </si>
  <si>
    <t>ZI972</t>
  </si>
  <si>
    <t>Dlaha rekonstrukční J 3.5 mm 245.924</t>
  </si>
  <si>
    <t>ZH794</t>
  </si>
  <si>
    <t>Dlaha rekonstrukční J 3.5 mm 245.934</t>
  </si>
  <si>
    <t>ZA061</t>
  </si>
  <si>
    <t>Dlaha rekonstrukční LCP 3,5 245.071</t>
  </si>
  <si>
    <t>ZA062</t>
  </si>
  <si>
    <t>Dlaha rekonstrukční LCP 3,5 rovná s kombinovaným otvorem 10 otv. 245.101</t>
  </si>
  <si>
    <t>ZA120</t>
  </si>
  <si>
    <t>Dlaha rekonstrukční LCP 3,5 rovná s kombinovaným otvorem 12 otv. 245.121</t>
  </si>
  <si>
    <t>ZN512</t>
  </si>
  <si>
    <t>Dlaha rekonstrukční LCP 3,5 rovná s kombinovaným otvorem 20 otv. 245.201</t>
  </si>
  <si>
    <t>ZG093</t>
  </si>
  <si>
    <t>Dlaha rekonstrukční LCP 3,5 rovná s kombinovaným otvorem 5 otv. 245.051</t>
  </si>
  <si>
    <t>ZA060</t>
  </si>
  <si>
    <t>Dlaha rekonstrukční LCP 3,5 rovná s kombinovaným otvorem 6 otv. 245.061</t>
  </si>
  <si>
    <t>ZH019</t>
  </si>
  <si>
    <t>Dlaha rekonstrukční LCP 3,5 rovná s kombinovaným otvorem 8 otv. 245.081</t>
  </si>
  <si>
    <t>ZG354</t>
  </si>
  <si>
    <t>Dlaha rekonstrukční LCP 3,5 rovná s kombinovaným otvorem 9 otv. 245.091</t>
  </si>
  <si>
    <t>ZH556</t>
  </si>
  <si>
    <t>Dlaha rekonstrukční na pánev pr. 3,5 mm 245.880</t>
  </si>
  <si>
    <t>ZJ226</t>
  </si>
  <si>
    <t>Dlaha targon FN dlaha 130° KO802T</t>
  </si>
  <si>
    <t>ZP058</t>
  </si>
  <si>
    <t>Dlaha TI ankle fix standard pravá 28.14.102</t>
  </si>
  <si>
    <t>ZO063</t>
  </si>
  <si>
    <t>Dlaha tibiální proximální mediální LCP 3,5 239.955</t>
  </si>
  <si>
    <t>ZO064</t>
  </si>
  <si>
    <t>Dlaha tibiální proximální mediální LCP 3,5 239.957</t>
  </si>
  <si>
    <t>ZP036</t>
  </si>
  <si>
    <t>Dlaha tibiální proximální mediální LCP 3,5 239.964</t>
  </si>
  <si>
    <t>ZC908</t>
  </si>
  <si>
    <t>Dlaha tibie proximální LCP laterální 4.5/5.0 240.042</t>
  </si>
  <si>
    <t>ZH916</t>
  </si>
  <si>
    <t>Dlaha tibie proximální LCP laterální 4.5/5.0 240.043</t>
  </si>
  <si>
    <t>ZF265</t>
  </si>
  <si>
    <t>Dlaha tibie proximální LCP laterální 4.5/5.0 8 otv. 240.040</t>
  </si>
  <si>
    <t>ZC286</t>
  </si>
  <si>
    <t>Dlaha tibie proximální LCP laterální 4.5/5.0 8 otv. 240.041</t>
  </si>
  <si>
    <t>ZA151</t>
  </si>
  <si>
    <t>Dlaha uzamykatelná 3.5 mm patní kost 241.622</t>
  </si>
  <si>
    <t>ZD339</t>
  </si>
  <si>
    <t>Dlaha uzamykatelná 3.5 mm patní kost 241.623</t>
  </si>
  <si>
    <t>KK725</t>
  </si>
  <si>
    <t>dlaha VA-LCP 2.4/2,7 mm dvoupilířová na distální rádius extra dlouhá 04.111.681S</t>
  </si>
  <si>
    <t>ZO982</t>
  </si>
  <si>
    <t>Dlaha VA-LCP 3,5 mm proximální tibie 02.127.320</t>
  </si>
  <si>
    <t>ZH784</t>
  </si>
  <si>
    <t>Dlaha volární 2.5 mm adaptivní A-4750.61</t>
  </si>
  <si>
    <t>ZI393</t>
  </si>
  <si>
    <t>Dlaha volární 2.5 mm adaptivní A-4750.62</t>
  </si>
  <si>
    <t>ZI816</t>
  </si>
  <si>
    <t>Dlaha volární 2.5 mm adaptivní A-4750.64</t>
  </si>
  <si>
    <t>ZP351</t>
  </si>
  <si>
    <t>Dlaha volární korekční dlouhá XL pravá A-4750.76</t>
  </si>
  <si>
    <t>ZL390</t>
  </si>
  <si>
    <t>Dlaha volární na distální rádius 2.5 adaptivní A-4750.63</t>
  </si>
  <si>
    <t>ZK573</t>
  </si>
  <si>
    <t>Dlaha volární na distální radius 2.5 korekční  A-4750.17</t>
  </si>
  <si>
    <t>ZI301</t>
  </si>
  <si>
    <t>Dlaha volární na distální radius 2.5 korekční  A-4750.18</t>
  </si>
  <si>
    <t>ZK791</t>
  </si>
  <si>
    <t>Dlaha volární na distální radius 2.5 korekční A-4750.11</t>
  </si>
  <si>
    <t>ZI689</t>
  </si>
  <si>
    <t>Dlaha volární na distální radius 2.5 korekční A-4750.19</t>
  </si>
  <si>
    <t>ZP414</t>
  </si>
  <si>
    <t>Dlaha Vortex distální humerální DL right 3H vzorek 280302203</t>
  </si>
  <si>
    <t>ZP499</t>
  </si>
  <si>
    <t>Dlaha Vortex distální humerální dorzolaterální levá 3H 280302103</t>
  </si>
  <si>
    <t>ZP415</t>
  </si>
  <si>
    <t>Dlaha Vortex distální humerální M right 5H vzorek 280302405</t>
  </si>
  <si>
    <t>ZP500</t>
  </si>
  <si>
    <t>Dlaha Vortex distální humerální mediální levá 3H  280302303</t>
  </si>
  <si>
    <t>Dlaha Vortex distální humerální mediální levá 3H 280302303</t>
  </si>
  <si>
    <t>ZP711</t>
  </si>
  <si>
    <t>Dlaha Vortex distální humerální mediální pravá 3H 280302213</t>
  </si>
  <si>
    <t>ZP645</t>
  </si>
  <si>
    <t>Dlaha Vortex distální humerální mediální pravá 3H 280302403</t>
  </si>
  <si>
    <t>ZP416</t>
  </si>
  <si>
    <t>Dlaha Vortex olecranon left 3H vzorek 280220303</t>
  </si>
  <si>
    <t>ZP735</t>
  </si>
  <si>
    <t>Dlaha Vortex olecranon pravá 3H 280220403</t>
  </si>
  <si>
    <t>ZM587</t>
  </si>
  <si>
    <t>Dlaha zamykatelná aptus hand pro scaphoid 1,2/1,5 mm A-4350.80</t>
  </si>
  <si>
    <t>ZN460</t>
  </si>
  <si>
    <t>Drát K 1,5 mm L230 mm originální ke KIT ULTIMA EVO 4,5 BR150</t>
  </si>
  <si>
    <t>ZP419</t>
  </si>
  <si>
    <t>Drát K 2,6 mm 500 mm 292.001</t>
  </si>
  <si>
    <t>ZM852</t>
  </si>
  <si>
    <t>Drát K Medin 1,2 x 160 mm bal. á 10 ks 397129092470</t>
  </si>
  <si>
    <t>ZN218</t>
  </si>
  <si>
    <t>Drát K Medin 1,2 x 300 mm s vrtací špičkou á 10 ks 397129092540</t>
  </si>
  <si>
    <t>ZM853</t>
  </si>
  <si>
    <t>Drát K Medin 1,5 x 160 mm bal. á 10 ks 397129092480</t>
  </si>
  <si>
    <t>ZN219</t>
  </si>
  <si>
    <t>Drát K Medin 1,5 x 300 mm s vrtací špičkou á 10 ks 397129092550</t>
  </si>
  <si>
    <t>ZM854</t>
  </si>
  <si>
    <t>Drát K Medin 1,8 x 160 mm á 10 ks 397129092490</t>
  </si>
  <si>
    <t>ZN220</t>
  </si>
  <si>
    <t>Drát K Medin 1,8 x 300 mm s vrtací špičkou á 10 ks 397129092560</t>
  </si>
  <si>
    <t>ZM855</t>
  </si>
  <si>
    <t>Drát K Medin 2,0 x 160 mm bal. á 10 ks 397129092500</t>
  </si>
  <si>
    <t>ZN221</t>
  </si>
  <si>
    <t>Drát K Medin 2,0 x 300 mm s vrtací špičkou á 10 ks 397129092570</t>
  </si>
  <si>
    <t>ZM856</t>
  </si>
  <si>
    <t>Drát K Medin 2,5 x 160 mm á 10 ks 397129092510</t>
  </si>
  <si>
    <t>ZO361</t>
  </si>
  <si>
    <t>Drát K originál k Dartfire 150 x 9 mm NO2228209</t>
  </si>
  <si>
    <t>Drát K originál k Dartfire 150x9mm NO2228209</t>
  </si>
  <si>
    <t>ZO252</t>
  </si>
  <si>
    <t>Drát K se závitovou špičkou 1,6 mm délka 150 mm 292.720</t>
  </si>
  <si>
    <t>ZA491</t>
  </si>
  <si>
    <t>Drát Kirschnerův 1.00 mm á 10 ks 292.100.10</t>
  </si>
  <si>
    <t>ZG063</t>
  </si>
  <si>
    <t>Drát Kirschnerův 1.25 mm á 10 ks 292.120.10</t>
  </si>
  <si>
    <t>ZG307</t>
  </si>
  <si>
    <t>Drát Kirschnerův 1.60 mm á 10 ks 292.160.10</t>
  </si>
  <si>
    <t>ZF851</t>
  </si>
  <si>
    <t>Drát Kirschnerův 2.00 mm á 10 ks 292.210.10</t>
  </si>
  <si>
    <t>ZD961</t>
  </si>
  <si>
    <t>Drát K-Wire 1.60 mm 492.160</t>
  </si>
  <si>
    <t>ZH340</t>
  </si>
  <si>
    <t>Drát K-Wire 1.60 mm á 10 ks 292.180.10</t>
  </si>
  <si>
    <t>ZF529</t>
  </si>
  <si>
    <t>Drát K-Wire 1.80 mm á 10 ks 292.170.10</t>
  </si>
  <si>
    <t>ZF850</t>
  </si>
  <si>
    <t>Drát K-Wire 1.80 mm á 10 ks 292.190.10</t>
  </si>
  <si>
    <t>ZG108</t>
  </si>
  <si>
    <t>Drát K-Wire 3.00 mm á 10 ks 292.300.10</t>
  </si>
  <si>
    <t>ZA288</t>
  </si>
  <si>
    <t>Drát repoziční 2,0 mm se špičkou 292.410</t>
  </si>
  <si>
    <t>KI547</t>
  </si>
  <si>
    <t>drát vodící  se závitovou špičkou, délka 350 mm 357.039</t>
  </si>
  <si>
    <t>ZA393</t>
  </si>
  <si>
    <t>Drát vodící 1,60 mm bal. á 10 ks 26-451-00-07</t>
  </si>
  <si>
    <t>ZI970</t>
  </si>
  <si>
    <t>Drát vodící 3.2 x 450 mm dlouhý pro hřeby GAMMA3 1210-6450S</t>
  </si>
  <si>
    <t>ZD050</t>
  </si>
  <si>
    <t>Drát vodící 3.20 mm 357.399</t>
  </si>
  <si>
    <t>ZP096</t>
  </si>
  <si>
    <t>Drát vodící Charlotte 2,5 mm x 230 mm 44182523</t>
  </si>
  <si>
    <t>ZA147</t>
  </si>
  <si>
    <t>Drát vodící vrtací 1,00 mm bal. á 10 ks 26-351-00-05</t>
  </si>
  <si>
    <t>ZI857</t>
  </si>
  <si>
    <t>Hlava expert zaslepovací 12.0 mm 04.003.000</t>
  </si>
  <si>
    <t>ZI861</t>
  </si>
  <si>
    <t>Hlava expert zaslepovací 12.0 mm 04.003.001</t>
  </si>
  <si>
    <t>ZK802</t>
  </si>
  <si>
    <t>Hlava expert zaslepovací 12.0 mm 04.003.002</t>
  </si>
  <si>
    <t>ZK513</t>
  </si>
  <si>
    <t>Hlava expert zaslepovací 12.0 mm 04.003.003</t>
  </si>
  <si>
    <t>ZA306</t>
  </si>
  <si>
    <t>Hlava zaslepovací DFN pro vrtulku 451.895</t>
  </si>
  <si>
    <t>ZA307</t>
  </si>
  <si>
    <t>Hlava zaslepovací DFN pro zajišťovací šrouby 6.0 mm 451.896</t>
  </si>
  <si>
    <t>ZA155</t>
  </si>
  <si>
    <t>Hlava zaslepovací expert pro hřeby tibiální   5 mm 04.004.000</t>
  </si>
  <si>
    <t>ZA156</t>
  </si>
  <si>
    <t>Hlava zaslepovací expert pro hřeby tibiální   5 mm 04.004.001</t>
  </si>
  <si>
    <t>ZA157</t>
  </si>
  <si>
    <t>Hlava zaslepovací expert pro hřeby tibiální 10 mm 04.004.002</t>
  </si>
  <si>
    <t>ZA158</t>
  </si>
  <si>
    <t>Hlava zaslepovací expert pro hřeby tibiální 15 mm 04.004.003</t>
  </si>
  <si>
    <t>ZG785</t>
  </si>
  <si>
    <t>Hlava zaslepovací Gamma3 3005-1100S</t>
  </si>
  <si>
    <t>ZH743</t>
  </si>
  <si>
    <t>Hlava zaslepovací Gamma3 3005-1105S</t>
  </si>
  <si>
    <t>KG227</t>
  </si>
  <si>
    <t>hlava zaslepovací p/PFN prodio 273.150</t>
  </si>
  <si>
    <t>ZO768</t>
  </si>
  <si>
    <t>Hlava zaslepovací pro Targon PH a H KB615T</t>
  </si>
  <si>
    <t>ZP064</t>
  </si>
  <si>
    <t>Hlava zaslepovací tibie úhlově stabilní  Expert pro hřeb pro artrodézu hlezna, pro spirální čepel, slitina titanu (TAN), zlatá, sterilní 04.008.000S</t>
  </si>
  <si>
    <t>ZA101</t>
  </si>
  <si>
    <t>Hlava zaslepovací UFN pro zajištění 12,0 mm 459.012</t>
  </si>
  <si>
    <t>ZA102</t>
  </si>
  <si>
    <t>Hlava zaslepovací UFN pro zajištění 12,0 mm 459.013</t>
  </si>
  <si>
    <t>ZA103</t>
  </si>
  <si>
    <t>Hlava zaslepovací UFN pro zajišťění 12,0 mm 459.014</t>
  </si>
  <si>
    <t>ZA284</t>
  </si>
  <si>
    <t>Hlava zaslepovací UHN 0 TAN 462.950</t>
  </si>
  <si>
    <t>ZG909</t>
  </si>
  <si>
    <t>Hlava zaslepovací UHN 5 TAN 462.955</t>
  </si>
  <si>
    <t>ZE990</t>
  </si>
  <si>
    <t>Hřeb DFN femorální distální 10.0 mm L200 451.722</t>
  </si>
  <si>
    <t>ZE651</t>
  </si>
  <si>
    <t>Hřeb DFN femorální distální 10.0 mm L300 451.725</t>
  </si>
  <si>
    <t>ZG811</t>
  </si>
  <si>
    <t>Hřeb DFN femorální distální 10.0 mm L340 451.727</t>
  </si>
  <si>
    <t>ZD123</t>
  </si>
  <si>
    <t>Hřeb DFN femorální distální 10.0 mm L380 451.729</t>
  </si>
  <si>
    <t>ZA305</t>
  </si>
  <si>
    <t>Hřeb DFN femorální distální 12,0 mm L200 451.822</t>
  </si>
  <si>
    <t>ZD028</t>
  </si>
  <si>
    <t>Hřeb DFN femorální distální 12,0 mm L300 451.825</t>
  </si>
  <si>
    <t>ZE997</t>
  </si>
  <si>
    <t>Hřeb DFN femorální distální 12,0 mm L340 451.827</t>
  </si>
  <si>
    <t>ZI287</t>
  </si>
  <si>
    <t>Hřeb DFN femorální distální 9.0 mm L300 451.705</t>
  </si>
  <si>
    <t>ZM007</t>
  </si>
  <si>
    <t>Hřeb DFN femorální distální 9.0 mm L340 451.707</t>
  </si>
  <si>
    <t>ZN846</t>
  </si>
  <si>
    <t>Hřeb dlouhý Gamma3 R2.0 levý 11 x 400 mm x 125° sada 3325-0400S</t>
  </si>
  <si>
    <t>ZF303</t>
  </si>
  <si>
    <t>Hřeb dlouhý Gamma3 R2.0 pravý 11 x 380 mm x 125° sada 3325-0380S</t>
  </si>
  <si>
    <t>ZM312</t>
  </si>
  <si>
    <t>Hřeb dlouhý Gamma3 R2.0 pravý 11 x 400 mm x 125° sada 3225-0400S</t>
  </si>
  <si>
    <t>ZK734</t>
  </si>
  <si>
    <t>Hřeb expert femorální laterální 10.0 mm 04.003.257</t>
  </si>
  <si>
    <t>ZK512</t>
  </si>
  <si>
    <t>Hřeb expert femorální laterální 10.0 mm 04.003.361</t>
  </si>
  <si>
    <t>ZN697</t>
  </si>
  <si>
    <t>Hřeb expert femorální laterální 10.0 mm 04.003.368</t>
  </si>
  <si>
    <t>ZP204</t>
  </si>
  <si>
    <t>Hřeb expert femorální laterální 10.0 mm délka 460 mm levý 04.003.373</t>
  </si>
  <si>
    <t>ZM944</t>
  </si>
  <si>
    <t>Hřeb expert femorální laterální 9.0 mm 04.003.256</t>
  </si>
  <si>
    <t>ZI999</t>
  </si>
  <si>
    <t>Hřeb expert femorální laterální 9.0 mm 04.003.260</t>
  </si>
  <si>
    <t>ZK921</t>
  </si>
  <si>
    <t>Hřeb expert femorální laterální 9.0 mm 04.003.261</t>
  </si>
  <si>
    <t>ZL926</t>
  </si>
  <si>
    <t>Hřeb expert femorální laterální 9.0 mm 04.003.265</t>
  </si>
  <si>
    <t>ZP066</t>
  </si>
  <si>
    <t>Hřeb Expert pro artrodézu hlezna úhlově stabilní pr. 12,0 mm, pravý, kanylovaný, délka 240 mm, slitina titanu (TAN), světle zelený, sterilní 04.008.228S</t>
  </si>
  <si>
    <t>ZA164</t>
  </si>
  <si>
    <t>Hřeb expert tibiální 8.0 mm 04.024.246</t>
  </si>
  <si>
    <t>ZC910</t>
  </si>
  <si>
    <t>Hřeb expert tibiální 8.0 mm 04.024.249</t>
  </si>
  <si>
    <t>ZH310</t>
  </si>
  <si>
    <t>Hřeb expert tibiální 8.0 mm 04.024.252</t>
  </si>
  <si>
    <t>ZD044</t>
  </si>
  <si>
    <t>Hřeb expert tibiální 8.0 mm 04.024.255</t>
  </si>
  <si>
    <t>ZD165</t>
  </si>
  <si>
    <t>Hřeb expert tibiální 9.0 mm 04.024.349</t>
  </si>
  <si>
    <t>ZA772</t>
  </si>
  <si>
    <t>Hřeb expert tibiální 9.0 mm 04.024.352</t>
  </si>
  <si>
    <t>KG236</t>
  </si>
  <si>
    <t>hřeb expert TN pr. 10 kanylovaný D330 TAN 04.004.446</t>
  </si>
  <si>
    <t>ZH049</t>
  </si>
  <si>
    <t>Hřeb expert TN pr. 10 mm 04.004.449</t>
  </si>
  <si>
    <t>ZH044</t>
  </si>
  <si>
    <t>Hřeb expert TN pr. 12 mm 04.004.655</t>
  </si>
  <si>
    <t>ZP302</t>
  </si>
  <si>
    <t>Hřeb fixační XS RADIUS 11 otv. 4,5 x 99 mm 0132356</t>
  </si>
  <si>
    <t>ZP644</t>
  </si>
  <si>
    <t>Hřeb humerální 7 mm KE210T</t>
  </si>
  <si>
    <t>ZE291</t>
  </si>
  <si>
    <t>Hřeb humerální 7 mm KE216T</t>
  </si>
  <si>
    <t>ZP662</t>
  </si>
  <si>
    <t>Hřeb humerální H 7 mm délka 300 mm KE210T</t>
  </si>
  <si>
    <t>ZO418</t>
  </si>
  <si>
    <t>Hřeb humerální H 8 mm 240 mm KE312T</t>
  </si>
  <si>
    <t>ZP832</t>
  </si>
  <si>
    <t>Hřeb humerální H 8 mm délka 220 mm KE310T</t>
  </si>
  <si>
    <t>ZP809</t>
  </si>
  <si>
    <t>Hřeb humerální H 8 mm délka 260 mm KE314T</t>
  </si>
  <si>
    <t>ZP663</t>
  </si>
  <si>
    <t>Hřeb humerální H 8 mm délka 280 mm KE316T</t>
  </si>
  <si>
    <t>ZK383</t>
  </si>
  <si>
    <t>Hřeb na patu c-nail pravý 397129784160</t>
  </si>
  <si>
    <t>KG219</t>
  </si>
  <si>
    <t>hřeb PFN kanylovaný pr. 10 le 130° D380 oc 273.585</t>
  </si>
  <si>
    <t>KG212</t>
  </si>
  <si>
    <t>hřeb PFN pr. 10 130° D240 ocel 273.130</t>
  </si>
  <si>
    <t>KG213</t>
  </si>
  <si>
    <t>hřeb PFN pr. 11 130° D240 ocel 273.131</t>
  </si>
  <si>
    <t>KG214</t>
  </si>
  <si>
    <t>hřeb PFN pr. 12 130° D240 ocel 273.132</t>
  </si>
  <si>
    <t>ZC190</t>
  </si>
  <si>
    <t>Hřeb PH nagel 10/7 Targon KE021T</t>
  </si>
  <si>
    <t>ZF105</t>
  </si>
  <si>
    <t>Hřeb PH nagel 10/7 Targon KE023T</t>
  </si>
  <si>
    <t>ZE105</t>
  </si>
  <si>
    <t>Hřeb PH nagel 10/7 Targon KE026T</t>
  </si>
  <si>
    <t>ZC227</t>
  </si>
  <si>
    <t>Hřeb PH nagel 10/7 Targon KE071T</t>
  </si>
  <si>
    <t>ZA311</t>
  </si>
  <si>
    <t>Hřeb PH nagel 10/7 Targon KE074T</t>
  </si>
  <si>
    <t>ZC209</t>
  </si>
  <si>
    <t>Hřeb PH nagel 10/8 Targon KE004T</t>
  </si>
  <si>
    <t>ZC224</t>
  </si>
  <si>
    <t>Hřeb PH nagel 10/8 Targon KE054T</t>
  </si>
  <si>
    <t>ZP339</t>
  </si>
  <si>
    <t>Hřeb Phoenix pro artrodézu hlezna 11 mm x 211 mm titan sterilní 14-440221</t>
  </si>
  <si>
    <t>ZP903</t>
  </si>
  <si>
    <t>Hřeb Phoenix pro artrodézu hlezna TTC 10 mm x 270 mm titan sterilní 14-440127</t>
  </si>
  <si>
    <t>ZD514</t>
  </si>
  <si>
    <t>Hřeb se závity zamykatelný 2,5 x 16 mm TP16000</t>
  </si>
  <si>
    <t>ZD535</t>
  </si>
  <si>
    <t>Hřeb se závity zamykatelný 2,5 x 18 mm TP18000</t>
  </si>
  <si>
    <t>ZD305</t>
  </si>
  <si>
    <t>Hřeb se závity zamykatelný 2,5 x 20 mm TP20000</t>
  </si>
  <si>
    <t>ZD269</t>
  </si>
  <si>
    <t>Hřeb se závity zamykatelný 2,5 x 22 mm TP22000</t>
  </si>
  <si>
    <t>ZD297</t>
  </si>
  <si>
    <t>Hřeb se závity zamykatelný 2,5 x 24 mm TP24000</t>
  </si>
  <si>
    <t>ZB938</t>
  </si>
  <si>
    <t>Hřeb se závity zamykatelný 2,5 x 26 mm TP26000</t>
  </si>
  <si>
    <t>ZD298</t>
  </si>
  <si>
    <t>Hřeb se závity zamykatelný 2,5 x 28 mm TP28000</t>
  </si>
  <si>
    <t>ZE024</t>
  </si>
  <si>
    <t>Hřeb se závity zamykatelný 2,5 x 30 mm TP30000</t>
  </si>
  <si>
    <t>ZC180</t>
  </si>
  <si>
    <t>Hřeb targon PF 10 x 220 mm 135° KD014T</t>
  </si>
  <si>
    <t>ZA296</t>
  </si>
  <si>
    <t>Hřeb targon PF 12 x 220 mm 135° KD034T</t>
  </si>
  <si>
    <t>ZC996</t>
  </si>
  <si>
    <t>Hřeb targon PF nagel 10 x 180 mm 135° KD004T</t>
  </si>
  <si>
    <t>ZA297</t>
  </si>
  <si>
    <t>Hřeb targon PF nagel 12 x 180 mm 135° KD024T</t>
  </si>
  <si>
    <t>ZC707</t>
  </si>
  <si>
    <t>Hřeb targon PF nagel 14 x 180 mm 135° KD044T</t>
  </si>
  <si>
    <t>ZH846</t>
  </si>
  <si>
    <t>Hřeb targon PF-L 10 x 420 mm 130° KD089T</t>
  </si>
  <si>
    <t>ZD571</t>
  </si>
  <si>
    <t>Hřeb targon PF-P 10 x 380 mm 130° KD067T</t>
  </si>
  <si>
    <t>ZF030</t>
  </si>
  <si>
    <t>Hřeb targon PF-P 10 x 420 mm 130° KD069T</t>
  </si>
  <si>
    <t>KG261</t>
  </si>
  <si>
    <t>hřeb TN pr. 9 masivní D330 TAN 04.024.346</t>
  </si>
  <si>
    <t>KG265</t>
  </si>
  <si>
    <t>hřeb TN pr. 9 masivní D390 TAN 04.024.358</t>
  </si>
  <si>
    <t>ZG601</t>
  </si>
  <si>
    <t>Hřeb trochanterický 180 O11 x 180 mm x 120° sada 3120-1180S</t>
  </si>
  <si>
    <t>ZG598</t>
  </si>
  <si>
    <t>Hřeb trochanterický 180 O11 x 180 mm x 125° sada 3125-1180S</t>
  </si>
  <si>
    <t>ZG784</t>
  </si>
  <si>
    <t>Hřeb trochanterický 180 O11 x 180 mm x 130° sada 3130-1180S</t>
  </si>
  <si>
    <t>ZA282</t>
  </si>
  <si>
    <t>Hřeb UHN 7.5 mm L260 462.726</t>
  </si>
  <si>
    <t>ZG660</t>
  </si>
  <si>
    <t>Hřeb UTN tibiální 8.0 mm kompletní se zaslepovací hlavou plný 278.630</t>
  </si>
  <si>
    <t>ZE004</t>
  </si>
  <si>
    <t>Hřeb UTN tibiální 8.0 mm kompletní se zaslepovací hlavou plný 278.660</t>
  </si>
  <si>
    <t>ZG898</t>
  </si>
  <si>
    <t>Hřeb UTN tibiální 9.0 mm kompletní se zaslepovací havou plný 279.640</t>
  </si>
  <si>
    <t>ZF605</t>
  </si>
  <si>
    <t>Hřeb UTN tibiální 9.0 mm kompletní se zaslepovací havou plný 279.660</t>
  </si>
  <si>
    <t>ZA080</t>
  </si>
  <si>
    <t>Hřeb UTN tibiální 9.0 mm kompletní se zaslepovací havou plný 279.680</t>
  </si>
  <si>
    <t>ZI878</t>
  </si>
  <si>
    <t>Hřeb UTN tibiální 9.0 mm kompletní se zaslepovací hlavou plný 279.630</t>
  </si>
  <si>
    <t>ZH631</t>
  </si>
  <si>
    <t>Hřeb UTN tibiální 9.0 mm kompletní se zaslepovací hlavou plný 279.700</t>
  </si>
  <si>
    <t>ZN630</t>
  </si>
  <si>
    <t>Hřeb VersaNail TTC koncový kolík zátka hřebu 800700001</t>
  </si>
  <si>
    <t>ZP859</t>
  </si>
  <si>
    <t>Hřeb VersaNail TTC prům. 10 mm x 150 mm 800710015</t>
  </si>
  <si>
    <t>ZH795</t>
  </si>
  <si>
    <t>Hřeb wurzburger ulna/radius 4,0 x 210 mm 1-3604</t>
  </si>
  <si>
    <t>ZH922</t>
  </si>
  <si>
    <t>Hřeb wurzburger ulna/radius 4,0 x 220 mm 1-3605</t>
  </si>
  <si>
    <t>ZF999</t>
  </si>
  <si>
    <t>Hřeb wurzburger ulna/radius 4,0 x 230 mm 1-3606</t>
  </si>
  <si>
    <t>ZH337</t>
  </si>
  <si>
    <t>Hřeb wurzburger ulna/radius 4,0 x 240 mm 1-3607</t>
  </si>
  <si>
    <t>ZD506</t>
  </si>
  <si>
    <t>Hřeb wurzburger ulna/radius 5,0 x 220 mm 1-3615</t>
  </si>
  <si>
    <t>ZF571</t>
  </si>
  <si>
    <t>Kotouč s cerklážním drátem 0,80 mm L10 291.090</t>
  </si>
  <si>
    <t>ZF572</t>
  </si>
  <si>
    <t>Kotouč s cerklážním drátem 1,00 mm L10 291.050</t>
  </si>
  <si>
    <t>ZB189</t>
  </si>
  <si>
    <t>Kotva lupine loop+ancho 210709</t>
  </si>
  <si>
    <t>ZO157</t>
  </si>
  <si>
    <t>Kotva ramenní FASTak s držadlem Suture Anchor 2,8 a 11,7 mm AR-1324HF</t>
  </si>
  <si>
    <t>ZO111</t>
  </si>
  <si>
    <t>Kotva ramenní vstřebatelná Swive Lock pro Tenodesis 7 mm AR-1662BC-7</t>
  </si>
  <si>
    <t>ZA115</t>
  </si>
  <si>
    <t>Kotvička mitek easy s návlekem GII 212450</t>
  </si>
  <si>
    <t>ZD555</t>
  </si>
  <si>
    <t>Kotvička mitek mini 2/0 TMplus 212033</t>
  </si>
  <si>
    <t>ZE780</t>
  </si>
  <si>
    <t>Kotvička mitek mini 4/0 212866</t>
  </si>
  <si>
    <t>ZP263</t>
  </si>
  <si>
    <t>Kotvička zavrtávací na suturu rotátorové manžety 222334</t>
  </si>
  <si>
    <t>ZH227</t>
  </si>
  <si>
    <t>Kotvička zavrtávací vstřebatelná 5,5 mm 222233</t>
  </si>
  <si>
    <t>ZD649</t>
  </si>
  <si>
    <t>Pásek cerklážní + plomba 1,8 x 24 173928000</t>
  </si>
  <si>
    <t>ZA091</t>
  </si>
  <si>
    <t>Podložka 10.0/4.6 mm pro šrouby 4.5 mm 219.910</t>
  </si>
  <si>
    <t>ZF547</t>
  </si>
  <si>
    <t>Podložka 13.0/6.6 mm pro šrouby 4,5 - 7,3 mm 219.990</t>
  </si>
  <si>
    <t>ZG338</t>
  </si>
  <si>
    <t>Podložka 13.0/6.6 mm pro šrouby 4.5 - 7.3 mm 419.990</t>
  </si>
  <si>
    <t>ZC221</t>
  </si>
  <si>
    <t>Podložka 7.0/3.6 mm pro šrouby 2.7-4.0 mm 219.980</t>
  </si>
  <si>
    <t>ZJ739</t>
  </si>
  <si>
    <t>Podložka pod kanylovaný šroub Canos pr. 2.3/2.7 mm 26-423-99-09</t>
  </si>
  <si>
    <t>ZD793</t>
  </si>
  <si>
    <t>Podložka TI 3,5 mm 26-435-99-09</t>
  </si>
  <si>
    <t>ZC281</t>
  </si>
  <si>
    <t>Pouzdro skluzné PF Targon KD182T</t>
  </si>
  <si>
    <t>ZC168</t>
  </si>
  <si>
    <t>Pouzdro skluzné PF Targon KD183T</t>
  </si>
  <si>
    <t>ZC283</t>
  </si>
  <si>
    <t>Pouzdro skluzné PF Targon KD184T</t>
  </si>
  <si>
    <t>ZC160</t>
  </si>
  <si>
    <t>Pouzdro skluzné PF Targon KD185T</t>
  </si>
  <si>
    <t>ZC170</t>
  </si>
  <si>
    <t>Pouzdro skluzné PF Targon KD186T</t>
  </si>
  <si>
    <t>ZC172</t>
  </si>
  <si>
    <t>Pouzdro skluzné PF Targon KD187T</t>
  </si>
  <si>
    <t>ZC874</t>
  </si>
  <si>
    <t>Pouzdro skluzné PF Targon KD188T</t>
  </si>
  <si>
    <t>ZC708</t>
  </si>
  <si>
    <t>Pouzdro skluzné PF Targon KD189T</t>
  </si>
  <si>
    <t>KG537</t>
  </si>
  <si>
    <t>prut prevotový ten pr 2,0 D440 TAN zelený 475.920</t>
  </si>
  <si>
    <t>KG538</t>
  </si>
  <si>
    <t>prut prevotový ten pr 2,5 D440 TAN růžový 475.925</t>
  </si>
  <si>
    <t>KG539</t>
  </si>
  <si>
    <t>prut prevotový ten pr 3,0 D440 TAN zlatý 475.930</t>
  </si>
  <si>
    <t>KG540</t>
  </si>
  <si>
    <t>prut prevotový ten pr 3,5 D440 TAN světlemodrý 475.935</t>
  </si>
  <si>
    <t>KG541</t>
  </si>
  <si>
    <t>prut prevotový ten pr 4,0 D440 TAN fialový 475.940</t>
  </si>
  <si>
    <t>ZK996</t>
  </si>
  <si>
    <t>Systém fixační AC TIGHTROPE na AC luxace titan P03AR-2257</t>
  </si>
  <si>
    <t>ZA308</t>
  </si>
  <si>
    <t>Systém kotvící pro koleno RIGIDFIX 210133</t>
  </si>
  <si>
    <t>KJ736</t>
  </si>
  <si>
    <t>systém kotvící pro koleno TOOGGLELOC ZIPLoop nastavitelná smyčka 904755</t>
  </si>
  <si>
    <t>systém kotvící pro koleno TOOGLELOC ZIPLoop nastavitelná smyčka 904755</t>
  </si>
  <si>
    <t>KJ734</t>
  </si>
  <si>
    <t>systém kotvící pro rameno ZIP Tight fixation device (smyčka + knoflíček) 904834</t>
  </si>
  <si>
    <t>ZP412</t>
  </si>
  <si>
    <t>Šroub  kortikální TX nekanylovaný 3,5 x 20 mm vzorek 267535020</t>
  </si>
  <si>
    <t>KG183</t>
  </si>
  <si>
    <t>šroub antirotační pr. 6,5 samořezný 234.075</t>
  </si>
  <si>
    <t>KG184</t>
  </si>
  <si>
    <t>šroub antirotační pr. 6,5 samořezný 234.080</t>
  </si>
  <si>
    <t>KG185</t>
  </si>
  <si>
    <t>šroub antirotační pr. 6,5 samořezný 234.085</t>
  </si>
  <si>
    <t>KG186</t>
  </si>
  <si>
    <t>šroub antirotační pr. 6,5 samořezný 234.090</t>
  </si>
  <si>
    <t>KG187</t>
  </si>
  <si>
    <t>šroub antirotační pr. 6,5 samořezný 234.095</t>
  </si>
  <si>
    <t>KG188</t>
  </si>
  <si>
    <t>šroub antirotační pr. 6,5 samořezný 234.100</t>
  </si>
  <si>
    <t>ZC181</t>
  </si>
  <si>
    <t>Šroub antirotační Targon KD204T</t>
  </si>
  <si>
    <t>ZC187</t>
  </si>
  <si>
    <t>Šroub antirotační Targon KD205T</t>
  </si>
  <si>
    <t>ZC282</t>
  </si>
  <si>
    <t>Šroub antirotační Targon KD206T</t>
  </si>
  <si>
    <t>ZC182</t>
  </si>
  <si>
    <t>Šroub antirotační Targon KD207T</t>
  </si>
  <si>
    <t>ZC171</t>
  </si>
  <si>
    <t>Šroub antirotační Targon KD208T</t>
  </si>
  <si>
    <t>ZD197</t>
  </si>
  <si>
    <t>Šroub antirotační Targon KD209T</t>
  </si>
  <si>
    <t>ZA078</t>
  </si>
  <si>
    <t>Šroub DHS-DCS kompresní 280.990</t>
  </si>
  <si>
    <t>ZL384</t>
  </si>
  <si>
    <t>Šroub fixační 4,5 mm KB090T</t>
  </si>
  <si>
    <t>ZC211</t>
  </si>
  <si>
    <t>Šroub fixační PH 4,5 mm Targon KB070T</t>
  </si>
  <si>
    <t>ZA313</t>
  </si>
  <si>
    <t>Šroub fixační PH 4,5 mm Targon KB072T</t>
  </si>
  <si>
    <t>ZC213</t>
  </si>
  <si>
    <t>Šroub fixační PH 4,5 mm Targon KB074T</t>
  </si>
  <si>
    <t>ZC229</t>
  </si>
  <si>
    <t>Šroub fixační PH 4,5 mm Targon KB076T</t>
  </si>
  <si>
    <t>ZC223</t>
  </si>
  <si>
    <t>Šroub fixační PH 4,5 mm Targon KB078T</t>
  </si>
  <si>
    <t>ZC230</t>
  </si>
  <si>
    <t>Šroub fixační PH 4,5 mm Targon KB080T</t>
  </si>
  <si>
    <t>ZC231</t>
  </si>
  <si>
    <t>Šroub fixační PH 4,5 mm Targon KB082T</t>
  </si>
  <si>
    <t>ZC226</t>
  </si>
  <si>
    <t>Šroub fixační PH 4,5 mm Targon KB084T</t>
  </si>
  <si>
    <t>ZE746</t>
  </si>
  <si>
    <t>Šroub kanylovaný 3.5 mm 205.026</t>
  </si>
  <si>
    <t>ZD563</t>
  </si>
  <si>
    <t>Šroub kanylovaný 3.5 mm 205.028</t>
  </si>
  <si>
    <t>ZA092</t>
  </si>
  <si>
    <t>Šroub kanylovaný 3.5 mm 205.030</t>
  </si>
  <si>
    <t>ZC199</t>
  </si>
  <si>
    <t>Šroub kanylovaný 3.5 mm 205.034</t>
  </si>
  <si>
    <t>ZA770</t>
  </si>
  <si>
    <t>Šroub kanylovaný 3.5 mm 205.038</t>
  </si>
  <si>
    <t>ZC115</t>
  </si>
  <si>
    <t>Šroub kanylovaný 3.5 mm 205.040</t>
  </si>
  <si>
    <t>ZC123</t>
  </si>
  <si>
    <t>Šroub kanylovaný 3.5 mm 205.042</t>
  </si>
  <si>
    <t>ZC205</t>
  </si>
  <si>
    <t>Šroub kanylovaný 3.5 mm 205.044</t>
  </si>
  <si>
    <t>ZC261</t>
  </si>
  <si>
    <t>Šroub kanylovaný 3.5 mm 205.046</t>
  </si>
  <si>
    <t>ZD142</t>
  </si>
  <si>
    <t>Šroub kanylovaný 3.5 mm 205.250</t>
  </si>
  <si>
    <t>ZA386</t>
  </si>
  <si>
    <t>Šroub kanylovaný 3.5 x 36 mm 26-433-36-09</t>
  </si>
  <si>
    <t>ZA387</t>
  </si>
  <si>
    <t>Šroub kanylovaný 3.5 x 38 mm 26-433-38-09</t>
  </si>
  <si>
    <t>ZF720</t>
  </si>
  <si>
    <t>Šroub kanylovaný 3.5 x 40 mm 26-433-40-09</t>
  </si>
  <si>
    <t>ZA389</t>
  </si>
  <si>
    <t>Šroub kanylovaný 3.5 x 42 mm 26-433-42-09</t>
  </si>
  <si>
    <t>ZA390</t>
  </si>
  <si>
    <t>Šroub kanylovaný 3.5 x 44 mm 26-433-44-09</t>
  </si>
  <si>
    <t>ZH724</t>
  </si>
  <si>
    <t>Šroub kanylovaný 3.5 x 46 mm 26-433-46-09</t>
  </si>
  <si>
    <t>ZA391</t>
  </si>
  <si>
    <t>Šroub kanylovaný 3.5 x 48 mm 26-433-48-09</t>
  </si>
  <si>
    <t>ZA392</t>
  </si>
  <si>
    <t>Šroub kanylovaný 3.5 x 50 mm 26-433-50-09</t>
  </si>
  <si>
    <t>ZG096</t>
  </si>
  <si>
    <t>Šroub kanylovaný 4.5 mm 214.446</t>
  </si>
  <si>
    <t>ZG097</t>
  </si>
  <si>
    <t>Šroub kanylovaný 4.5 mm 214.448</t>
  </si>
  <si>
    <t>ZD018</t>
  </si>
  <si>
    <t>Šroub kanylovaný 4.5 mm 214.450</t>
  </si>
  <si>
    <t>ZK576</t>
  </si>
  <si>
    <t>Šroub kanylovaný 4.5 mm 214.452</t>
  </si>
  <si>
    <t>ZH505</t>
  </si>
  <si>
    <t>Šroub kanylovaný 4.5 mm 214.456</t>
  </si>
  <si>
    <t>ZD017</t>
  </si>
  <si>
    <t>Šroub kanylovaný 4.5 mm 214.460</t>
  </si>
  <si>
    <t>ZK873</t>
  </si>
  <si>
    <t>Šroub kanylovaný 4.5 mm 214.468</t>
  </si>
  <si>
    <t>ZE057</t>
  </si>
  <si>
    <t>Šroub kanylovaný 4.5 mm 214.472</t>
  </si>
  <si>
    <t>ZJ143</t>
  </si>
  <si>
    <t>Šroub kanylovaný 4.5 mm 214.646</t>
  </si>
  <si>
    <t>ZG258</t>
  </si>
  <si>
    <t>Šroub kanylovaný 4.5 mm 214.648</t>
  </si>
  <si>
    <t>ZD483</t>
  </si>
  <si>
    <t>Šroub kanylovaný 6.5 mm L100/32 408.442</t>
  </si>
  <si>
    <t>ZF947</t>
  </si>
  <si>
    <t>Šroub kanylovaný 6.5 mm L105/32 408.443</t>
  </si>
  <si>
    <t>ZF595</t>
  </si>
  <si>
    <t>Šroub kanylovaný 6.5 mm L110/16 408.417</t>
  </si>
  <si>
    <t>ZI136</t>
  </si>
  <si>
    <t>Šroub kanylovaný 6.5 mm L110/32 408.444</t>
  </si>
  <si>
    <t>ZF250</t>
  </si>
  <si>
    <t>Šroub kanylovaný 6.5 mm L50/16 408.405</t>
  </si>
  <si>
    <t>ZG942</t>
  </si>
  <si>
    <t>Šroub kanylovaný 6.5 mm L50/32 408.432</t>
  </si>
  <si>
    <t>ZI506</t>
  </si>
  <si>
    <t>Šroub kanylovaný 6.5 mm L55/16 408.406</t>
  </si>
  <si>
    <t>ZG249</t>
  </si>
  <si>
    <t>Šroub kanylovaný 6.5 mm L60/16 408.407</t>
  </si>
  <si>
    <t>ZF251</t>
  </si>
  <si>
    <t>Šroub kanylovaný 6.5 mm L65/16 408.408</t>
  </si>
  <si>
    <t>ZH861</t>
  </si>
  <si>
    <t>Šroub kanylovaný 6.5 mm L70/32 408.436</t>
  </si>
  <si>
    <t>ZG575</t>
  </si>
  <si>
    <t>Šroub kanylovaný 6.5 mm L75/16 408.410</t>
  </si>
  <si>
    <t>ZG910</t>
  </si>
  <si>
    <t>Šroub kanylovaný 6.5 mm L75/32 408.437</t>
  </si>
  <si>
    <t>ZH908</t>
  </si>
  <si>
    <t>Šroub kanylovaný 6.5 mm L80/16 408.411</t>
  </si>
  <si>
    <t>ZH177</t>
  </si>
  <si>
    <t>Šroub kanylovaný 6.5 mm L80/32 408.438</t>
  </si>
  <si>
    <t>ZG704</t>
  </si>
  <si>
    <t>Šroub kanylovaný 6.5 mm L85/32 408.439</t>
  </si>
  <si>
    <t>ZO805</t>
  </si>
  <si>
    <t>Šroub kanylovaný 6.5 mm L90 408.474</t>
  </si>
  <si>
    <t>ZH650</t>
  </si>
  <si>
    <t>Šroub kanylovaný 6.5 mm L90/16 408.413</t>
  </si>
  <si>
    <t>ZI135</t>
  </si>
  <si>
    <t>Šroub kanylovaný 6.5 mm L95/32 408.441</t>
  </si>
  <si>
    <t>ZG312</t>
  </si>
  <si>
    <t>Šroub kanylovaný canos 2.7 x 30 mm 26-427-30-09</t>
  </si>
  <si>
    <t>ZH718</t>
  </si>
  <si>
    <t>Šroub kanylovaný canos 2.7 x 34 mm 26-427-34-09</t>
  </si>
  <si>
    <t>ZF094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</si>
  <si>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</si>
  <si>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</si>
  <si>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</si>
  <si>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</si>
  <si>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</si>
  <si>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ZE095</t>
  </si>
  <si>
    <t>Šroub kanylovaný canos 3,5 x 26 mm 26-433-26-09</t>
  </si>
  <si>
    <t>ZA382</t>
  </si>
  <si>
    <t>Šroub kanylovaný canos 3,5 x 28 mm 26-433-28-09</t>
  </si>
  <si>
    <t>ZA383</t>
  </si>
  <si>
    <t>Šroub kanylovaný canos 3,5 x 30 mm 26-433-30-09</t>
  </si>
  <si>
    <t>ZA384</t>
  </si>
  <si>
    <t>Šroub kanylovaný canos 3,5 x 32 mm 26-433-32-09</t>
  </si>
  <si>
    <t>ZA385</t>
  </si>
  <si>
    <t>Šroub kanylovaný canos 3,5 x 34 mm 26-433-34-09</t>
  </si>
  <si>
    <t>KG326</t>
  </si>
  <si>
    <t>šroub kanylovaný HCS pr. 2,4 samovrtný D19/4 04.226.219</t>
  </si>
  <si>
    <t>ZP095</t>
  </si>
  <si>
    <t>Šroub kompresní 7,0mm Charlotte 70 mm x 16 mm závit 44177016</t>
  </si>
  <si>
    <t>ZP253</t>
  </si>
  <si>
    <t>Šroub kompresní 7,0mm Charlotte 80 mm x 16 mm závit 44178016</t>
  </si>
  <si>
    <t>ZP227</t>
  </si>
  <si>
    <t>Šroub kompresní 7,0mm Charlotte 80 mm x 32 mm závit 44178032</t>
  </si>
  <si>
    <t>ZP254</t>
  </si>
  <si>
    <t>Šroub kompresní 7,0mm Charlotte 85 mm x 16 mm závit 44178516</t>
  </si>
  <si>
    <t>ZP228</t>
  </si>
  <si>
    <t>Šroub kompresní 7,0mm Charlotte 85 mm x 32 mm závit 44178532</t>
  </si>
  <si>
    <t>ZN732</t>
  </si>
  <si>
    <t>Šroub kompresní DartFire 2,5 mm x 18 mm D2N250-18</t>
  </si>
  <si>
    <t>ZO330</t>
  </si>
  <si>
    <t>Šroub kompresní DartFire 2,5 mm x 22 mm D2N250-22</t>
  </si>
  <si>
    <t>ZO359</t>
  </si>
  <si>
    <t>Šroub kompresní DartFire 2,5 mm x 24 mm D2N250-24</t>
  </si>
  <si>
    <t>ZP612</t>
  </si>
  <si>
    <t>Šroub kompresní DartFire 2,5 mm x 26 mm D2N250-26</t>
  </si>
  <si>
    <t>ZN738</t>
  </si>
  <si>
    <t>Šroub kompresní DartFire 2,5 mm x 28 mm D2N250-28</t>
  </si>
  <si>
    <t>ZP613</t>
  </si>
  <si>
    <t>Šroub kompresní DartFire 3,0 mm x 22 mm D2N300-22</t>
  </si>
  <si>
    <t>ZA409</t>
  </si>
  <si>
    <t>Šroub kompresní DartFire 3,0 mm x 26 mm D2N300-26</t>
  </si>
  <si>
    <t>ZP818</t>
  </si>
  <si>
    <t>Šroub kompresní DartFire small 3,0 mm x 40 mm D2N300-40</t>
  </si>
  <si>
    <t>ZK878</t>
  </si>
  <si>
    <t>Šroub kompresní HBS2 midi 17 mm 26-800-17-09</t>
  </si>
  <si>
    <t>ZK879</t>
  </si>
  <si>
    <t>Šroub kompresní HBS2 midi 18 mm 26-800-18-09</t>
  </si>
  <si>
    <t>ZK881</t>
  </si>
  <si>
    <t>Šroub kompresní HBS2 midi 20 mm 26-800-20-09</t>
  </si>
  <si>
    <t>ZK935</t>
  </si>
  <si>
    <t>Šroub kompresní HBS2 midi 20 mm 26-810-20-09</t>
  </si>
  <si>
    <t>ZK882</t>
  </si>
  <si>
    <t>Šroub kompresní HBS2 midi 21 mm 26-800-21-09</t>
  </si>
  <si>
    <t>ZK904</t>
  </si>
  <si>
    <t>Šroub kompresní HBS2 midi 22 mm 26-800-22-09</t>
  </si>
  <si>
    <t>ZK986</t>
  </si>
  <si>
    <t>Šroub kompresní HBS2 midi 22 mm 26-810-22-09</t>
  </si>
  <si>
    <t>ZK905</t>
  </si>
  <si>
    <t>Šroub kompresní HBS2 midi 23 mm 26-800-23-09</t>
  </si>
  <si>
    <t>ZK906</t>
  </si>
  <si>
    <t>Šroub kompresní HBS2 midi 24 mm 26-800-24-09</t>
  </si>
  <si>
    <t>ZK924</t>
  </si>
  <si>
    <t>Šroub kompresní HBS2 midi 24 mm 26-810-24-09</t>
  </si>
  <si>
    <t>ZK907</t>
  </si>
  <si>
    <t>Šroub kompresní HBS2 midi 25 mm 26-800-25-09</t>
  </si>
  <si>
    <t>ZK908</t>
  </si>
  <si>
    <t>Šroub kompresní HBS2 midi 26 mm 26-800-26-09</t>
  </si>
  <si>
    <t>ZK988</t>
  </si>
  <si>
    <t>Šroub kompresní HBS2 midi 28 mm 26-810-28-09</t>
  </si>
  <si>
    <t>ZK933</t>
  </si>
  <si>
    <t>Šroub kompresní HBS2 midi 29 mm 26-800-29-09</t>
  </si>
  <si>
    <t>ZK934</t>
  </si>
  <si>
    <t>Šroub kompresní HBS2 midi 30 mm 26-800-30-09</t>
  </si>
  <si>
    <t>ZK989</t>
  </si>
  <si>
    <t>Šroub kompresní HBS2 midi 30 mm 26-810-30-09</t>
  </si>
  <si>
    <t>ZL022</t>
  </si>
  <si>
    <t>Šroub kompresní HBS2 mini 13 mm 26-820-13-09</t>
  </si>
  <si>
    <t>ZL025</t>
  </si>
  <si>
    <t>Šroub kompresní HBS2 mini 14 mm 26-820-14-09</t>
  </si>
  <si>
    <t>ZM408</t>
  </si>
  <si>
    <t>Šroub kompresní HBS2 mini 15 mm 26-820-15-09</t>
  </si>
  <si>
    <t>ZN418</t>
  </si>
  <si>
    <t>Šroub kompresní HBS2 mini 16 mm 26-820-16-09</t>
  </si>
  <si>
    <t>ZB810</t>
  </si>
  <si>
    <t>Šroub kompresní HBS2 mini 17 mm 26-820-17-09</t>
  </si>
  <si>
    <t>ZM303</t>
  </si>
  <si>
    <t>Šroub kompresní HBS2 mini 18 mm 26-820-18-09</t>
  </si>
  <si>
    <t>ZF869</t>
  </si>
  <si>
    <t>Šroub kompresní HBS2 mini 19 mm 26-820-19-09</t>
  </si>
  <si>
    <t>ZF877</t>
  </si>
  <si>
    <t>Šroub kompresní HBS2 mini 20 mm 26-820-20-09</t>
  </si>
  <si>
    <t>ZH494</t>
  </si>
  <si>
    <t>Šroub kompresní HBS2 mini 20 mm 26-830-20-09</t>
  </si>
  <si>
    <t>ZF884</t>
  </si>
  <si>
    <t>Šroub kompresní HBS2 mini 21 mm 26-820-21-09</t>
  </si>
  <si>
    <t>ZF887</t>
  </si>
  <si>
    <t>Šroub kompresní HBS2 mini 22 mm 26-820-22-09</t>
  </si>
  <si>
    <t>ZB346</t>
  </si>
  <si>
    <t>Šroub kompresní HBS2 mini 22 mm 26-830-22-09</t>
  </si>
  <si>
    <t>ZF895</t>
  </si>
  <si>
    <t>Šroub kompresní HBS2 mini 23 mm 26-820-23-09</t>
  </si>
  <si>
    <t>ZL050</t>
  </si>
  <si>
    <t>Šroub kompresní HBS2 mini 24 mm 26-820-24-09</t>
  </si>
  <si>
    <t>ZL051</t>
  </si>
  <si>
    <t>Šroub kompresní HBS2 mini 25 mm 26-820-25-09</t>
  </si>
  <si>
    <t>ZL052</t>
  </si>
  <si>
    <t>Šroub kompresní HBS2 mini 26 mm 26-820-26-09</t>
  </si>
  <si>
    <t>ZH000</t>
  </si>
  <si>
    <t>Šroub kompresní HBS2 mini 30 mm 26-820-30-09</t>
  </si>
  <si>
    <t>ZP361</t>
  </si>
  <si>
    <t>Šroub kompresní Charlotte 7,0 mm 100 mm x 32 mm 44170032</t>
  </si>
  <si>
    <t>ZP438</t>
  </si>
  <si>
    <t>Šroub kompresní Charlotte 7,0 mm 40 mm x 16 mm 44174016</t>
  </si>
  <si>
    <t>ZP333</t>
  </si>
  <si>
    <t>Šroub kompresní Charlotte 7,0 mm 60 mm x 16 mm 44176016</t>
  </si>
  <si>
    <t>ZP334</t>
  </si>
  <si>
    <t>Šroub kompresní Charlotte 7,0 mm 65 mm x 16 mm 44176516</t>
  </si>
  <si>
    <t>ZN288</t>
  </si>
  <si>
    <t>Šroub kompresní Charlotte 7,0 mm 90 mm x 32 mm 44179032</t>
  </si>
  <si>
    <t>ZP314</t>
  </si>
  <si>
    <t>Šroub kompresní Charlotte 7,0 mm 95 mm x 32 mm 44179532</t>
  </si>
  <si>
    <t>ZA401</t>
  </si>
  <si>
    <t>Šroub kompresní KIT UNIMA EVO 4,5 x 50 mm krátký závit AA45AG050</t>
  </si>
  <si>
    <t>ZA300</t>
  </si>
  <si>
    <t>Šroub kompresní KO535S</t>
  </si>
  <si>
    <t>ZG686</t>
  </si>
  <si>
    <t>Šroub kompresní proximální 1-3680</t>
  </si>
  <si>
    <t>ZP303</t>
  </si>
  <si>
    <t>Šroub kompresní XS M3 0132376</t>
  </si>
  <si>
    <t>ZG382</t>
  </si>
  <si>
    <t>Šroub kortikální 1.3 mm 200.686</t>
  </si>
  <si>
    <t>ZG364</t>
  </si>
  <si>
    <t>Šroub kortikální 1.3 mm 200.687</t>
  </si>
  <si>
    <t>ZG383</t>
  </si>
  <si>
    <t>Šroub kortikální 1.3 mm 200.688</t>
  </si>
  <si>
    <t>ZF539</t>
  </si>
  <si>
    <t>Šroub kortikální 1.3 mm 200.689</t>
  </si>
  <si>
    <t>ZA013</t>
  </si>
  <si>
    <t>Šroub kortikální 1.3 mm 200.690</t>
  </si>
  <si>
    <t>ZC099</t>
  </si>
  <si>
    <t>Šroub kortikální 1.3 mm 200.691</t>
  </si>
  <si>
    <t>ZF540</t>
  </si>
  <si>
    <t>Šroub kortikální 1.3 mm 200.692</t>
  </si>
  <si>
    <t>ZK519</t>
  </si>
  <si>
    <t>Šroub kortikální 1.3 mm 200.694</t>
  </si>
  <si>
    <t>ZA014</t>
  </si>
  <si>
    <t>Šroub kortikální 1.5 mm 200.806</t>
  </si>
  <si>
    <t>ZC271</t>
  </si>
  <si>
    <t>Šroub kortikální 1.5 mm 200.807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</si>
  <si>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</si>
  <si>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</si>
  <si>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</si>
  <si>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</si>
  <si>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</si>
  <si>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</si>
  <si>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</si>
  <si>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</si>
  <si>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</si>
  <si>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</si>
  <si>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</si>
  <si>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</si>
  <si>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</si>
  <si>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</si>
  <si>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ZA017</t>
  </si>
  <si>
    <t>Šroub kortikální 1.5 mm 200.816</t>
  </si>
  <si>
    <t>ZA018</t>
  </si>
  <si>
    <t>Šroub kortikální 1.5 mm 200.818</t>
  </si>
  <si>
    <t>ZC274</t>
  </si>
  <si>
    <t>Šroub kortikální 1.5 mm 200.820</t>
  </si>
  <si>
    <t>ZF840</t>
  </si>
  <si>
    <t>Šroub kortikální 1.5 mm 200.822</t>
  </si>
  <si>
    <t>ZH234</t>
  </si>
  <si>
    <t>Šroub kortikální 1.5 mm 200.824</t>
  </si>
  <si>
    <t>ZC144</t>
  </si>
  <si>
    <t>Šroub kortikální 2,0 mm 201.810</t>
  </si>
  <si>
    <t>ZC201</t>
  </si>
  <si>
    <t>Šroub kortikální 2,0 mm 201.811</t>
  </si>
  <si>
    <t>ZA019</t>
  </si>
  <si>
    <t>Šroub kortikální 2,0 mm 201.812</t>
  </si>
  <si>
    <t>ZC202</t>
  </si>
  <si>
    <t>Šroub kortikální 2,0 mm 201.813</t>
  </si>
  <si>
    <t>ZC145</t>
  </si>
  <si>
    <t>Šroub kortikální 2,0 mm 201.814</t>
  </si>
  <si>
    <t>ZC684</t>
  </si>
  <si>
    <t>Šroub kortikální 2,0 mm 201.816</t>
  </si>
  <si>
    <t>ZC146</t>
  </si>
  <si>
    <t>Šroub kortikální 2,0 mm 201.820</t>
  </si>
  <si>
    <t>ZA021</t>
  </si>
  <si>
    <t>Šroub kortikální 2,0 mm 201.822</t>
  </si>
  <si>
    <t>ZJ791</t>
  </si>
  <si>
    <t>Šroub kortikální 2,0 mm 201.824</t>
  </si>
  <si>
    <t>ZP264</t>
  </si>
  <si>
    <t>Šroub kortikální 2,0 mm 28 mm A-5400.28</t>
  </si>
  <si>
    <t>ZP265</t>
  </si>
  <si>
    <t>Šroub kortikální 2,0 mm 30 mm A-5400.30</t>
  </si>
  <si>
    <t>ZE440</t>
  </si>
  <si>
    <t>Šroub kortikální 3 mm/12 mm stabilní 716-110-030-012</t>
  </si>
  <si>
    <t>ZE441</t>
  </si>
  <si>
    <t>Šroub kortikální 3 mm/14 mm nestabilní 716-115-030-014</t>
  </si>
  <si>
    <t>ZE333</t>
  </si>
  <si>
    <t>Šroub kortikální 3 mm/14 mm stabilní 716-110-030-014</t>
  </si>
  <si>
    <t>ZE299</t>
  </si>
  <si>
    <t>Šroub kortikální 3 mm/16 mm nestabilní 716-115-030-016</t>
  </si>
  <si>
    <t>ZE297</t>
  </si>
  <si>
    <t>Šroub kortikální 3 mm/16 mm stabilní 716-110-030-016</t>
  </si>
  <si>
    <t>ZE300</t>
  </si>
  <si>
    <t>Šroub kortikální 3 mm/18 mm nestabilní 716-115-030-018</t>
  </si>
  <si>
    <t>ZE296</t>
  </si>
  <si>
    <t>Šroub kortikální 3 mm/18 mm stabilní 716-110-030-018</t>
  </si>
  <si>
    <t>ZE301</t>
  </si>
  <si>
    <t>Šroub kortikální 3 mm/20 mm nestabilní 716-115-030-020</t>
  </si>
  <si>
    <t>ZG606</t>
  </si>
  <si>
    <t>Šroub kortikální 3 mm/22 mm nestabilní 716-115-030-022</t>
  </si>
  <si>
    <t>ZE298</t>
  </si>
  <si>
    <t>Šroub kortikální 3 mm/22 mm stabilní 716-110-030-022</t>
  </si>
  <si>
    <t>ZG041</t>
  </si>
  <si>
    <t>Šroub kortikální 3 mm/24 mm nestabilní 716-115-030-024</t>
  </si>
  <si>
    <t>ZG802</t>
  </si>
  <si>
    <t>Šroub kortikální 3,5 mm 204.660</t>
  </si>
  <si>
    <t>ZH018</t>
  </si>
  <si>
    <t>Šroub kortikální 3,5 mm 204.665</t>
  </si>
  <si>
    <t>KG838</t>
  </si>
  <si>
    <t>šroub kortikální 3,5 mm 404.836</t>
  </si>
  <si>
    <t>ZF573</t>
  </si>
  <si>
    <t>Šroub kortikální 3,5 mm 404.840</t>
  </si>
  <si>
    <t>ZD609</t>
  </si>
  <si>
    <t>Šroub kortikální 3,5 mm 404.845</t>
  </si>
  <si>
    <t>ZH429</t>
  </si>
  <si>
    <t>Šroub kortikální 3,5 mm 404.850</t>
  </si>
  <si>
    <t>ZH020</t>
  </si>
  <si>
    <t>Šroub kortikální 3,5 mm pánevní 204.670</t>
  </si>
  <si>
    <t>ZD451</t>
  </si>
  <si>
    <t>Šroub kortikální 3,5 x 10 mm CS10000</t>
  </si>
  <si>
    <t>ZD327</t>
  </si>
  <si>
    <t>Šroub kortikální 3,5 x 12 mm CS12000</t>
  </si>
  <si>
    <t>ZD266</t>
  </si>
  <si>
    <t>Šroub kortikální 3,5 x 14 mm CS14000</t>
  </si>
  <si>
    <t>ZD267</t>
  </si>
  <si>
    <t>Šroub kortikální 3,5 x 16 mm CS16000</t>
  </si>
  <si>
    <t>ZD304</t>
  </si>
  <si>
    <t>Šroub kortikální 3,5 x 18 mm CS18000</t>
  </si>
  <si>
    <t>ZI939</t>
  </si>
  <si>
    <t>Šroub kortikální 3.5 mm 204.810</t>
  </si>
  <si>
    <t>ZB887</t>
  </si>
  <si>
    <t>Šroub kortikální 3.5 mm 204.812</t>
  </si>
  <si>
    <t>ZA732</t>
  </si>
  <si>
    <t>Šroub kortikální 3.5 mm 204.814</t>
  </si>
  <si>
    <t>ZB397</t>
  </si>
  <si>
    <t>Šroub kortikální 3.5 mm 204.816</t>
  </si>
  <si>
    <t>ZB375</t>
  </si>
  <si>
    <t>Šroub kortikální 3.5 mm 204.818</t>
  </si>
  <si>
    <t>ZC421</t>
  </si>
  <si>
    <t>Šroub kortikální 3.5 mm 204.820</t>
  </si>
  <si>
    <t>ZC437</t>
  </si>
  <si>
    <t>Šroub kortikální 3.5 mm 204.822</t>
  </si>
  <si>
    <t>ZF645</t>
  </si>
  <si>
    <t>Šroub kortikální 3.5 mm 204.824</t>
  </si>
  <si>
    <t>ZC349</t>
  </si>
  <si>
    <t>Šroub kortikální 3.5 mm 204.826</t>
  </si>
  <si>
    <t>ZC007</t>
  </si>
  <si>
    <t>Šroub kortikální 3.5 mm 204.828</t>
  </si>
  <si>
    <t>ZC420</t>
  </si>
  <si>
    <t>Šroub kortikální 3.5 mm 204.830</t>
  </si>
  <si>
    <t>ZA984</t>
  </si>
  <si>
    <t>Šroub kortikální 3.5 mm 204.832</t>
  </si>
  <si>
    <t>ZF870</t>
  </si>
  <si>
    <t>Šroub kortikální 3.5 mm 204.834</t>
  </si>
  <si>
    <t>ZB716</t>
  </si>
  <si>
    <t>Šroub kortikální 3.5 mm 204.836</t>
  </si>
  <si>
    <t>ZF281</t>
  </si>
  <si>
    <t>Šroub kortikální 3.5 mm 204.838</t>
  </si>
  <si>
    <t>ZF268</t>
  </si>
  <si>
    <t>Šroub kortikální 3.5 mm 204.840</t>
  </si>
  <si>
    <t>ZC504</t>
  </si>
  <si>
    <t>Šroub kortikální 3.5 mm 204.842</t>
  </si>
  <si>
    <t>ZC503</t>
  </si>
  <si>
    <t>Šroub kortikální 3.5 mm 204.845</t>
  </si>
  <si>
    <t>ZF871</t>
  </si>
  <si>
    <t>Šroub kortikální 3.5 mm 204.848</t>
  </si>
  <si>
    <t>ZF282</t>
  </si>
  <si>
    <t>Šroub kortikální 3.5 mm 204.850</t>
  </si>
  <si>
    <t>ZC505</t>
  </si>
  <si>
    <t>Šroub kortikální 3.5 mm 204.855</t>
  </si>
  <si>
    <t>ZF519</t>
  </si>
  <si>
    <t>Šroub kortikální 3.5 mm 204.860</t>
  </si>
  <si>
    <t>ZK660</t>
  </si>
  <si>
    <t>Šroub kortikální 3.5 mm 204.865</t>
  </si>
  <si>
    <t>ZN058</t>
  </si>
  <si>
    <t>Šroub kortikální 3.5 mm 404.812</t>
  </si>
  <si>
    <t>ZG875</t>
  </si>
  <si>
    <t>Šroub kortikální 3.5 mm 404.814</t>
  </si>
  <si>
    <t>ZA266</t>
  </si>
  <si>
    <t>Šroub kortikální 3.5 mm 404.816</t>
  </si>
  <si>
    <t>ZA267</t>
  </si>
  <si>
    <t>Šroub kortikální 3.5 mm 404.818</t>
  </si>
  <si>
    <t>ZD240</t>
  </si>
  <si>
    <t>Šroub kortikální 3.5 mm 404.820</t>
  </si>
  <si>
    <t>ZD565</t>
  </si>
  <si>
    <t>Šroub kortikální 3.5 mm 404.822</t>
  </si>
  <si>
    <t>ZH352</t>
  </si>
  <si>
    <t>Šroub kortikální 3.5 mm 404.824</t>
  </si>
  <si>
    <t>ZD347</t>
  </si>
  <si>
    <t>Šroub kortikální 3.5 mm 404.826</t>
  </si>
  <si>
    <t>ZP092</t>
  </si>
  <si>
    <t>Šroub kortikální 4,0 x 26 mm pro ANKLE FIX 28.30.126</t>
  </si>
  <si>
    <t>ZH034</t>
  </si>
  <si>
    <t>Šroub kortikální 4.5 mm 214.830</t>
  </si>
  <si>
    <t>ZH180</t>
  </si>
  <si>
    <t>Šroub kortikální 4.5 mm 214.832</t>
  </si>
  <si>
    <t>ZG238</t>
  </si>
  <si>
    <t>Šroub kortikální 4.5 mm 214.834</t>
  </si>
  <si>
    <t>ZF410</t>
  </si>
  <si>
    <t>Šroub kortikální 4.5 mm 214.836</t>
  </si>
  <si>
    <t>ZB262</t>
  </si>
  <si>
    <t>Šroub kortikální 4.5 mm 214.838</t>
  </si>
  <si>
    <t>ZB814</t>
  </si>
  <si>
    <t>Šroub kortikální 4.5 mm 214.840</t>
  </si>
  <si>
    <t>ZH415</t>
  </si>
  <si>
    <t>Šroub kortikální 4.5 mm 214.842</t>
  </si>
  <si>
    <t>ZG240</t>
  </si>
  <si>
    <t>Šroub kortikální 4.5 mm 214.852</t>
  </si>
  <si>
    <t>ZF711</t>
  </si>
  <si>
    <t>Šroub kortikální 4.5 mm 214.856</t>
  </si>
  <si>
    <t>ZH485</t>
  </si>
  <si>
    <t>Šroub kortikální 4.5 mm 214.860</t>
  </si>
  <si>
    <t>ZF712</t>
  </si>
  <si>
    <t>Šroub kortikální 4.5 mm 214.868</t>
  </si>
  <si>
    <t>ZI778</t>
  </si>
  <si>
    <t>Šroub kortikální 4.5 mm 214.872</t>
  </si>
  <si>
    <t>ZH848</t>
  </si>
  <si>
    <t>Šroub kortikální HD7 2,5 x 12 mm A-5700.12</t>
  </si>
  <si>
    <t>ZH783</t>
  </si>
  <si>
    <t>Šroub kortikální HD7 2,5 x 14 mm A-5700.14</t>
  </si>
  <si>
    <t>ZH847</t>
  </si>
  <si>
    <t>Šroub kortikální HD7 2,5 x 16 mm A-5700.16/1</t>
  </si>
  <si>
    <t>ZJ309</t>
  </si>
  <si>
    <t>Šroub kortikální HD7 2,5 x 18 mm A-5700.18/1</t>
  </si>
  <si>
    <t>ZL031</t>
  </si>
  <si>
    <t>Šroub kortikální HD7 2,5 x 20 mm A-5700.20/1</t>
  </si>
  <si>
    <t>ZI806</t>
  </si>
  <si>
    <t>Šroub kortikální HD7 2,5 x 22 mm DA-5700.22/1</t>
  </si>
  <si>
    <t>ZM865</t>
  </si>
  <si>
    <t>Šroub kortikální HD7 2,5 x 26 mm A-5700.26</t>
  </si>
  <si>
    <t>ZJ089</t>
  </si>
  <si>
    <t>Šroub kortikální PENNIG 70 x 20 mm pr.4 mm 35100</t>
  </si>
  <si>
    <t>ZI062</t>
  </si>
  <si>
    <t>Šroub kortikální PENNIG 80 x 35 mm pr.4 mm 35101</t>
  </si>
  <si>
    <t>KG370</t>
  </si>
  <si>
    <t>šroub kortikální pr 2,4 samořezný D28 TAN 401.778</t>
  </si>
  <si>
    <t>KG376</t>
  </si>
  <si>
    <t>šroub kortikální pr 2,4 samořezný D40 TAN 401.790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</si>
  <si>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</si>
  <si>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</si>
  <si>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</si>
  <si>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</si>
  <si>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</si>
  <si>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</si>
  <si>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KG430</t>
  </si>
  <si>
    <t>šroub kortikální pr 3,5 samořezný D20 TI 404.820</t>
  </si>
  <si>
    <t>KG431</t>
  </si>
  <si>
    <t>šroub kortikální pr 3,5 samořezný D22 TI 404.822</t>
  </si>
  <si>
    <t>KG432</t>
  </si>
  <si>
    <t>šroub kortikální pr 3,5 samořezný D24 TI 404.824</t>
  </si>
  <si>
    <t>KG433</t>
  </si>
  <si>
    <t>šroub kortikální pr 3,5 samořezný D26 TI 404.826</t>
  </si>
  <si>
    <t>KG434</t>
  </si>
  <si>
    <t>šroub kortikální pr 3,5 samořezný D28 TI 404.828</t>
  </si>
  <si>
    <t>KH293</t>
  </si>
  <si>
    <t>KG435</t>
  </si>
  <si>
    <t>šroub kortikální pr 3,5 samořezný D30 TI 404.830</t>
  </si>
  <si>
    <t>KG439</t>
  </si>
  <si>
    <t>šroub kortikální pr 3,5 samořezný D50 TI 404.850</t>
  </si>
  <si>
    <t>KG440</t>
  </si>
  <si>
    <t>šroub kortikální pr 3,5 samořezný D55 TI 404.855</t>
  </si>
  <si>
    <t>KG441</t>
  </si>
  <si>
    <t>šroub kortikální pr 3,5 samořezný D60 TI 404.860</t>
  </si>
  <si>
    <t>ZO311</t>
  </si>
  <si>
    <t>Šroub kortikální pro VersaNail 4,5 mm x 32 mm 1402232</t>
  </si>
  <si>
    <t>ZP858</t>
  </si>
  <si>
    <t>Šroub kortikální pro VersaNail 5,5 mm x 35 mm 151535</t>
  </si>
  <si>
    <t>ZN632</t>
  </si>
  <si>
    <t>Šroub kortikální prům. 5,5 mm x 40 mm 151540</t>
  </si>
  <si>
    <t>ZN633</t>
  </si>
  <si>
    <t>Šroub kortikální prům. 5,5 mm x 45 mm 151545</t>
  </si>
  <si>
    <t>ZM961</t>
  </si>
  <si>
    <t>Šroub kortikální samořezný 2,7 x 14 mm 397129702544</t>
  </si>
  <si>
    <t>ZN056</t>
  </si>
  <si>
    <t>Šroub kortikální samořezný 2,7 x 16 mm 397129702554</t>
  </si>
  <si>
    <t>ZP039</t>
  </si>
  <si>
    <t>Šroub kortikální samořezný HA 3,5 x 14 mm 397129795231</t>
  </si>
  <si>
    <t>ZP040</t>
  </si>
  <si>
    <t>Šroub kortikální samořezný HA 3,5 x 16 mm 397129795241</t>
  </si>
  <si>
    <t>ZK385</t>
  </si>
  <si>
    <t>Šroub kortikální samořezný HA 3,5 x 30 mm 397129785691</t>
  </si>
  <si>
    <t>ZK386</t>
  </si>
  <si>
    <t>Šroub kortikální samořezný HA 3,5 x 34 mm 397129785711</t>
  </si>
  <si>
    <t>ZK494</t>
  </si>
  <si>
    <t>Šroub kortikální samořezný HA 3,5 x 36 mm 397129785721</t>
  </si>
  <si>
    <t>ZK387</t>
  </si>
  <si>
    <t>Šroub kortikální samořezný HA 3,5 x 40 mm 397129785741</t>
  </si>
  <si>
    <t>ZP213</t>
  </si>
  <si>
    <t>Šroub kortikální samořezný HA 3,5 x 42 mm 397129785751</t>
  </si>
  <si>
    <t>ZP041</t>
  </si>
  <si>
    <t>Šroub kortikální samořezný HA 3,5 x 46 mm 397129795451</t>
  </si>
  <si>
    <t>ZP045</t>
  </si>
  <si>
    <t>Šroub kortikální samořezný HA 3,5 x 48 mm 397129795461</t>
  </si>
  <si>
    <t>ZK495</t>
  </si>
  <si>
    <t>Šroub kortikální samořezný HA 3,5 x 50 mm 397129785791</t>
  </si>
  <si>
    <t>ZP101</t>
  </si>
  <si>
    <t>Šroub kortikální samořezný HA 3,5 x 50 mm 397129795391</t>
  </si>
  <si>
    <t>ZP047</t>
  </si>
  <si>
    <t>Šroub kortikální samořezný HA 3,5 x 60 mm 397129795411</t>
  </si>
  <si>
    <t>ZI804</t>
  </si>
  <si>
    <t>Šroub kortikální schanzův  70/30 mm R37101</t>
  </si>
  <si>
    <t>ZA070</t>
  </si>
  <si>
    <t>Šroub kortikální schanzův 100/30 mm R37102</t>
  </si>
  <si>
    <t>ZC238</t>
  </si>
  <si>
    <t>Šroub kortikální smart-drive 2.5 x 12 mm 26-906-12-09</t>
  </si>
  <si>
    <t>ZP597</t>
  </si>
  <si>
    <t>Šroub kortikální smart-drive 2.5 x 13 mm 26-906-13-09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</si>
  <si>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</si>
  <si>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</si>
  <si>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</si>
  <si>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</si>
  <si>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</si>
  <si>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</si>
  <si>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ZL049</t>
  </si>
  <si>
    <t>Šroub kortikální smart-drive 2.5 x 17 mm 26-906-17-09</t>
  </si>
  <si>
    <t>ZD607</t>
  </si>
  <si>
    <t>Šroub kortikální smart-drive 2.5 x 18 mm 26-906-18-09</t>
  </si>
  <si>
    <t>KG419</t>
  </si>
  <si>
    <t>šroub kortikální stardrive 2,7 mm, délka 14 402.874</t>
  </si>
  <si>
    <t>ZM114</t>
  </si>
  <si>
    <t>Šroub kortikální stardrive 2.7 mm 202.876</t>
  </si>
  <si>
    <t>ZP027</t>
  </si>
  <si>
    <t>Šroub kortikální stardrive 2.7 mm 202.884</t>
  </si>
  <si>
    <t>ZG592</t>
  </si>
  <si>
    <t>Šroub kortikální stardrive 2.7 mm 402.872</t>
  </si>
  <si>
    <t>ZD253</t>
  </si>
  <si>
    <t>Šroub kortikální stardrive 2.7 mm 402.874</t>
  </si>
  <si>
    <t>ZD023</t>
  </si>
  <si>
    <t>Šroub kortikální stardrive 2.7 mm 402.876</t>
  </si>
  <si>
    <t>ZD553</t>
  </si>
  <si>
    <t>Šroub kortikální stardrive 2.7 mm 402.878</t>
  </si>
  <si>
    <t>ZD252</t>
  </si>
  <si>
    <t>Šroub kortikální stardrive 2.7 mm 402.880</t>
  </si>
  <si>
    <t>ZP061</t>
  </si>
  <si>
    <t>Šroub kortikální TI pr. 4,0 mm délka 36 mm 28.30.136</t>
  </si>
  <si>
    <t>ZO569</t>
  </si>
  <si>
    <t>Šroub kortikální ti smart - drive dvouzávitový 1,2 x 10 mm standard, samořezný sterilní 26-012-10-71</t>
  </si>
  <si>
    <t>ZO599</t>
  </si>
  <si>
    <t>Šroub kortikální ti smart - drive dvouzávitový 1,2 x 7 mm standard, samořezný sterilní 26-012-07-71</t>
  </si>
  <si>
    <t>ZO600</t>
  </si>
  <si>
    <t>Šroub kortikální ti smart - drive dvouzávitový 1,2 x 8 mm standard, samořezný sterilní 26-012-08-71</t>
  </si>
  <si>
    <t>ZO601</t>
  </si>
  <si>
    <t>Šroub kortikální ti smart - drive dvouzávitový 1,2 x 9 mm standard, samořezný sterilní 26-012-09-71</t>
  </si>
  <si>
    <t>ZO609</t>
  </si>
  <si>
    <t>Šroub kortikální ti smart - drive dvouzávitový 1,5 x 10 mm standard, samořezný 26-015-10-91</t>
  </si>
  <si>
    <t>ZO610</t>
  </si>
  <si>
    <t>Šroub kortikální ti smart - drive dvouzávitový 1,5 x 11 mm standard, samořezný 26-015-11-91</t>
  </si>
  <si>
    <t>ZO611</t>
  </si>
  <si>
    <t>Šroub kortikální ti smart - drive dvouzávitový 1,5 x 12 mm standard, samořezný 26-015-12-91</t>
  </si>
  <si>
    <t>ZO612</t>
  </si>
  <si>
    <t>Šroub kortikální ti smart - drive dvouzávitový 1,5 x 13 mm standard, samořezný 26-015-13-91</t>
  </si>
  <si>
    <t>ZO613</t>
  </si>
  <si>
    <t>Šroub kortikální ti smart - drive dvouzávitový 1,5 x 14 mm standard, samořezný 26-015-14-91</t>
  </si>
  <si>
    <t>ZO615</t>
  </si>
  <si>
    <t>Šroub kortikální ti smart - drive dvouzávitový 1,5 x 16 mm standard, samořezný 26-015-16-91</t>
  </si>
  <si>
    <t>ZO607</t>
  </si>
  <si>
    <t>Šroub kortikální ti smart - drive dvouzávitový 1,5 x 8 mm standard, samořezný 26-015-08-91</t>
  </si>
  <si>
    <t>ZO608</t>
  </si>
  <si>
    <t>Šroub kortikální ti smart - drive dvouzávitový 1,5 x 9 mm standard, samořezný 26-015-09-91</t>
  </si>
  <si>
    <t>ZO642</t>
  </si>
  <si>
    <t>Šroub kortikální ti smart - drive dvouzávitový 2,0 x 10 mm standard, samořezný 26-020-10-91</t>
  </si>
  <si>
    <t>ZO643</t>
  </si>
  <si>
    <t>Šroub kortikální ti smart - drive dvouzávitový 2,0 x 11 mm standard, samořezný 26-020-11-91</t>
  </si>
  <si>
    <t>ZO645</t>
  </si>
  <si>
    <t>Šroub kortikální ti smart - drive dvouzávitový 2,0 x 13 mm standard, samořezný 26-020-13-91</t>
  </si>
  <si>
    <t>ZO641</t>
  </si>
  <si>
    <t>Šroub kortikální ti smart - drive dvouzávitový 2,0 x 9 mm standard, samořezný 26-020-09-91</t>
  </si>
  <si>
    <t>ZP409</t>
  </si>
  <si>
    <t>Šroub kortikální TX nekanylovaný 3,5 x 14 mm vzorek 267535014</t>
  </si>
  <si>
    <t>ZP410</t>
  </si>
  <si>
    <t>Šroub kortikální TX nekanylovaný 3,5 x 16 mm vzorek 267535016</t>
  </si>
  <si>
    <t>ZP411</t>
  </si>
  <si>
    <t>Šroub kortikální TX nekanylovaný 3,5 x 18 mm vzorek 267535018</t>
  </si>
  <si>
    <t>ZP413</t>
  </si>
  <si>
    <t>Šroub kortikální TX nekanylovaný 3,5 x 30 mm vzorek 267535030</t>
  </si>
  <si>
    <t>ZM979</t>
  </si>
  <si>
    <t>Šroub kortikální uzamykatelný 2,7 x 12 mm 397129701934</t>
  </si>
  <si>
    <t>ZN054</t>
  </si>
  <si>
    <t>Šroub kortikální uzamykatelný 2,7 x 14 mm 397129701944</t>
  </si>
  <si>
    <t>ZM995</t>
  </si>
  <si>
    <t>Šroub kortikální uzamykatelný 2,7 x 16 mm 397129701954</t>
  </si>
  <si>
    <t>ZM958</t>
  </si>
  <si>
    <t>Šroub kortikální uzamykatelný 2,7 x 20 mm 397129701974</t>
  </si>
  <si>
    <t>ZO130</t>
  </si>
  <si>
    <t>Šroub kortikální uzamykatelný 2,7 x 22 mm 397129701984</t>
  </si>
  <si>
    <t>ZP598</t>
  </si>
  <si>
    <t>Šroub kortikální uzamykatelný smart-drive 2.5 x 13 mm 26-905-13-09</t>
  </si>
  <si>
    <t>ZK886</t>
  </si>
  <si>
    <t>Šroub kortikální uzamykatelný smart-drive 2.5 x 14 mm 26-905-14-09</t>
  </si>
  <si>
    <t>ZK903</t>
  </si>
  <si>
    <t>Šroub kortikální uzamykatelný smart-drive 2.5 x 15 mm 26-905-15-09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</si>
  <si>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</si>
  <si>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</si>
  <si>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</si>
  <si>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</si>
  <si>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ZK985</t>
  </si>
  <si>
    <t>Šroub kortikální uzamykatelný smart-drive 2.5 x 18 mm 26-905-18-09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</si>
  <si>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</si>
  <si>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</si>
  <si>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</si>
  <si>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</si>
  <si>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</si>
  <si>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</si>
  <si>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ZF856</t>
  </si>
  <si>
    <t>Šroub kortikální uzamykatelný smart-drive 2.5 x 26 mm 26-905-26-09</t>
  </si>
  <si>
    <t>ZK867</t>
  </si>
  <si>
    <t>Šroub kortikální XC, HA 6,0 mm R99612640</t>
  </si>
  <si>
    <t>ZM616</t>
  </si>
  <si>
    <t>Šroub kortikální XC, HA 6,0 mm R99612660</t>
  </si>
  <si>
    <t>ZL209</t>
  </si>
  <si>
    <t>Šroub kortikální XC, HA 6,0 mm R99612680</t>
  </si>
  <si>
    <t>ZP341</t>
  </si>
  <si>
    <t>Šroub kortikální zajišťovací 5,0 mm x 26 mm 14-405026</t>
  </si>
  <si>
    <t>ZP904</t>
  </si>
  <si>
    <t>Šroub kortikální zajišťovací 5,0 mm x 28 mm 14-405028</t>
  </si>
  <si>
    <t>ZP905</t>
  </si>
  <si>
    <t>Šroub kortikální zajišťovací 5,0 mm x 38 mm 14-405038</t>
  </si>
  <si>
    <t>ZP342</t>
  </si>
  <si>
    <t>Šroub kortikální zajišťovací 5,0 mm x 40 mm 14-405040</t>
  </si>
  <si>
    <t>ZP906</t>
  </si>
  <si>
    <t>Šroub kortikální zajišťovací 5,0 mm x 42 mm 14-405042</t>
  </si>
  <si>
    <t>ZP907</t>
  </si>
  <si>
    <t>Šroub kortikální zajišťovací 5,0 mm x 70 mm 14-405070</t>
  </si>
  <si>
    <t>ZP343</t>
  </si>
  <si>
    <t>Šroub kortikální zajišťovací 5,0 mm x 85 mm 14-405085</t>
  </si>
  <si>
    <t>ZH178</t>
  </si>
  <si>
    <t>Šroub kotrikální 4.5 mm 214.826</t>
  </si>
  <si>
    <t>ZP057</t>
  </si>
  <si>
    <t>Šroub kyčelní stardrive pr. 6.5 mm pro Expert LFN 115 mm 04.003.033</t>
  </si>
  <si>
    <t>ZF552</t>
  </si>
  <si>
    <t>Šroub kyčelní stardrive pr. 6.5 mm pro Expert LFN 90 mm 04.003.028</t>
  </si>
  <si>
    <t>ZI855</t>
  </si>
  <si>
    <t>Šroub kyčelní stardrive pr. 6.5 mm pro Expert LFN 95 mm 04.003.029</t>
  </si>
  <si>
    <t>ZP422</t>
  </si>
  <si>
    <t>Šroub maleolární 4,5 mm x 40 mm LA240S</t>
  </si>
  <si>
    <t>ZP423</t>
  </si>
  <si>
    <t>Šroub maleolární 4,5 mm x 45 mm LA245S</t>
  </si>
  <si>
    <t>Šroub maleolární 4,5 mm x 45 mm, bal á 5 ks,  LA245S</t>
  </si>
  <si>
    <t>ZP424</t>
  </si>
  <si>
    <t>Šroub maleolární 4,5 mm x 50 mm, bal. á 5 ks, LA250S</t>
  </si>
  <si>
    <t>ZM813</t>
  </si>
  <si>
    <t>Šroub Milagro interferenční vstřebatelný 10 x 23 mm pro rekonstrukci křížového vazu 231835</t>
  </si>
  <si>
    <t>ZE044</t>
  </si>
  <si>
    <t>Šroub Milagro interferenční vstřebatelný 10 x 30 mm pro rekonstrukci křížového vazu 231840</t>
  </si>
  <si>
    <t>ZN243</t>
  </si>
  <si>
    <t>Šroub Milagro interferenční vstřebatelný 7 x 23 mm pro rekonstrukci křížového vazu 231800</t>
  </si>
  <si>
    <t>ZB423</t>
  </si>
  <si>
    <t>Šroub Milagro interferenční vstřebatelný 8 x 23 mm pro rekonstrukci křížového vazu 231810</t>
  </si>
  <si>
    <t>ZL864</t>
  </si>
  <si>
    <t>Šroub Milagro interferenční vstřebatelný 9 x 20 mm pro rekonstrukci křížového vazu 231820</t>
  </si>
  <si>
    <t>ZK738</t>
  </si>
  <si>
    <t>Šroub Milagro interferenční vstřebatelný 9 x 30 mm pro rekonstrukci křížového vazu 231825 (mitek)</t>
  </si>
  <si>
    <t>ZG899</t>
  </si>
  <si>
    <t>Šroub nosný O10,5 x 100 mm 3060-0100S</t>
  </si>
  <si>
    <t>ZG748</t>
  </si>
  <si>
    <t>Šroub nosný O10,5 x 105 mm 3060-0105S</t>
  </si>
  <si>
    <t>ZI504</t>
  </si>
  <si>
    <t>Šroub nosný O10,5 x 110 mm 3060-0110S</t>
  </si>
  <si>
    <t>ZG602</t>
  </si>
  <si>
    <t>Šroub nosný O10,5 x 85 mm 3060-0085S</t>
  </si>
  <si>
    <t>ZG897</t>
  </si>
  <si>
    <t>Šroub nosný O10,5 x 90 mm 3060-0090S</t>
  </si>
  <si>
    <t>ZG599</t>
  </si>
  <si>
    <t>Šroub nosný O10,5 x 95 mm 3060-0095S</t>
  </si>
  <si>
    <t>KG207</t>
  </si>
  <si>
    <t>šroub nosný pr. 11 samořezný D100 273.100</t>
  </si>
  <si>
    <t>KG209</t>
  </si>
  <si>
    <t>šroub nosný pr. 11 samořezný D110 273.110</t>
  </si>
  <si>
    <t>KG210</t>
  </si>
  <si>
    <t>šroub nosný pr. 11 samořezný D115 273.115</t>
  </si>
  <si>
    <t>KG211</t>
  </si>
  <si>
    <t>šroub nosný pr. 11 samořezný D120 273.120</t>
  </si>
  <si>
    <t>KG205</t>
  </si>
  <si>
    <t>šroub nosný pr. 11 samořezný D90 o 273.090</t>
  </si>
  <si>
    <t>KG206</t>
  </si>
  <si>
    <t>šroub nosný pr. 11 samořezný D95 o 273.095</t>
  </si>
  <si>
    <t>ZC811</t>
  </si>
  <si>
    <t>Šroub schanzův 5.0 mm L125/50 294.530</t>
  </si>
  <si>
    <t>ZA291</t>
  </si>
  <si>
    <t>Šroub schanzův 5.0 mm L150/50 294.540</t>
  </si>
  <si>
    <t>ZA292</t>
  </si>
  <si>
    <t>Šroub schanzův 5.0 mm L175/50 294.550</t>
  </si>
  <si>
    <t>ZD948</t>
  </si>
  <si>
    <t>Šroub schanzův 5.0 mm L250/50 294.570</t>
  </si>
  <si>
    <t>ZP418</t>
  </si>
  <si>
    <t>Šroub schanzův samovrtný pr. 5,0mm 250 / 80 mm 294.788</t>
  </si>
  <si>
    <t>ZH346</t>
  </si>
  <si>
    <t>Šroub schanzův seldrill 4.0/3.0 mm 294.772</t>
  </si>
  <si>
    <t>ZG039</t>
  </si>
  <si>
    <t>Šroub schanzův seldrill 5.0 mm 294.784</t>
  </si>
  <si>
    <t>ZE818</t>
  </si>
  <si>
    <t>Šroub schanzův seldrill 5.0 mm 294.785</t>
  </si>
  <si>
    <t>ZE819</t>
  </si>
  <si>
    <t>Šroub schanzův seldrill 5.0 mm 294.786</t>
  </si>
  <si>
    <t>ZC173</t>
  </si>
  <si>
    <t>Šroub skluzný PF 10,5 x 70 mm Targon KD115T</t>
  </si>
  <si>
    <t>ZD959</t>
  </si>
  <si>
    <t>Šroub spojovací pro UTN 356.542</t>
  </si>
  <si>
    <t>ZJ741</t>
  </si>
  <si>
    <t>Šroub spongiózní 3 mm/12 mm nestabilní 716-105-030-012</t>
  </si>
  <si>
    <t>ZF827</t>
  </si>
  <si>
    <t>Šroub spongiózní 3 mm/14 mm stabilní 716-100-030-014</t>
  </si>
  <si>
    <t>ZF828</t>
  </si>
  <si>
    <t>Šroub spongiózní 3 mm/16 mm stabilní 716-100-030-016</t>
  </si>
  <si>
    <t>ZG603</t>
  </si>
  <si>
    <t>Šroub spongiózní 3 mm/18 mm stabilní 716-100-030-018</t>
  </si>
  <si>
    <t>ZG580</t>
  </si>
  <si>
    <t>Šroub spongiózní 4.0 mm 207.014</t>
  </si>
  <si>
    <t>ZG118</t>
  </si>
  <si>
    <t>Šroub spongiózní 4.0 mm 207.016</t>
  </si>
  <si>
    <t>ZG119</t>
  </si>
  <si>
    <t>Šroub spongiózní 4.0 mm 207.018</t>
  </si>
  <si>
    <t>ZF875</t>
  </si>
  <si>
    <t>Šroub spongiózní 4.0 mm 207.020</t>
  </si>
  <si>
    <t>ZH657</t>
  </si>
  <si>
    <t>Šroub spongiózní 4.0 mm 207.022</t>
  </si>
  <si>
    <t>ZG099</t>
  </si>
  <si>
    <t>Šroub spongiózní 4.0 mm 207.024</t>
  </si>
  <si>
    <t>ZD160</t>
  </si>
  <si>
    <t>Šroub spongiózní 4.0 mm 207.026</t>
  </si>
  <si>
    <t>ZK568</t>
  </si>
  <si>
    <t>Šroub spongiózní 4.0 mm 207.028</t>
  </si>
  <si>
    <t>ZG578</t>
  </si>
  <si>
    <t>Šroub spongiózní 4.0 mm 207.030</t>
  </si>
  <si>
    <t>ZN315</t>
  </si>
  <si>
    <t>Šroub spongiózní 6.5 mm 216.045</t>
  </si>
  <si>
    <t>ZP355</t>
  </si>
  <si>
    <t>Šroub spongiózní 6.5 mm 216.070</t>
  </si>
  <si>
    <t>ZP356</t>
  </si>
  <si>
    <t>Šroub spongiózní 6.5 mm 216.075</t>
  </si>
  <si>
    <t>ZN508</t>
  </si>
  <si>
    <t>Šroub spongiózní 6.5 mm 217.050</t>
  </si>
  <si>
    <t>ZL127</t>
  </si>
  <si>
    <t>Šroub teleskopický targon FN 100 mm KO826T</t>
  </si>
  <si>
    <t>ZN703</t>
  </si>
  <si>
    <t>Šroub teleskopický Targon FN 110 + 10 mm KO828T</t>
  </si>
  <si>
    <t>ZJ228</t>
  </si>
  <si>
    <t>Šroub teleskopický targon FN 90 mm KO824T</t>
  </si>
  <si>
    <t>ZP698</t>
  </si>
  <si>
    <t>Šroub Unima Evo 4,5 mm L38 mm krátký závit AA45AG038</t>
  </si>
  <si>
    <t>ZO321</t>
  </si>
  <si>
    <t>Šroub Unima Evo 4,5 mm L40 mm krátký závit AA45AG040</t>
  </si>
  <si>
    <t>ZP881</t>
  </si>
  <si>
    <t>Šroub Unima Evo 4,5 mm L42 mm krátký závit AA45AG042</t>
  </si>
  <si>
    <t>ZO322</t>
  </si>
  <si>
    <t>Šroub Unima Evo 4,5 mm L44 mm krátký závit AA45AG044</t>
  </si>
  <si>
    <t>ZO901</t>
  </si>
  <si>
    <t>Šroub Unima Evo 4,5 mm L46 mm krátký závit AA45AG046</t>
  </si>
  <si>
    <t>ZA683</t>
  </si>
  <si>
    <t>Šroub Unima Evo 4,5 mm L48 mm krátký závit AA45AG048</t>
  </si>
  <si>
    <t>ZP252</t>
  </si>
  <si>
    <t>Šroub Unima Evo 4,5 mm L50 mm dlouhý závit AA45AH050</t>
  </si>
  <si>
    <t>ZP699</t>
  </si>
  <si>
    <t>Šroub Unima Evo 4,5 mm L55 mm dlouhý závit AA45AH055</t>
  </si>
  <si>
    <t>ZP595</t>
  </si>
  <si>
    <t>Šroub Unima Evo 4,5 mm L55 mm krátký závit AA45AG055</t>
  </si>
  <si>
    <t>ZN457</t>
  </si>
  <si>
    <t>Šroub Unima Evo 4,5 mm L60 mm krátký závit AA45AG060</t>
  </si>
  <si>
    <t>ZP882</t>
  </si>
  <si>
    <t>Šroub Unima Evo 4,5 mm L65 mm dlouhý závit AA45AH065</t>
  </si>
  <si>
    <t>ZN459</t>
  </si>
  <si>
    <t>Šroub Unima Evo 4,5 mm L70 mm krátký závit AA45AH070</t>
  </si>
  <si>
    <t>ZA079</t>
  </si>
  <si>
    <t>Šroub uzamykací KB336TS</t>
  </si>
  <si>
    <t>ZO624</t>
  </si>
  <si>
    <t>Šroub uzamykatelný kortikální ti smart - drive dvouzávitový 1,5 x 10 mm multisměrový do 15°, samořezný 26-014-10-91</t>
  </si>
  <si>
    <t>ZO625</t>
  </si>
  <si>
    <t>Šroub uzamykatelný kortikální ti smart - drive dvouzávitový 1,5 x 11 mm multisměrový do 15°, samořezný 26-014-11-91</t>
  </si>
  <si>
    <t>ZO626</t>
  </si>
  <si>
    <t>Šroub uzamykatelný kortikální ti smart - drive dvouzávitový 1,5 x 12 mm multisměrový do 15°, samořezný 26-014-12-91</t>
  </si>
  <si>
    <t>ZO627</t>
  </si>
  <si>
    <t>Šroub uzamykatelný kortikální ti smart - drive dvouzávitový 1,5 x 13 mm multisměrový do 15°, samořezný 26-014-13-91</t>
  </si>
  <si>
    <t>ZO621</t>
  </si>
  <si>
    <t>Šroub uzamykatelný kortikální ti smart - drive dvouzávitový 1,5 x 7 mm multisměrový do 15°, samořezný 26-014-07-91</t>
  </si>
  <si>
    <t>ZO622</t>
  </si>
  <si>
    <t>Šroub uzamykatelný kortikální ti smart - drive dvouzávitový 1,5 x 8 mm multisměrový do 15°, samořezný 26-014-08-91</t>
  </si>
  <si>
    <t>ZO623</t>
  </si>
  <si>
    <t>Šroub uzamykatelný kortikální ti smart - drive dvouzávitový 1,5 x 9 mm multisměrový do 15°, samořezný 26-014-09-91</t>
  </si>
  <si>
    <t>ZO663</t>
  </si>
  <si>
    <t>Šroub uzamykatelný kortikální ti smart - drive dvouzávitový 2,0 x 10 mm multisměrový do 15°, samořezný 26-019-10-91</t>
  </si>
  <si>
    <t>ZO664</t>
  </si>
  <si>
    <t>Šroub uzamykatelný kortikální ti smart - drive dvouzávitový 2,0 x 11 mm multisměrový do 15°, samořezný 26-019-11-91</t>
  </si>
  <si>
    <t>ZO669</t>
  </si>
  <si>
    <t>Šroub uzamykatelný kortikální ti smart - drive dvouzávitový 2,0 x 16 mm multisměrový do 15°, samořezný 26-019-16-91</t>
  </si>
  <si>
    <t>ZO673</t>
  </si>
  <si>
    <t>Šroub uzamykatelný kortikální ti smart - drive dvouzávitový 2,0 x 20 mm multisměrový do 15°, samořezný 26-019-20-91</t>
  </si>
  <si>
    <t>ZP130</t>
  </si>
  <si>
    <t>Šroub uzamykatelný samořezný 2,4 x 12 mm 397129701334</t>
  </si>
  <si>
    <t>ZM980</t>
  </si>
  <si>
    <t>Šroub uzamykatelný samořezný 2,4 x 14 mm 397129701344</t>
  </si>
  <si>
    <t>ZM959</t>
  </si>
  <si>
    <t>Šroub uzamykatelný samořezný 2,4 x 16 mm 397129701354</t>
  </si>
  <si>
    <t>ZM981</t>
  </si>
  <si>
    <t>Šroub uzamykatelný samořezný 2,4 x 18 mm 397129701364</t>
  </si>
  <si>
    <t>ZM960</t>
  </si>
  <si>
    <t>Šroub uzamykatelný samořezný 2,4 x 20 mm 397129701374</t>
  </si>
  <si>
    <t>ZN055</t>
  </si>
  <si>
    <t>Šroub uzamykatelný samořezný 2,4 x 22 mm 397129701384</t>
  </si>
  <si>
    <t>ZP504</t>
  </si>
  <si>
    <t>Šroub Vortex kortikální 3,5 x 24 mm 267535024</t>
  </si>
  <si>
    <t>ZP652</t>
  </si>
  <si>
    <t>Šroub Vortex kortikální 3,5 x 26 mm 267535026</t>
  </si>
  <si>
    <t>ZP714</t>
  </si>
  <si>
    <t>Šroub Vortex kortikální 3,5 x 28 mm 267535028</t>
  </si>
  <si>
    <t>ZP715</t>
  </si>
  <si>
    <t>Šroub Vortex kortikální 3,5 x 32 mm 267535032</t>
  </si>
  <si>
    <t>ZP737</t>
  </si>
  <si>
    <t>Šroub Vortex kortikální 3,5 x 44 mm 267535044</t>
  </si>
  <si>
    <t>ZP646</t>
  </si>
  <si>
    <t>Šroub Vortex nekanylovaný 2,7 x 16 mm hlava 4 mm 260827116</t>
  </si>
  <si>
    <t>ZP400</t>
  </si>
  <si>
    <t>Šroub Vortex nekanylovaný 2,7 x 18 mm hlava 4 mm vzorek 260827118</t>
  </si>
  <si>
    <t>ZP401</t>
  </si>
  <si>
    <t>Šroub Vortex nekanylovaný 2,7 x 20 mm hlava 4 mm vzorek 260827120</t>
  </si>
  <si>
    <t>ZP712</t>
  </si>
  <si>
    <t>Šroub Vortex nekanylovaný 2,7 x 24 mm hlava 4 mm 260827124</t>
  </si>
  <si>
    <t>ZP402</t>
  </si>
  <si>
    <t>Šroub Vortex nekanylovaný 2,7 x 26 mm hlava 4 mm vzorek 260827126</t>
  </si>
  <si>
    <t>ZP403</t>
  </si>
  <si>
    <t>Šroub Vortex nekanylovaný 2,7 x 28 mm hlava 4 mm vzorek 260827128</t>
  </si>
  <si>
    <t>ZP404</t>
  </si>
  <si>
    <t>Šroub Vortex nekanylovaný 2,7 x 30 mm hlava 4 mm vzorek 260827130</t>
  </si>
  <si>
    <t>ZP647</t>
  </si>
  <si>
    <t>Šroub Vortex nekanylovaný 2,7 x 32 mm hlava 4 mm 260827132</t>
  </si>
  <si>
    <t>ZP405</t>
  </si>
  <si>
    <t>Šroub Vortex nekanylovaný 2,7 x 34 mm hlava 4 mm vzorek 260827134</t>
  </si>
  <si>
    <t>ZP406</t>
  </si>
  <si>
    <t>Šroub Vortex nekanylovaný 2,7 x 36 mm hlava 4 mm vzorek 260827136</t>
  </si>
  <si>
    <t>ZP648</t>
  </si>
  <si>
    <t>Šroub Vortex nekanylovaný 2,7 x 58 mm hlava 4 mm 260827158</t>
  </si>
  <si>
    <t>ZP649</t>
  </si>
  <si>
    <t>Šroub Vortex nekanylovaný 2,7 x 60 mm hlava 4 mm 260827160</t>
  </si>
  <si>
    <t>ZP736</t>
  </si>
  <si>
    <t>Šroub Vortex nekanylovaný 2,7 x124 mm hlava 4 mm 260827114</t>
  </si>
  <si>
    <t>ZP407</t>
  </si>
  <si>
    <t>Šroub Vortex nekanylovaný 3,5 x 18 mm vzorek 260835518</t>
  </si>
  <si>
    <t>ZP408</t>
  </si>
  <si>
    <t>Šroub Vortex nekanylovaný 3,5 x 26 mm vzorek 260835526</t>
  </si>
  <si>
    <t>ZP501</t>
  </si>
  <si>
    <t>Šroub Vortex zamykatelný 2,7 x 22 mm SANAT-260827122</t>
  </si>
  <si>
    <t>ZP502</t>
  </si>
  <si>
    <t>Šroub Vortex zamykatelný 2,7 x 24 mm SANAT-260827124</t>
  </si>
  <si>
    <t>ZP650</t>
  </si>
  <si>
    <t>Šroub Vortex zamykatelný 3,5 x 16 mm 260835516</t>
  </si>
  <si>
    <t>ZP651</t>
  </si>
  <si>
    <t>Šroub Vortex zamykatelný 3,5 x 20 mm 260835520</t>
  </si>
  <si>
    <t>ZP503</t>
  </si>
  <si>
    <t>Šroub Vortex zamykatelný 3,5 x 22 mm SANAT-260835522</t>
  </si>
  <si>
    <t>ZP713</t>
  </si>
  <si>
    <t>Šroub Vortex zamykatelný 3,5 x 28 mm 260835528</t>
  </si>
  <si>
    <t>ZP505</t>
  </si>
  <si>
    <t>Šroub Vortex zamykatelný 3,5 x 50 mm 260835550</t>
  </si>
  <si>
    <t>ZH923</t>
  </si>
  <si>
    <t>Šroub wurzburger distální ulna/rádius 2,7 x 12 mm 1-3672</t>
  </si>
  <si>
    <t>ZH501</t>
  </si>
  <si>
    <t>Šroub wurzburger distální ulna/radius 2,7 x 14 mm 1-3673</t>
  </si>
  <si>
    <t>ZH339</t>
  </si>
  <si>
    <t>Šroub wurzburger distální ulna/radius 2,7 x 16 mm 1-3674</t>
  </si>
  <si>
    <t>ZM864</t>
  </si>
  <si>
    <t>Šroub wurzburger proximální ulna/radius 2,7 x 18 mm 1-3652</t>
  </si>
  <si>
    <t>ZH500</t>
  </si>
  <si>
    <t>Šroub wurzburger proximální ulna/radius 2,7 x 22 mm 1-3654</t>
  </si>
  <si>
    <t>ZD999</t>
  </si>
  <si>
    <t>Šroub wurzburger proximální ulna/radius 2,7 x 26 mm 1-3656</t>
  </si>
  <si>
    <t>ZF000</t>
  </si>
  <si>
    <t>Šroub wurzburger proximální ulna/radius 2,7 x 30 mm 1-3658</t>
  </si>
  <si>
    <t>ZD552</t>
  </si>
  <si>
    <t>Šroub zajišťovací 2.4 mm 412.818</t>
  </si>
  <si>
    <t>ZC162</t>
  </si>
  <si>
    <t>Šroub zajišťovací 2.4 mm 412.820</t>
  </si>
  <si>
    <t>ZA154</t>
  </si>
  <si>
    <t>Šroub zajišťovací 2.4 mm 412.822</t>
  </si>
  <si>
    <t>ZO419</t>
  </si>
  <si>
    <t>Šroub zajišťovací 3,5 mm 39 mm KB539T</t>
  </si>
  <si>
    <t>ZP664</t>
  </si>
  <si>
    <t>Šroub zajišťovací 3,5 mm délka 36 mm KB536T</t>
  </si>
  <si>
    <t>ZC214</t>
  </si>
  <si>
    <t>Šroub zajišťovací 3,5 mm Targon KB521T</t>
  </si>
  <si>
    <t>ZC215</t>
  </si>
  <si>
    <t>Šroub zajišťovací 3,5 mm Targon KB524T</t>
  </si>
  <si>
    <t>ZC225</t>
  </si>
  <si>
    <t>Šroub zajišťovací 3,5 mm Targon KB527T</t>
  </si>
  <si>
    <t>ZF173</t>
  </si>
  <si>
    <t>Šroub zajišťovací 33 mm KB533T</t>
  </si>
  <si>
    <t>ZA298</t>
  </si>
  <si>
    <t>Šroub zajišťovací 4,5 mm Targon KB328T</t>
  </si>
  <si>
    <t>ZA295</t>
  </si>
  <si>
    <t>Šroub zajištovací 4,5 mm Targon KB332T</t>
  </si>
  <si>
    <t>ZC240</t>
  </si>
  <si>
    <t>Šroub zajišťovací 4,5 mm Targon KB336T</t>
  </si>
  <si>
    <t>ZC241</t>
  </si>
  <si>
    <t>Šroub zajišťovací 4,5 mm Targon KB340T</t>
  </si>
  <si>
    <t>ZD073</t>
  </si>
  <si>
    <t>Šroub zajišťovací 4,5 mm Targon KB344T</t>
  </si>
  <si>
    <t>ZD509</t>
  </si>
  <si>
    <t>Šroub zajišťovací 4,5 mm Targon KB348T</t>
  </si>
  <si>
    <t>ZD510</t>
  </si>
  <si>
    <t>Šroub zajišťovací 4,5 mm Targon KB352T</t>
  </si>
  <si>
    <t>ZE082</t>
  </si>
  <si>
    <t>Šroub zajišťovací 45 mm Targon KB545t</t>
  </si>
  <si>
    <t>ZP790</t>
  </si>
  <si>
    <t>Šroub zajišťovací 48 mm Targon KB548T</t>
  </si>
  <si>
    <t>ZK917</t>
  </si>
  <si>
    <t>Šroub zajišťovací 5.0 mm 02.221.510</t>
  </si>
  <si>
    <t>ZK918</t>
  </si>
  <si>
    <t>Šroub zajišťovací 5.0 mm 02.221.512</t>
  </si>
  <si>
    <t>ZC204</t>
  </si>
  <si>
    <t>Šroub zajišťovací DFN 6.0 mm L60 450.864</t>
  </si>
  <si>
    <t>ZA301</t>
  </si>
  <si>
    <t>Šroub zajišťovací DFN 6.0 mm L65 450.865</t>
  </si>
  <si>
    <t>ZA302</t>
  </si>
  <si>
    <t>Šroub zajišťovací DFN 6.0 mm L70 450.866</t>
  </si>
  <si>
    <t>ZG243</t>
  </si>
  <si>
    <t>Šroub zajišťovací DFN 6.0 mm L75 450.867</t>
  </si>
  <si>
    <t>ZA303</t>
  </si>
  <si>
    <t>Šroub zajišťovací DFN 6.0 mm L80 450.868</t>
  </si>
  <si>
    <t>ZD278</t>
  </si>
  <si>
    <t>Šroub zajišťovací DFN 6.0 mm L85 450.869</t>
  </si>
  <si>
    <t>ZG253</t>
  </si>
  <si>
    <t>Šroub zajišťovací DFN 6.0 mm L90 450.870</t>
  </si>
  <si>
    <t>ZP304</t>
  </si>
  <si>
    <t>Šroub zajišťovací kostní 2,0 x 150 mm závit 60 mm 0132384</t>
  </si>
  <si>
    <t>ZP305</t>
  </si>
  <si>
    <t>Šroub zajišťovací kostní 2,6 x 150 mm závit 60 mm 0132385</t>
  </si>
  <si>
    <t>ZG786</t>
  </si>
  <si>
    <t>Šroub zajišťovací plný závit O5 x 35 mm 1896-5035</t>
  </si>
  <si>
    <t>ZG746</t>
  </si>
  <si>
    <t>Šroub zajišťovací plný závit O5 x 40 mm 1896-5040</t>
  </si>
  <si>
    <t>ZO108</t>
  </si>
  <si>
    <t>Šroub zajišťovací plný závit O5 x 45 mm 1896-5045</t>
  </si>
  <si>
    <t>ZM767</t>
  </si>
  <si>
    <t>Šroub zajišťovací plný závit O5 x 50 mm 1896-5050</t>
  </si>
  <si>
    <t>ZN847</t>
  </si>
  <si>
    <t>Šroub zajišťovací plný závit O5 x 70 mm 1896-5070S</t>
  </si>
  <si>
    <t>KG468</t>
  </si>
  <si>
    <t>šroub zajišťovací pr 2,4 samořezný D18 412.818</t>
  </si>
  <si>
    <t>KG469</t>
  </si>
  <si>
    <t>šroub zajišťovací pr 2,4 samořezný D20 412.820</t>
  </si>
  <si>
    <t>KG443</t>
  </si>
  <si>
    <t>šroub zajišťovací pr 3,5 samořezný D12 412.102</t>
  </si>
  <si>
    <t>KG444</t>
  </si>
  <si>
    <t>šroub zajišťovací pr 3,5 samořezný D14 412.103</t>
  </si>
  <si>
    <t>KG445</t>
  </si>
  <si>
    <t>šroub zajišťovací pr 3,5 samořezný D16 412.104</t>
  </si>
  <si>
    <t>KG446</t>
  </si>
  <si>
    <t>šroub zajišťovací pr 3,5 samořezný D18 412.105</t>
  </si>
  <si>
    <t>KG447</t>
  </si>
  <si>
    <t>šroub zajišťovací pr 3,5 samořezný D20 412.106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</si>
  <si>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</si>
  <si>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</si>
  <si>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</si>
  <si>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</si>
  <si>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</si>
  <si>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</si>
  <si>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KG451</t>
  </si>
  <si>
    <t>šroub zajišťovací pr 3,5 samořezný D28 412.110</t>
  </si>
  <si>
    <t>KG452</t>
  </si>
  <si>
    <t>šroub zajišťovací pr 3,5 samořezný D30 412.111</t>
  </si>
  <si>
    <t>KG453</t>
  </si>
  <si>
    <t>šroub zajišťovací pr 3,5 samořezný D35 412.114</t>
  </si>
  <si>
    <t>KG454</t>
  </si>
  <si>
    <t>šroub zajišťovací pr 3,5 samořezný D40 412.117</t>
  </si>
  <si>
    <t>KG458</t>
  </si>
  <si>
    <t>šroub zajišťovací pr 3,5 samořezný D60 412.124</t>
  </si>
  <si>
    <t>ZH163</t>
  </si>
  <si>
    <t>Šroub zajišťovací sponginózní 5.0 mm 04.015.550</t>
  </si>
  <si>
    <t>ZE459</t>
  </si>
  <si>
    <t>Šroub zajišťovací sponginózní 5.0 mm 04.015.560</t>
  </si>
  <si>
    <t>KG395</t>
  </si>
  <si>
    <t>šroub zajišťovací stardrive 2,7 mm ( hlava LCP 2.4), délka 12 402.212</t>
  </si>
  <si>
    <t>KG396</t>
  </si>
  <si>
    <t>šroub zajišťovací stardrive 2,7 mm ( hlava LCP 2.4), délka 14 402.214</t>
  </si>
  <si>
    <t>KG397</t>
  </si>
  <si>
    <t>šroub zajišťovací stardrive 2,7 mm ( hlava LCP 2.4), délka 16 402.216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</si>
  <si>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</si>
  <si>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</si>
  <si>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</si>
  <si>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</si>
  <si>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KG400</t>
  </si>
  <si>
    <t>šroub zajišťovací stardrive 2,7 mm ( hlava LCP 2.4), délka 22 402.222</t>
  </si>
  <si>
    <t>KG401</t>
  </si>
  <si>
    <t>šroub zajišťovací stardrive 2,7 mm ( hlava LCP 2.4), délka 24 402.224</t>
  </si>
  <si>
    <t>KG402</t>
  </si>
  <si>
    <t>šroub zajišťovací stardrive 2,7 mm ( hlava LCP 2.4), délka 26 402.226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</si>
  <si>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</si>
  <si>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</si>
  <si>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</si>
  <si>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</si>
  <si>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KG405</t>
  </si>
  <si>
    <t>šroub zajišťovací stardrive 2,7 mm ( hlava LCP 2.4), délka 32 402.232</t>
  </si>
  <si>
    <t>KG406</t>
  </si>
  <si>
    <t>šroub zajišťovací stardrive 2,7 mm ( hlava LCP 2.4), délka 34 402.234</t>
  </si>
  <si>
    <t>KG407</t>
  </si>
  <si>
    <t>šroub zajišťovací stardrive 2,7 mm ( hlava LCP 2.4), délka 36 402.236</t>
  </si>
  <si>
    <t>KG409</t>
  </si>
  <si>
    <t>šroub zajišťovací stardrive 2,7 mm ( hlava LCP 2.4), délka 40 402.240</t>
  </si>
  <si>
    <t>KG410</t>
  </si>
  <si>
    <t>šroub zajišťovací stardrive 2,7 mm ( hlava LCP 2.4), délka 42 402.242</t>
  </si>
  <si>
    <t>KG411</t>
  </si>
  <si>
    <t>šroub zajišťovací stardrive 2,7 mm ( hlava LCP 2.4), délka 44 402.244</t>
  </si>
  <si>
    <t>KG414</t>
  </si>
  <si>
    <t>šroub zajišťovací stardrive 2,7 mm ( hlava LCP 2.4), délka 50 402.250</t>
  </si>
  <si>
    <t>KG415</t>
  </si>
  <si>
    <t>šroub zajišťovací stardrive 2,7 mm ( hlava LCP 2.4), délka 55 402.255</t>
  </si>
  <si>
    <t>ZF567</t>
  </si>
  <si>
    <t>Šroub zajišťovací stardrive 2.7 mm 402.206</t>
  </si>
  <si>
    <t>ZI285</t>
  </si>
  <si>
    <t>Šroub zajišťovací stardrive 2.7 mm 402.210</t>
  </si>
  <si>
    <t>ZG796</t>
  </si>
  <si>
    <t>Šroub zajišťovací stardrive 2.7 mm 402.212</t>
  </si>
  <si>
    <t>ZD646</t>
  </si>
  <si>
    <t>Šroub zajišťovací stardrive 2.7 mm 402.214</t>
  </si>
  <si>
    <t>ZD379</t>
  </si>
  <si>
    <t>Šroub zajišťovací stardrive 2.7 mm 402.216</t>
  </si>
  <si>
    <t>ZD438</t>
  </si>
  <si>
    <t>Šroub zajišťovací stardrive 2.7 mm 402.218</t>
  </si>
  <si>
    <t>ZA150</t>
  </si>
  <si>
    <t>Šroub zajišťovací stardrive 2.7 mm 402.220</t>
  </si>
  <si>
    <t>ZD022</t>
  </si>
  <si>
    <t>Šroub zajišťovací stardrive 2.7 mm 402.222</t>
  </si>
  <si>
    <t>ZD343</t>
  </si>
  <si>
    <t>Šroub zajišťovací stardrive 2.7 mm 402.224</t>
  </si>
  <si>
    <t>ZF545</t>
  </si>
  <si>
    <t>Šroub zajišťovací stardrive 2.7 mm 402.244</t>
  </si>
  <si>
    <t>ZD648</t>
  </si>
  <si>
    <t>Šroub zajišťovací stardrive 3,5 mm 412.102</t>
  </si>
  <si>
    <t>ZD628</t>
  </si>
  <si>
    <t>Šroub zajišťovací stardrive 3,5 mm 412.103</t>
  </si>
  <si>
    <t>ZD329</t>
  </si>
  <si>
    <t>Šroub zajišťovací stardrive 3,5 mm 412.104</t>
  </si>
  <si>
    <t>ZD300</t>
  </si>
  <si>
    <t>Šroub zajišťovací stardrive 3,5 mm 412.105</t>
  </si>
  <si>
    <t>ZD302</t>
  </si>
  <si>
    <t>Šroub zajišťovací stardrive 3,5 mm 412.106</t>
  </si>
  <si>
    <t>ZD303</t>
  </si>
  <si>
    <t>Šroub zajišťovací stardrive 3,5 mm 412.107</t>
  </si>
  <si>
    <t>ZD501</t>
  </si>
  <si>
    <t>Šroub zajišťovací stardrive 3,5 mm 412.109</t>
  </si>
  <si>
    <t>ZD301</t>
  </si>
  <si>
    <t>Šroub zajišťovací stardrive 3.5 mm 412.108</t>
  </si>
  <si>
    <t>ZG807</t>
  </si>
  <si>
    <t>Šroub zajišťovací stardrive 4.0 mm 04.005.418</t>
  </si>
  <si>
    <t>ZC191</t>
  </si>
  <si>
    <t>Šroub zajišťovací stardrive 4.0 mm 04.005.420</t>
  </si>
  <si>
    <t>ZC192</t>
  </si>
  <si>
    <t>Šroub zajišťovací stardrive 4.0 mm 04.005.422</t>
  </si>
  <si>
    <t>ZA159</t>
  </si>
  <si>
    <t>Šroub zajišťovací stardrive 4.0 mm 04.005.424</t>
  </si>
  <si>
    <t>ZC807</t>
  </si>
  <si>
    <t>Šroub zajišťovací stardrive 4.0 mm 04.005.426</t>
  </si>
  <si>
    <t>ZC138</t>
  </si>
  <si>
    <t>Šroub zajišťovací stardrive 4.0 mm 04.005.428</t>
  </si>
  <si>
    <t>ZC139</t>
  </si>
  <si>
    <t>Šroub zajišťovací stardrive 4.0 mm 04.005.430</t>
  </si>
  <si>
    <t>ZC909</t>
  </si>
  <si>
    <t>Šroub zajišťovací stardrive 4.0 mm 04.005.432</t>
  </si>
  <si>
    <t>ZC784</t>
  </si>
  <si>
    <t>Šroub zajišťovací stardrive 4.0 mm 04.005.434</t>
  </si>
  <si>
    <t>ZC141</t>
  </si>
  <si>
    <t>Šroub zajišťovací stardrive 4.0 mm 04.005.436</t>
  </si>
  <si>
    <t>ZC142</t>
  </si>
  <si>
    <t>Šroub zajišťovací stardrive 4.0 mm 04.005.438</t>
  </si>
  <si>
    <t>ZC140</t>
  </si>
  <si>
    <t>Šroub zajišťovací stardrive 4.0 mm 04.005.440</t>
  </si>
  <si>
    <t>ZO437</t>
  </si>
  <si>
    <t>Šroub zajišťovací stardrive 4.0 mm 04.005.448</t>
  </si>
  <si>
    <t>ZM310</t>
  </si>
  <si>
    <t>Šroub zajišťovací stardrive 4.0 mm 04.005.452</t>
  </si>
  <si>
    <t>ZE704</t>
  </si>
  <si>
    <t>Šroub zajišťovací stardrive 5.0 mm 04.005.520</t>
  </si>
  <si>
    <t>ZH048</t>
  </si>
  <si>
    <t>Šroub zajišťovací stardrive 5.0 mm 04.005.522</t>
  </si>
  <si>
    <t>ZG584</t>
  </si>
  <si>
    <t>Šroub zajišťovací stardrive 5.0 mm 04.005.524</t>
  </si>
  <si>
    <t>ZH041</t>
  </si>
  <si>
    <t>Šroub zajišťovací stardrive 5.0 mm 04.005.526</t>
  </si>
  <si>
    <t>ZE705</t>
  </si>
  <si>
    <t>Šroub zajišťovací stardrive 5.0 mm 04.005.528</t>
  </si>
  <si>
    <t>ZG587</t>
  </si>
  <si>
    <t>Šroub zajišťovací stardrive 5.0 mm 04.005.530</t>
  </si>
  <si>
    <t>ZG588</t>
  </si>
  <si>
    <t>Šroub zajišťovací stardrive 5.0 mm 04.005.532</t>
  </si>
  <si>
    <t>ZI459</t>
  </si>
  <si>
    <t>Šroub zajišťovací stardrive 5.0 mm 04.005.534</t>
  </si>
  <si>
    <t>ZI460</t>
  </si>
  <si>
    <t>Šroub zajišťovací stardrive 5.0 mm 04.005.536</t>
  </si>
  <si>
    <t>ZI595</t>
  </si>
  <si>
    <t>Šroub zajišťovací stardrive 5.0 mm 04.005.538</t>
  </si>
  <si>
    <t>ZH042</t>
  </si>
  <si>
    <t>Šroub zajišťovací stardrive 5.0 mm 04.005.540</t>
  </si>
  <si>
    <t>ZH006</t>
  </si>
  <si>
    <t>Šroub zajišťovací stardrive 5.0 mm 04.005.542</t>
  </si>
  <si>
    <t>ZF623</t>
  </si>
  <si>
    <t>Šroub zajišťovací stardrive 5.0 mm 04.005.544</t>
  </si>
  <si>
    <t>ZH016</t>
  </si>
  <si>
    <t>Šroub zajišťovací stardrive 5.0 mm 04.005.548</t>
  </si>
  <si>
    <t>ZH043</t>
  </si>
  <si>
    <t>Šroub zajišťovací stardrive 5.0 mm 04.005.550</t>
  </si>
  <si>
    <t>ZJ000</t>
  </si>
  <si>
    <t>Šroub zajišťovací stardrive 5.0 mm 04.005.554</t>
  </si>
  <si>
    <t>ZI936</t>
  </si>
  <si>
    <t>Šroub zajišťovací stardrive 5.0 mm 04.005.558</t>
  </si>
  <si>
    <t>ZF553</t>
  </si>
  <si>
    <t>Šroub zajišťovací stardrive 5.0 mm 04.005.560</t>
  </si>
  <si>
    <t>ZK514</t>
  </si>
  <si>
    <t>Šroub zajišťovací stardrive 5.0 mm 04.005.568</t>
  </si>
  <si>
    <t>ZI942</t>
  </si>
  <si>
    <t>Šroub zajišťovací stardrive 5.0 mm 04.005.570</t>
  </si>
  <si>
    <t>ZF921</t>
  </si>
  <si>
    <t>Šroub zajišťovací stardrive 5.0 mm 04.005.580</t>
  </si>
  <si>
    <t>ZA127</t>
  </si>
  <si>
    <t>Šroub zajišťovací stardrive 5.0 mm 212.203</t>
  </si>
  <si>
    <t>ZA053</t>
  </si>
  <si>
    <t>Šroub zajišťovací stardrive 5.0 mm 212.204</t>
  </si>
  <si>
    <t>ZA128</t>
  </si>
  <si>
    <t>Šroub zajišťovací stardrive 5.0 mm 212.205</t>
  </si>
  <si>
    <t>ZA129</t>
  </si>
  <si>
    <t>Šroub zajišťovací stardrive 5.0 mm 212.206</t>
  </si>
  <si>
    <t>ZA130</t>
  </si>
  <si>
    <t>Šroub zajišťovací stardrive 5.0 mm 212.207</t>
  </si>
  <si>
    <t>ZA131</t>
  </si>
  <si>
    <t>Šroub zajišťovací stardrive 5.0 mm 212.208</t>
  </si>
  <si>
    <t>ZA054</t>
  </si>
  <si>
    <t>Šroub zajišťovací stardrive 5.0 mm 212.209</t>
  </si>
  <si>
    <t>ZA132</t>
  </si>
  <si>
    <t>Šroub zajišťovací stardrive 5.0 mm 212.210</t>
  </si>
  <si>
    <t>ZA133</t>
  </si>
  <si>
    <t>Šroub zajišťovací stardrive 5.0 mm 212.211</t>
  </si>
  <si>
    <t>ZA134</t>
  </si>
  <si>
    <t>Šroub zajišťovací stardrive 5.0 mm 212.212</t>
  </si>
  <si>
    <t>ZA135</t>
  </si>
  <si>
    <t>Šroub zajišťovací stardrive 5.0 mm 212.213</t>
  </si>
  <si>
    <t>ZA136</t>
  </si>
  <si>
    <t>Šroub zajišťovací stardrive 5.0 mm 212.214</t>
  </si>
  <si>
    <t>ZD155</t>
  </si>
  <si>
    <t>Šroub zajišťovací stardrive 5.0 mm 212.215</t>
  </si>
  <si>
    <t>ZA137</t>
  </si>
  <si>
    <t>Šroub zajišťovací stardrive 5.0 mm 212.216</t>
  </si>
  <si>
    <t>ZF252</t>
  </si>
  <si>
    <t>Šroub zajišťovací stardrive 5.0 mm 212.217</t>
  </si>
  <si>
    <t>ZI380</t>
  </si>
  <si>
    <t>Šroub zajišťovací stardrive 5.0 mm 212.218</t>
  </si>
  <si>
    <t>ZA138</t>
  </si>
  <si>
    <t>Šroub zajišťovací stardrive 5.0 mm 212.219</t>
  </si>
  <si>
    <t>ZA055</t>
  </si>
  <si>
    <t>Šroub zajišťovací stardrive 5.0 mm 212.220</t>
  </si>
  <si>
    <t>ZA056</t>
  </si>
  <si>
    <t>Šroub zajišťovací stardrive 5.0 mm 212.221</t>
  </si>
  <si>
    <t>ZA057</t>
  </si>
  <si>
    <t>Šroub zajišťovací stardrive 5.0 mm 212.222</t>
  </si>
  <si>
    <t>ZA139</t>
  </si>
  <si>
    <t>Šroub zajišťovací stardrive 5.0 mm 212.223</t>
  </si>
  <si>
    <t>ZA140</t>
  </si>
  <si>
    <t>Šroub zajišťovací stardrive 5.0 mm 212.224</t>
  </si>
  <si>
    <t>ZA141</t>
  </si>
  <si>
    <t>Šroub zajišťovací stardrive 5.0 mm 212.225</t>
  </si>
  <si>
    <t>ZA142</t>
  </si>
  <si>
    <t>Šroub zajišťovací stardrive 5.0 mm 212.226</t>
  </si>
  <si>
    <t>ZA143</t>
  </si>
  <si>
    <t>Šroub zajišťovací stardrive 5.0 mm 212.227</t>
  </si>
  <si>
    <t>ZP063</t>
  </si>
  <si>
    <t>Šroub zajišťovací Stardrive pr. 6.0 mm, délka 80 mm, pro hřeby nitrodřeňové, slitina titanu (TAN), tyrkysový 04.005.670</t>
  </si>
  <si>
    <t>ZE029</t>
  </si>
  <si>
    <t>Šroub zajišťovací VA stardrive 3.5 mm 02.127.122</t>
  </si>
  <si>
    <t>ZE182</t>
  </si>
  <si>
    <t>Šroub zajišťovací VA stardrive 3.5 mm 02.127.124</t>
  </si>
  <si>
    <t>ZK741</t>
  </si>
  <si>
    <t>Šroub zajišťovací VA stardrive 3.5 mm 02.127.130</t>
  </si>
  <si>
    <t>ZL003</t>
  </si>
  <si>
    <t>Šroub zajišťovací VA stardrive 3.5 mm 02.127.134</t>
  </si>
  <si>
    <t>ZL479</t>
  </si>
  <si>
    <t>Šroub zajišťovací VA stardrive 3.5 mm 02.127.136</t>
  </si>
  <si>
    <t>ZL004</t>
  </si>
  <si>
    <t>Šroub zajišťovací VA stardrive 3.5 mm 02.127.140</t>
  </si>
  <si>
    <t>ZL191</t>
  </si>
  <si>
    <t>Šroub zajišťovací VA stardrive 3.5 mm 02.127.142</t>
  </si>
  <si>
    <t>ZE046</t>
  </si>
  <si>
    <t>Šroub zajišťovací VA stardrive 3.5 mm 02.127.146</t>
  </si>
  <si>
    <t>ZE279</t>
  </si>
  <si>
    <t>Šroub zajišťovací VA stardrive 3.5 mm 02.127.150</t>
  </si>
  <si>
    <t>ZL480</t>
  </si>
  <si>
    <t>Šroub zajišťovací VA stardrive 3.5 mm 02.127.160</t>
  </si>
  <si>
    <t>ZK743</t>
  </si>
  <si>
    <t>Šroub zajišťovací VA stardrive 3.5 mm 02.127.170</t>
  </si>
  <si>
    <t>ZK744</t>
  </si>
  <si>
    <t>Šroub zajišťovací VA stardrive 3.5 mm 02.127.175</t>
  </si>
  <si>
    <t>ZC094</t>
  </si>
  <si>
    <t>Šroub zajišťovací VA stardrive 3.5 mm 02.127.185</t>
  </si>
  <si>
    <t>ZD199</t>
  </si>
  <si>
    <t>Šroub zajišťovací VA stardrive 3.5 mm 02.127.190</t>
  </si>
  <si>
    <t>ZA058</t>
  </si>
  <si>
    <t>Šroub zajišťovací VA stardrive 3.5 mm 213.010</t>
  </si>
  <si>
    <t>ZA040</t>
  </si>
  <si>
    <t>Šroub zajišťovací VA stardrive 3.5 mm 213.012</t>
  </si>
  <si>
    <t>ZC269</t>
  </si>
  <si>
    <t>Šroub zajišťovací VA stardrive 3.5 mm 213.014</t>
  </si>
  <si>
    <t>ZA041</t>
  </si>
  <si>
    <t>Šroub zajišťovací VA stardrive 3.5 mm 213.016</t>
  </si>
  <si>
    <t>ZA042</t>
  </si>
  <si>
    <t>Šroub zajišťovací VA stardrive 3.5 mm 213.018</t>
  </si>
  <si>
    <t>ZA043</t>
  </si>
  <si>
    <t>Šroub zajišťovací VA stardrive 3.5 mm 213.020</t>
  </si>
  <si>
    <t>ZA044</t>
  </si>
  <si>
    <t>Šroub zajišťovací VA stardrive 3.5 mm 213.022</t>
  </si>
  <si>
    <t>ZH047</t>
  </si>
  <si>
    <t>Šroub zajišťovací VA stardrive 3.5 mm 213.024</t>
  </si>
  <si>
    <t>ZA045</t>
  </si>
  <si>
    <t>Šroub zajišťovací VA stardrive 3.5 mm 213.026</t>
  </si>
  <si>
    <t>ZA046</t>
  </si>
  <si>
    <t>Šroub zajišťovací VA stardrive 3.5 mm 213.028</t>
  </si>
  <si>
    <t>ZD025</t>
  </si>
  <si>
    <t>Šroub zajišťovací VA stardrive 3.5 mm 213.030</t>
  </si>
  <si>
    <t>ZD372</t>
  </si>
  <si>
    <t>Šroub zajišťovací VA stardrive 3.5 mm 213.032</t>
  </si>
  <si>
    <t>ZD074</t>
  </si>
  <si>
    <t>Šroub zajišťovací VA stardrive 3.5 mm 213.035</t>
  </si>
  <si>
    <t>ZA048</t>
  </si>
  <si>
    <t>Šroub zajišťovací VA stardrive 3.5 mm 213.038</t>
  </si>
  <si>
    <t>ZA049</t>
  </si>
  <si>
    <t>Šroub zajišťovací VA stardrive 3.5 mm 213.040</t>
  </si>
  <si>
    <t>ZD024</t>
  </si>
  <si>
    <t>Šroub zajišťovací VA stardrive 3.5 mm 213.042</t>
  </si>
  <si>
    <t>ZA050</t>
  </si>
  <si>
    <t>Šroub zajišťovací VA stardrive 3.5 mm 213.045</t>
  </si>
  <si>
    <t>ZA974</t>
  </si>
  <si>
    <t>Šroub zajišťovací VA stardrive 3.5 mm 213.048</t>
  </si>
  <si>
    <t>ZA051</t>
  </si>
  <si>
    <t>Šroub zajišťovací VA stardrive 3.5 mm 213.050</t>
  </si>
  <si>
    <t>ZB799</t>
  </si>
  <si>
    <t>Šroub zajišťovací VA stardrive 3.5 mm 213.052</t>
  </si>
  <si>
    <t>ZA052</t>
  </si>
  <si>
    <t>Šroub zajišťovací VA stardrive 3.5 mm 213.055</t>
  </si>
  <si>
    <t>ZF860</t>
  </si>
  <si>
    <t>Šroub zajišťovací VA stardrive 3.5 mm 213.060</t>
  </si>
  <si>
    <t>ZP089</t>
  </si>
  <si>
    <t>Šroub zamykací 4,0 x 28 mm pro ANKLE FIX 28.30.028</t>
  </si>
  <si>
    <t>ZP090</t>
  </si>
  <si>
    <t>Šroub zamykací 4,0 x mm x 32 mm pro ANKLE FIX 28.30.032</t>
  </si>
  <si>
    <t>ZP091</t>
  </si>
  <si>
    <t>Šroub zamykací 4,0 x mm x 34 mm pro ANKLE FIX 28.30.034</t>
  </si>
  <si>
    <t>ZB412</t>
  </si>
  <si>
    <t>Šroub zamykací HD7 2,5 x   8 mm A-5750.08/1</t>
  </si>
  <si>
    <t>ZI688</t>
  </si>
  <si>
    <t>Šroub zamykací HD7 2,5 x 10 mm A-5750.10/1</t>
  </si>
  <si>
    <t>ZJ772</t>
  </si>
  <si>
    <t>Šroub zamykací HD7 2,5 x 12 mm A-5750.12/1</t>
  </si>
  <si>
    <t>ZH779</t>
  </si>
  <si>
    <t>Šroub zamykací HD7 2,5 x 14 mm A-5750.14/1</t>
  </si>
  <si>
    <t>ZH780</t>
  </si>
  <si>
    <t>Šroub zamykací HD7 2,5 x 16 mm A-5750.16/1</t>
  </si>
  <si>
    <t>ZH781</t>
  </si>
  <si>
    <t>Šroub zamykací HD7 2,5 x 18 mm A-5750.18/1</t>
  </si>
  <si>
    <t>ZH849</t>
  </si>
  <si>
    <t>Šroub zamykací HD7 2,5 x 20 mm A-5750.20/1</t>
  </si>
  <si>
    <t>ZH782</t>
  </si>
  <si>
    <t>Šroub zamykací HD7 2,5 x 22 mm A-5750.22/1</t>
  </si>
  <si>
    <t>ZI218</t>
  </si>
  <si>
    <t>Šroub zamykací HD7 2,5 x 24 mm A-5750.24</t>
  </si>
  <si>
    <t>ZI340</t>
  </si>
  <si>
    <t>Šroub zamykací HD7 2,5 x 26 mm A-5750.26/1</t>
  </si>
  <si>
    <t>ZK356</t>
  </si>
  <si>
    <t>Šroub zamykací HD7 2,5 x 28 mm A-5750.28/1</t>
  </si>
  <si>
    <t>ZP640</t>
  </si>
  <si>
    <t>Šroub zamykací HD7 2,5 x 34 mm A-5750.34</t>
  </si>
  <si>
    <t>ZN871</t>
  </si>
  <si>
    <t>Šroub zamykací spongiozní TI rekonstrukční pr. 4,0 mm délka 30 mm 28.30.030</t>
  </si>
  <si>
    <t>ZN872</t>
  </si>
  <si>
    <t>Šroub zamykací spongiozní TI rekonstrukční pr. 4,0 mm délka 36 mm 28.30.036</t>
  </si>
  <si>
    <t>ZP059</t>
  </si>
  <si>
    <t>Šroub zamykací spongiozní TI rekonstrukční pr. 4,0 mm délka 38 mm 28.30.038</t>
  </si>
  <si>
    <t>ZP060</t>
  </si>
  <si>
    <t>Šroub zamykací spongiozní TI rekonstrukční pr. 4,0 mm délka 46 mm 28.30.046</t>
  </si>
  <si>
    <t>ZD687</t>
  </si>
  <si>
    <t>Šroub zamykatelný 2,5 x 10 mm FP10</t>
  </si>
  <si>
    <t>ZB050</t>
  </si>
  <si>
    <t>Šroub zamykatelný 2,5 x 16 mm FP16</t>
  </si>
  <si>
    <t>ZD276</t>
  </si>
  <si>
    <t>Šroub zamykatelný 2,5 x 20 mm FP20</t>
  </si>
  <si>
    <t>ZD328</t>
  </si>
  <si>
    <t>Šroub zamykatelný 2,5 x 22 mm FP22</t>
  </si>
  <si>
    <t>ZD277</t>
  </si>
  <si>
    <t>Šroub zamykatelný 2,5 x 24 mm FP24</t>
  </si>
  <si>
    <t>ZN154</t>
  </si>
  <si>
    <t>Šroub zamykatelný aptus hand HD4 1,5 mm/ 9 mm A-5250.09</t>
  </si>
  <si>
    <t>ZN515</t>
  </si>
  <si>
    <t>Šroub zamykatelný aptus hand HD4 1,5 mm/08 mm A-5250.08/1</t>
  </si>
  <si>
    <t>ZM584</t>
  </si>
  <si>
    <t>Šroub zamykatelný aptus hand HD4 1,5 mm/10 mm A-5250.10/1</t>
  </si>
  <si>
    <t>ZM586</t>
  </si>
  <si>
    <t>Šroub zamykatelný aptus hand HD4 1,5 mm/12 mm A-5250.12/1</t>
  </si>
  <si>
    <t>ZM804</t>
  </si>
  <si>
    <t>Šroub zamykatelný aptus hand HD4 1,5 mm/13 mm A-5250.13/1</t>
  </si>
  <si>
    <t>ZJ142</t>
  </si>
  <si>
    <t>Šroub zamykatelný HD6 2,0 mm A-5450.08/1</t>
  </si>
  <si>
    <t>ZI222</t>
  </si>
  <si>
    <t>Šroub zamykatelný HD6 2,0 mm A-5450.16/1</t>
  </si>
  <si>
    <t>ZI223</t>
  </si>
  <si>
    <t>Šroub zamykatelný HD6 2,0 mm A-5450.18/1</t>
  </si>
  <si>
    <t>ZI225</t>
  </si>
  <si>
    <t>Šroub zamykatelný HD6 2,0 mm A-5450.24/1</t>
  </si>
  <si>
    <t>ZB629</t>
  </si>
  <si>
    <t>Šroub zaslepovací 10 mm Targon KB618T</t>
  </si>
  <si>
    <t>ZC659</t>
  </si>
  <si>
    <t>Šroub zaslepovací 5 mm Targon KB617T</t>
  </si>
  <si>
    <t>ZL094</t>
  </si>
  <si>
    <t>Šroub zaslepovací PH 0 mm Targon KB610T</t>
  </si>
  <si>
    <t>ZA294</t>
  </si>
  <si>
    <t>Šroub zaslepovací Targon KB200T</t>
  </si>
  <si>
    <t>ZI577</t>
  </si>
  <si>
    <t>Válec chronOS pr.14 mm délka 25 mm 07.720.035</t>
  </si>
  <si>
    <t>ZP017</t>
  </si>
  <si>
    <t>Vrták pr. 2,7 mm pro PH Targon KH183R</t>
  </si>
  <si>
    <t>ZP065</t>
  </si>
  <si>
    <t>Vrtulka jistící femur spirální čepel pro Expert hřeb femorální retrográdní, délka 80 mm, slitina titanu (TAN), zlatá 04.013.048</t>
  </si>
  <si>
    <t>ZP340</t>
  </si>
  <si>
    <t>Zátka hřebu Phoenix pro artrodézu hlezna 14-444180</t>
  </si>
  <si>
    <t>ZK401</t>
  </si>
  <si>
    <t>Zátka pro hřeb humerální vel. 0; 397129772210</t>
  </si>
  <si>
    <t>50115011</t>
  </si>
  <si>
    <t>IUTN - ostat.nákl.PZT (Z515)</t>
  </si>
  <si>
    <t>ZO836</t>
  </si>
  <si>
    <t>Dlaha klínová na glenoid - Wedged Profile Plate AR-8111</t>
  </si>
  <si>
    <t>ZI609</t>
  </si>
  <si>
    <t>ChronOS strips   50 x 25 x 3 mm 07.801.100S</t>
  </si>
  <si>
    <t>ZH588</t>
  </si>
  <si>
    <t>ChronOS strips 100 x 25 x 6 mm 07.801.111S</t>
  </si>
  <si>
    <t>ZM781</t>
  </si>
  <si>
    <t>Implantát kostní umělá náhrada tkáně BonAlive granule aplikátor 1,0-2,0 mm bal. á 10cc 13340</t>
  </si>
  <si>
    <t>ZM782</t>
  </si>
  <si>
    <t>Implantát kostní umělá náhrada tkáně BonAlive granule aplikátor 1,0-2,0 mm bal. á 5cc 13330</t>
  </si>
  <si>
    <t>ZD953</t>
  </si>
  <si>
    <t>Implantát šlachový tendon spacer TCTU1</t>
  </si>
  <si>
    <t>ZI562</t>
  </si>
  <si>
    <t>Kloub silikonový MCP vel. 30 SMCP-500-30-WW</t>
  </si>
  <si>
    <t>ZL171</t>
  </si>
  <si>
    <t>Kotva Omnispan na meniscus 0° 228140</t>
  </si>
  <si>
    <t>ZL298</t>
  </si>
  <si>
    <t>Kotva Omnispan na meniscus 12° 228141</t>
  </si>
  <si>
    <t>KK570</t>
  </si>
  <si>
    <t>kotva ramenní JuggerKnot soft MINI 1,00 mm 2-0 s jehlou 912076</t>
  </si>
  <si>
    <t>ZO217</t>
  </si>
  <si>
    <t>Kotvička nevstřebatelná  healix advance 5,5 mm pro suturu RC na manžetu uzlící 222307</t>
  </si>
  <si>
    <t>Kotvička nevstřebatelná  healix advance 5,5 mm pro suturu RC na manžetu uzlící 2223307</t>
  </si>
  <si>
    <t>KJ731</t>
  </si>
  <si>
    <t>krytí hemostatické SEPTOCOLLE houbička kolagenní vstřebatelná s ATB 5 x 8 cm 3020020001</t>
  </si>
  <si>
    <t>Náhrada prstního kloubu silikonová MCP vel. 30 SMCP-500-30-WW</t>
  </si>
  <si>
    <t>ZD248</t>
  </si>
  <si>
    <t>Osteoset 4.8 mm 100 pelet 84000102</t>
  </si>
  <si>
    <t>ZK789</t>
  </si>
  <si>
    <t>PerOssal 1 x 50 mm baleno po 50 ks granule 03-0102</t>
  </si>
  <si>
    <t>ZK794</t>
  </si>
  <si>
    <t>PerOssal 1 x 6 mm baleno po 6 ks 03-01031</t>
  </si>
  <si>
    <t>ZP331</t>
  </si>
  <si>
    <t>Šroub kanylovaný 3,75 x 30 mm LatarJet AR-7000-30</t>
  </si>
  <si>
    <t>ZP399</t>
  </si>
  <si>
    <t>Šroub kanylovaný 3,75 x 3440 mm AR-7000-34</t>
  </si>
  <si>
    <t>ZO838</t>
  </si>
  <si>
    <t>Šroub kanylovaný 3,75 x 36 mm  na glenoid s částečným závitem AR-7000-36</t>
  </si>
  <si>
    <t>ZP332</t>
  </si>
  <si>
    <t>Šroub kanylovaný 3,75 x 40 mm LatarJet AR-7000-40</t>
  </si>
  <si>
    <t>ZO201</t>
  </si>
  <si>
    <t>Adaptér k optice Olympus RTQ/Storz/Wisap/Aesculap B00-21010-71</t>
  </si>
  <si>
    <t>ZO200</t>
  </si>
  <si>
    <t>Adaptér ke světelnému zdroji RFQ/Storz/Wisap/Aesculap B00-21110-70</t>
  </si>
  <si>
    <t>ZL170</t>
  </si>
  <si>
    <t>Aplikátor na kotvy Omnispan jednorázový  228143</t>
  </si>
  <si>
    <t>ZA095</t>
  </si>
  <si>
    <t>Cement kostní palacos R + G 2 x 40 g á 2 ks 66017569</t>
  </si>
  <si>
    <t>ZJ528</t>
  </si>
  <si>
    <t>Cement kostní vancogenx 40 g ( vancomycin + gentamicin ) 12A2520</t>
  </si>
  <si>
    <t>ZG574</t>
  </si>
  <si>
    <t>Cílič na vrtáky pr. 3,5 pro úhlově stabilní šroub 323.027</t>
  </si>
  <si>
    <t>ZK953</t>
  </si>
  <si>
    <t>Dávkovač K-drátů 1,1 mm HBS2 midi 26-850-13-07</t>
  </si>
  <si>
    <t>ZE278</t>
  </si>
  <si>
    <t>Drát vodící 0,90 mm vrtací, bez závitu bal. á 10 ks 26-875-00-05</t>
  </si>
  <si>
    <t>ZL018</t>
  </si>
  <si>
    <t>Drát vodící 1,10 mm kalibrovaný bal. á 10 ks 26-850-00-05</t>
  </si>
  <si>
    <t>ZF731</t>
  </si>
  <si>
    <t>Drát vodící 1.25 mm guide wire 292.620</t>
  </si>
  <si>
    <t>ZF637</t>
  </si>
  <si>
    <t>Drát vodící 2.80 mm guide wire 292.680</t>
  </si>
  <si>
    <t>ZJ154</t>
  </si>
  <si>
    <t>Drát vodící 3,20 mm kalibrovaný 357.129</t>
  </si>
  <si>
    <t>ZP354</t>
  </si>
  <si>
    <t>Drát vodící se závitovou špičkou 2,0 mm 292.699</t>
  </si>
  <si>
    <t>ZM448</t>
  </si>
  <si>
    <t>Elektroda VAPR 2,3 mm 227213</t>
  </si>
  <si>
    <t>ZL681</t>
  </si>
  <si>
    <t>Elektroda VAPR artroskopická háčková s integrovaným kabelem 227305</t>
  </si>
  <si>
    <t>ZI283</t>
  </si>
  <si>
    <t>Elektroda VAPR Premiere 90 DEPuy 227204</t>
  </si>
  <si>
    <t>ZL549</t>
  </si>
  <si>
    <t>Elektroda VAPR radiofrekvenční 2,3 mm 227211</t>
  </si>
  <si>
    <t>KH905</t>
  </si>
  <si>
    <t>extraktor kožních svorek PSX-X</t>
  </si>
  <si>
    <t>ZF260</t>
  </si>
  <si>
    <t>Fixatér na ruku mini LTX</t>
  </si>
  <si>
    <t>ZO394</t>
  </si>
  <si>
    <t>Fixátor zevní cylindr sférický pro Pennig 37005</t>
  </si>
  <si>
    <t>ZO395</t>
  </si>
  <si>
    <t>Fixátor zevní válec excentrický pro Pennig 37004</t>
  </si>
  <si>
    <t>ZL901</t>
  </si>
  <si>
    <t>Hlava frézovací nitrodřeňová RIA pr. 13.0 mm sterilní 352.252S</t>
  </si>
  <si>
    <t>ZJ296</t>
  </si>
  <si>
    <t>Hlava frézovací nitrodřeňová RIA pr. 14.0 mm sterilní 352.254S</t>
  </si>
  <si>
    <t>ZH187</t>
  </si>
  <si>
    <t>Jehelec hloubkový rovný tvrdokovový 165 mm 397132060610</t>
  </si>
  <si>
    <t>ZP631</t>
  </si>
  <si>
    <t>Kleště kompresní RECOS ULNA levostranné 26-166-11-07</t>
  </si>
  <si>
    <t>ZP632</t>
  </si>
  <si>
    <t>Kleště kompresní RECOS ULNA pravostranné 26-166-10-07</t>
  </si>
  <si>
    <t>ZK378</t>
  </si>
  <si>
    <t>Kolejnice LRS long 40 cm 50560</t>
  </si>
  <si>
    <t>ZJ562</t>
  </si>
  <si>
    <t>Laváž pulzní s nádstavcem "bone cleaning" Interpulse 0210-110-000</t>
  </si>
  <si>
    <t>ZK676</t>
  </si>
  <si>
    <t>List pilový 42/27 x 10,0 x 0,6/0,4 mm 532.062</t>
  </si>
  <si>
    <t>ZK675</t>
  </si>
  <si>
    <t>List pilový 42/27 x 6,00 x 0,6/0,4 mm 532.061</t>
  </si>
  <si>
    <t>ZK674</t>
  </si>
  <si>
    <t>List pilový 46/31 x 6,00 x 0,4/0,3 mm 532.047</t>
  </si>
  <si>
    <t>ZK671</t>
  </si>
  <si>
    <t>Pila oscilační pro vrtačku Colibri 30 / 15 x 6,0 x 0,4 mm 532.041</t>
  </si>
  <si>
    <t>ZK673</t>
  </si>
  <si>
    <t>Pila oscilační pro vrtačku Colibri 37 / 22 x  12 x 0,4 mm 532.046</t>
  </si>
  <si>
    <t>ZK672</t>
  </si>
  <si>
    <t>Pila oscilační pro vrtačku Colibri 37 / 22 x 8,0 x 0,4 mm 532.045</t>
  </si>
  <si>
    <t>ZP635</t>
  </si>
  <si>
    <t>Pilový list RECOS 35 x 15 x 0,64 mm AO sterilní 26-166-15-71</t>
  </si>
  <si>
    <t>ZN217</t>
  </si>
  <si>
    <t>Pouzdro na K- dráty pr. 1.2 x 330 mm pro 10 ks drátů resterilizovatelné 34 470-12</t>
  </si>
  <si>
    <t>ZG052</t>
  </si>
  <si>
    <t>Pouzdro na K- dráty pr. 1.6 mm resterilizovatelné 308.206</t>
  </si>
  <si>
    <t>ZD446</t>
  </si>
  <si>
    <t>Pouzdro na K- dráty pr. 2.5 mm délka 150 resterilizovatelné 308.209</t>
  </si>
  <si>
    <t>ZL670</t>
  </si>
  <si>
    <t>Set na míchání cementu - sterilní + plastová miska a špachte bal. á 10 ks 07.082.11.000</t>
  </si>
  <si>
    <t>ZE889</t>
  </si>
  <si>
    <t>Síťka vicrylová VM106</t>
  </si>
  <si>
    <t>ZJ743</t>
  </si>
  <si>
    <t>Síťka vstřebatelná pro pravý jaterní lalok 50x20,5 cm VM220</t>
  </si>
  <si>
    <t>ZM480</t>
  </si>
  <si>
    <t>Souprava jednorázová pro vakuové míchání cementu 2Mix ASA0320</t>
  </si>
  <si>
    <t>ZF090</t>
  </si>
  <si>
    <t>Stapler kožní 35 svorek á 6 ks 783100</t>
  </si>
  <si>
    <t>ZK380</t>
  </si>
  <si>
    <t>Svorka LRS přímá centrální 50540</t>
  </si>
  <si>
    <t>ZK379</t>
  </si>
  <si>
    <t>Svorka LRS přímá vnější krajní 50530</t>
  </si>
  <si>
    <t>ZM390</t>
  </si>
  <si>
    <t>Svorka na cévy mosquito - halsted zahnutá jemná 120 mm 397115081020</t>
  </si>
  <si>
    <t>ZI709</t>
  </si>
  <si>
    <t>Svorka rovná na cévy rochester - Ochsner 160 mm 397115080561</t>
  </si>
  <si>
    <t>ZP183</t>
  </si>
  <si>
    <t>Svorka úchopová pro podložky obdélník 1 x 2 cm 319.440</t>
  </si>
  <si>
    <t>ZI421</t>
  </si>
  <si>
    <t>Svorka zajišťovací  pro RIA sterilní 352.260S</t>
  </si>
  <si>
    <t>ZI418</t>
  </si>
  <si>
    <t>Systém trubek RIA pro hnací hřídel RIA pro číslo 314.743 sterilní 314.746S</t>
  </si>
  <si>
    <t>ZF874</t>
  </si>
  <si>
    <t>Šablona pro dlahu LC-DCP 3,5 mm 329.870</t>
  </si>
  <si>
    <t>ZF873</t>
  </si>
  <si>
    <t>Šablona pro dlahu LC-DCP 3,5 mm 329.890</t>
  </si>
  <si>
    <t>ZI898</t>
  </si>
  <si>
    <t>Šroub spojovací pro vrtulku pro DFN 357.132</t>
  </si>
  <si>
    <t>ZF843</t>
  </si>
  <si>
    <t>Šroubovák šestihran malý pr. 2,5 mm 314.070</t>
  </si>
  <si>
    <t>ZH535</t>
  </si>
  <si>
    <t>Šroubovák šestihranný malý pr. 2,5 mm 314.570</t>
  </si>
  <si>
    <t>ZI419</t>
  </si>
  <si>
    <t>Těsnění pro hnací hřídel RIA sterilní á 2 ks 351.718.02S</t>
  </si>
  <si>
    <t>ZL745</t>
  </si>
  <si>
    <t>Vložka šroubováku šestihranná malá pr. 2.5 mm 314.030</t>
  </si>
  <si>
    <t>ZP633</t>
  </si>
  <si>
    <t>Vodítko pily levé RECOS ULNA 26-166-08-07</t>
  </si>
  <si>
    <t>ZP634</t>
  </si>
  <si>
    <t>Vodítko pily pravé RECOS ULNA 26-166-07-07</t>
  </si>
  <si>
    <t>ZB885</t>
  </si>
  <si>
    <t>Vrták 1.1 mm se 2 drážkami, pro mini rychlospojku 513.030</t>
  </si>
  <si>
    <t>ZG593</t>
  </si>
  <si>
    <t>Vrták 2,0 mm 310.534</t>
  </si>
  <si>
    <t>ZF625</t>
  </si>
  <si>
    <t>Vrták 2,5 mm 3-drážkový pro rychlospojku 315.250</t>
  </si>
  <si>
    <t>ZH416</t>
  </si>
  <si>
    <t>Vrták 3.2 mm 315.310</t>
  </si>
  <si>
    <t>ZD617</t>
  </si>
  <si>
    <t>Vrták 4.3 mm 310.430</t>
  </si>
  <si>
    <t>ZJ598</t>
  </si>
  <si>
    <t>Vrták kanylovaný canos mini na  kortikalis 2,6 mm 26-451-26-09</t>
  </si>
  <si>
    <t>ZO716</t>
  </si>
  <si>
    <t>Vrták linos hlavního otvoru zelený 26-153-11-07</t>
  </si>
  <si>
    <t>ZD484</t>
  </si>
  <si>
    <t>Vrták pr. 2,0 FDB20</t>
  </si>
  <si>
    <t>ZP672</t>
  </si>
  <si>
    <t>Vrták pr. 2,0 mm pro soupravu Aptus s koncovkou A-3733</t>
  </si>
  <si>
    <t>ZP734</t>
  </si>
  <si>
    <t>Vrták pr. 2,6 x 10 mm  L 61 mm pro soupravu Aptus s koncovkou A-3731</t>
  </si>
  <si>
    <t>ZK951</t>
  </si>
  <si>
    <t>Vrták pro kluzný otvor RECOS ULNA 2,5 mm AO připojení 26-950-25-07</t>
  </si>
  <si>
    <t>ZK968</t>
  </si>
  <si>
    <t>Vrták se zarážkou 1,9 mm HBS2 mini kanylovaný cylindrická koncovka 26-875-09-09</t>
  </si>
  <si>
    <t>ZK967</t>
  </si>
  <si>
    <t>Vrták se zarážkou 1.9 mm HBS2 mini kanylovaný AO připojení 26-875-19-09</t>
  </si>
  <si>
    <t>ZK958</t>
  </si>
  <si>
    <t>Vrták se zarážkou 2,3 mm HBS2 midi kanylovaný AO koncovka 26-850-19-09</t>
  </si>
  <si>
    <t>ZK959</t>
  </si>
  <si>
    <t>Vrták se zarážkou 2,3 mm HBS2 midi kanylovaný cylindrická koncovka 26-850-09-09</t>
  </si>
  <si>
    <t>KK280</t>
  </si>
  <si>
    <t>zavaděč pro dlahu klavikulární Button Pec AR-2262</t>
  </si>
  <si>
    <t>ZO462</t>
  </si>
  <si>
    <t>Systém kotvící pro koleno ACL šití Fiber Wire 0 (3,5 metric) bal. á 12 ks AR-7250</t>
  </si>
  <si>
    <t>ZE197</t>
  </si>
  <si>
    <t>Šití mopylen monofil modrý 4/0 USP bal. á 36 ks 7148</t>
  </si>
  <si>
    <t>ZA958</t>
  </si>
  <si>
    <t>Šití safil fialový 2/0 (3) bal. á 36 ks C1048251</t>
  </si>
  <si>
    <t>ZJ135</t>
  </si>
  <si>
    <t>Šití supolene zelený 3,5EP 0 USP á 36 ks 90618</t>
  </si>
  <si>
    <t>ZF055</t>
  </si>
  <si>
    <t>Šití vicryl plus vi 2-0 bal. á 36 ks VCP466H</t>
  </si>
  <si>
    <t>ZD307</t>
  </si>
  <si>
    <t>Šití vicryl plus vi 2-0 bal. á 36 ks VCP969H</t>
  </si>
  <si>
    <t>ZC677</t>
  </si>
  <si>
    <t>Šití vicryl plus vi 3-0 bal. á 36 ks VCP998H</t>
  </si>
  <si>
    <t>50115080</t>
  </si>
  <si>
    <t>ZPr - staplery, extraktory, endoskop.mat. (Z523)</t>
  </si>
  <si>
    <t>ZO955</t>
  </si>
  <si>
    <t>Grasper artroskopický úchopový rovný úchopová plocha 3,5 x 7 mm 14 cm 225700825</t>
  </si>
  <si>
    <t>ZP032</t>
  </si>
  <si>
    <t>Obturátor pro artroskopický trokar (AR-3373-0302) 3,0 mm (Obturator Conical w/handle for 3,0 mm HF Scope Sheath System) AR-3375-0311</t>
  </si>
  <si>
    <t>ZP030</t>
  </si>
  <si>
    <t>Optika artroskopická na loket Arthrex úhel pohledu 30° průměr 3 mm délka 138 mm  HD autoklávovatelná AR-3350-3030</t>
  </si>
  <si>
    <t>ZK577</t>
  </si>
  <si>
    <t>Optika hopkins II širokoúhlá s úhlem pohledu 30° rozšířený pohled, průměr 2,4 mm délka 105 mm autoklavovatelná 28300BA</t>
  </si>
  <si>
    <t>ZJ668</t>
  </si>
  <si>
    <t>Optika KARL STORZ HOPKINS s úhlem pohledu 30° průměr 4 mm délka 18 cm autoklavovatelná 28731BWA</t>
  </si>
  <si>
    <t>ZO956</t>
  </si>
  <si>
    <t>Punch artroskopický rovný duckling střižná plocha 3,2 x 4,9 mm délka 14 cm 225800402</t>
  </si>
  <si>
    <t>ZB730</t>
  </si>
  <si>
    <t>Stapler kožní bal. á 10 ks WM-SS-35R + odstraňovač svorek zdarma</t>
  </si>
  <si>
    <t>KH904</t>
  </si>
  <si>
    <t>stapler kožní PMR35-X</t>
  </si>
  <si>
    <t>KI081</t>
  </si>
  <si>
    <t>stapler kožní, široké svorky PMW35-X</t>
  </si>
  <si>
    <t>ZP031</t>
  </si>
  <si>
    <t>Trokar artroskopický 3,0 mm 2 kohouty (Sheath, HF, TAP/FEN, 2 Stopcock for 3,0 mm Scope) AR-3372-0302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</si>
  <si>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</si>
  <si>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</si>
  <si>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</si>
  <si>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</si>
  <si>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</si>
  <si>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</si>
  <si>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</si>
  <si>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</si>
  <si>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</si>
  <si>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</si>
  <si>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</si>
  <si>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</si>
  <si>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</si>
  <si>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</si>
  <si>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</si>
  <si>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</si>
  <si>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</si>
  <si>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</si>
  <si>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</si>
  <si>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</si>
  <si>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</si>
  <si>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</si>
  <si>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</si>
  <si>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</si>
  <si>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</si>
  <si>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</si>
  <si>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</si>
  <si>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</si>
  <si>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</si>
  <si>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</si>
  <si>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</si>
  <si>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</si>
  <si>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Bébarová Linda</t>
  </si>
  <si>
    <t>Doubek Tomáš</t>
  </si>
  <si>
    <t>Hlaváčová Lucie</t>
  </si>
  <si>
    <t>Hobza Martin</t>
  </si>
  <si>
    <t>Mrňková Miroslava</t>
  </si>
  <si>
    <t>Vomáčková Katherine</t>
  </si>
  <si>
    <t>Xinopulos Pavel</t>
  </si>
  <si>
    <t>Zdravotní výkony vykázané na pracovišti v rámci ambulantní péče dle lékařů *</t>
  </si>
  <si>
    <t>5F3</t>
  </si>
  <si>
    <t>V</t>
  </si>
  <si>
    <t>53022</t>
  </si>
  <si>
    <t>CÍLENÉ VYŠETŘENÍ TRAUMATOLOGEM</t>
  </si>
  <si>
    <t>06</t>
  </si>
  <si>
    <t>503</t>
  </si>
  <si>
    <t>1</t>
  </si>
  <si>
    <t>0000499</t>
  </si>
  <si>
    <t>MAGNESIUM SULFURICUM BIOTIKA 20%</t>
  </si>
  <si>
    <t>0000502</t>
  </si>
  <si>
    <t>MESOCAIN 1%</t>
  </si>
  <si>
    <t>0002439</t>
  </si>
  <si>
    <t>MARCAINE 0,5%</t>
  </si>
  <si>
    <t>0040536</t>
  </si>
  <si>
    <t>DEPO-MEDROL</t>
  </si>
  <si>
    <t>0055824</t>
  </si>
  <si>
    <t>0067547</t>
  </si>
  <si>
    <t>0069671</t>
  </si>
  <si>
    <t>0084090</t>
  </si>
  <si>
    <t>0089869</t>
  </si>
  <si>
    <t>0090044</t>
  </si>
  <si>
    <t>0107295</t>
  </si>
  <si>
    <t>0,9% SODIUM CHLORIDE IN WATER FOR INJECTION FRESEN</t>
  </si>
  <si>
    <t>0154815</t>
  </si>
  <si>
    <t>TETANOL PUR</t>
  </si>
  <si>
    <t>0192143</t>
  </si>
  <si>
    <t>0146684</t>
  </si>
  <si>
    <t>10% GLUCOSE IN WATER FOR INJECTION FRESENIUS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</si>
  <si>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</si>
  <si>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</si>
  <si>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</si>
  <si>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</si>
  <si>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</si>
  <si>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</si>
  <si>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</si>
  <si>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</si>
  <si>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</si>
  <si>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</si>
  <si>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</si>
  <si>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</si>
  <si>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51023</t>
  </si>
  <si>
    <t>KONTROLNÍ VYŠETŘENÍ CHIRURGEM</t>
  </si>
  <si>
    <t>51818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</si>
  <si>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</si>
  <si>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</si>
  <si>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</si>
  <si>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</si>
  <si>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</si>
  <si>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</si>
  <si>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</si>
  <si>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</si>
  <si>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</si>
  <si>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</si>
  <si>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</si>
  <si>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</si>
  <si>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</si>
  <si>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</si>
  <si>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</si>
  <si>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</si>
  <si>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</si>
  <si>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</si>
  <si>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</si>
  <si>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</si>
  <si>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</si>
  <si>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</si>
  <si>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</si>
  <si>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</si>
  <si>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</si>
  <si>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</si>
  <si>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</si>
  <si>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</si>
  <si>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</si>
  <si>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</si>
  <si>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</si>
  <si>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</si>
  <si>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</si>
  <si>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</si>
  <si>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</si>
  <si>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</si>
  <si>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</si>
  <si>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</si>
  <si>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</si>
  <si>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</si>
  <si>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</si>
  <si>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</si>
  <si>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71653</t>
  </si>
  <si>
    <t>ZAVŘENÁ REPOZICE FRAKTURY KŮSTEK NOSNÍCH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</si>
  <si>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</si>
  <si>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</si>
  <si>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</si>
  <si>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</si>
  <si>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</si>
  <si>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</si>
  <si>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</si>
  <si>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</si>
  <si>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</si>
  <si>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</si>
  <si>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</si>
  <si>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</si>
  <si>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51861</t>
  </si>
  <si>
    <t>CIRKULÁRNÍ SÁDROVÝ OBVAZ - NOHA, BÉREC</t>
  </si>
  <si>
    <t>61115</t>
  </si>
  <si>
    <t>51851</t>
  </si>
  <si>
    <t>FIXAČNÍ SÁDROVÁ DLAHA - RUKA, PŘEDLOKTÍ</t>
  </si>
  <si>
    <t>09219</t>
  </si>
  <si>
    <t xml:space="preserve">INTRAVENÓZNÍ INJEKCE U DOSPĚLÉHO ČI DÍTĚTE NAD 10 </t>
  </si>
  <si>
    <t>51825</t>
  </si>
  <si>
    <t>SEKUNDÁRNÍ SUTURA RÁNY</t>
  </si>
  <si>
    <t>53115</t>
  </si>
  <si>
    <t>ZAVŘENÁ REPOZICE LUXACE KARPU NEBO INTRAARTIKULÁRN</t>
  </si>
  <si>
    <t>61245</t>
  </si>
  <si>
    <t>FENESTRACE ŠLACHOVÉ POCHVY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</si>
  <si>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</si>
  <si>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</si>
  <si>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</si>
  <si>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</si>
  <si>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</si>
  <si>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</si>
  <si>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</si>
  <si>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</si>
  <si>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</si>
  <si>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</si>
  <si>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</si>
  <si>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</si>
  <si>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</si>
  <si>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</si>
  <si>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</si>
  <si>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</si>
  <si>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</si>
  <si>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</si>
  <si>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61255</t>
  </si>
  <si>
    <t>ROZŠÍŘENÁ APONEUREKTOMIE U FORMY DUPUYTRENOVY KONT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</si>
  <si>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</si>
  <si>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</si>
  <si>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</si>
  <si>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</si>
  <si>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</si>
  <si>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</si>
  <si>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</si>
  <si>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</si>
  <si>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</si>
  <si>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</si>
  <si>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</si>
  <si>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</si>
  <si>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</si>
  <si>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</si>
  <si>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66695</t>
  </si>
  <si>
    <t>EXCIZE / EXSTIRPACE FALANGY NA NOZE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</si>
  <si>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</si>
  <si>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</si>
  <si>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</si>
  <si>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</si>
  <si>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</si>
  <si>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</si>
  <si>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</si>
  <si>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</si>
  <si>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</si>
  <si>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</si>
  <si>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52117</t>
  </si>
  <si>
    <t>REPOZICE BOLESTIVÉ PRONACE U DĚTÍ</t>
  </si>
  <si>
    <t>61211</t>
  </si>
  <si>
    <t>REKONSTRUKCE ŠLACHOVÉHO POUTKA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</si>
  <si>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</si>
  <si>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</si>
  <si>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</si>
  <si>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</si>
  <si>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</si>
  <si>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</si>
  <si>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52109</t>
  </si>
  <si>
    <t>SEJMUTÍ CIRKULÁRNÍ POLYMEROVÉ FIXACE (DĚTI DO 18 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</si>
  <si>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</si>
  <si>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</si>
  <si>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</si>
  <si>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</si>
  <si>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</si>
  <si>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</si>
  <si>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</si>
  <si>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</si>
  <si>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</si>
  <si>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</si>
  <si>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</si>
  <si>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</si>
  <si>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</si>
  <si>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</si>
  <si>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</si>
  <si>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</si>
  <si>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</si>
  <si>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</si>
  <si>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</si>
  <si>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</si>
  <si>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</si>
  <si>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</si>
  <si>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</si>
  <si>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</si>
  <si>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</si>
  <si>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</si>
  <si>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</si>
  <si>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</si>
  <si>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</si>
  <si>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</si>
  <si>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</si>
  <si>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</si>
  <si>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3</t>
  </si>
  <si>
    <t>0001018</t>
  </si>
  <si>
    <t>ŠROUB SAMOŘEZNÝ KORTIKÁLNÍ MALÝ FRAGMENTY OCEL</t>
  </si>
  <si>
    <t>0001027</t>
  </si>
  <si>
    <t>0002425</t>
  </si>
  <si>
    <t>FIXÁTOR ZEVNÍ JEDNOROVINNÝ/DVOUROVINNÝ TRUBKOVÝ, S</t>
  </si>
  <si>
    <t>0003008</t>
  </si>
  <si>
    <t>DLAHA ROVNÁ REKONSTRUKČNÍ PÁNEV MALÝ FRAGMENT OCEL</t>
  </si>
  <si>
    <t>0017745</t>
  </si>
  <si>
    <t>DRÁT KIRSCHNERŮV OCEL</t>
  </si>
  <si>
    <t>0024889</t>
  </si>
  <si>
    <t>HŘEB FEMUR TITAN</t>
  </si>
  <si>
    <t>0030454</t>
  </si>
  <si>
    <t>ŠROUB LCP SAMOŘEZNÝ MALÝ FRAGMENT TITAN</t>
  </si>
  <si>
    <t>0070875</t>
  </si>
  <si>
    <t>ČEP SAMOŘEZNÝ JISTÍCÍ TITAN</t>
  </si>
  <si>
    <t>0071602</t>
  </si>
  <si>
    <t>FIXÁTOR ZEVNÍ JEDNOROVINNÝ/DVOUROVINNÝ TRUBKOVÝ SY</t>
  </si>
  <si>
    <t>0073679</t>
  </si>
  <si>
    <t>0083241</t>
  </si>
  <si>
    <t>DLAHA LCP A VA-LCP OLEKRANON MALÝ FRAGMENT OCEL TI</t>
  </si>
  <si>
    <t>0002263</t>
  </si>
  <si>
    <t>FIXÁTOR ZEVNÍ JEDNOROVINNÝ TUBULÁRNÍ,SYNTHES</t>
  </si>
  <si>
    <t>51819</t>
  </si>
  <si>
    <t>OŠETŘENÍ A OBVAZ ROZSÁHLÉ RÁNY V CELKOVÉ ANESTEZII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</si>
  <si>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</si>
  <si>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</si>
  <si>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</si>
  <si>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</si>
  <si>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</si>
  <si>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</si>
  <si>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53490</t>
  </si>
  <si>
    <t>ROZSÁHLÉ DEBRIDEMENT SLOŽITÝCH OTEVŘENÝCH ZLOMENIN</t>
  </si>
  <si>
    <t>66127</t>
  </si>
  <si>
    <t>MANIPULACE V CELKOVÉ NEBO LOKÁLNÍ ANESTÉZII</t>
  </si>
  <si>
    <t>53151</t>
  </si>
  <si>
    <t>OTEVĚNÁ REPOZICE A OSTEOSYNTÉZA ZLOMENINY NEBO LUX</t>
  </si>
  <si>
    <t>53417</t>
  </si>
  <si>
    <t>53475</t>
  </si>
  <si>
    <t>LUXACE KYČELNÍHO KLOUBU - OPERAČNÍ TERAPIE</t>
  </si>
  <si>
    <t>08</t>
  </si>
  <si>
    <t>10</t>
  </si>
  <si>
    <t>53163</t>
  </si>
  <si>
    <t>OTEVŘENÁ REPOZICE A OSTEOSYNTÉZA VÍCEÚLOMKOVÝCH ZL</t>
  </si>
  <si>
    <t>53253</t>
  </si>
  <si>
    <t xml:space="preserve">OTEVŘENÁ REPOZICE A OSTEOSYNTÉZA ZLOMENIN DIAFÝZY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</si>
  <si>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</si>
  <si>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</si>
  <si>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</si>
  <si>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</si>
  <si>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</si>
  <si>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</si>
  <si>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</si>
  <si>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</si>
  <si>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</si>
  <si>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</si>
  <si>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</si>
  <si>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</si>
  <si>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501</t>
  </si>
  <si>
    <t>51423</t>
  </si>
  <si>
    <t>DIVULZE ANU EV. S VYNĚTÍM CIZÍHO TĚLESA A MANUÁLNÍ</t>
  </si>
  <si>
    <t>53021</t>
  </si>
  <si>
    <t>KOMPLEXNÍ VYŠETŘENÍ TRAUMATOLOGEM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</si>
  <si>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</si>
  <si>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</si>
  <si>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</si>
  <si>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</si>
  <si>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</si>
  <si>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</si>
  <si>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</si>
  <si>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</si>
  <si>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62110</t>
  </si>
  <si>
    <t>PŘEVAZ POPÁLENINY V ROZSAHU OD 1 % DO 10 %  POVRCH</t>
  </si>
  <si>
    <t>52091</t>
  </si>
  <si>
    <t>5F1</t>
  </si>
  <si>
    <t>51313</t>
  </si>
  <si>
    <t>ZÁCHOVNÉ OPERACE SLEZINY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</si>
  <si>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</si>
  <si>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</si>
  <si>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</si>
  <si>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</si>
  <si>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</si>
  <si>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</si>
  <si>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</si>
  <si>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</si>
  <si>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51393</t>
  </si>
  <si>
    <t>EXPLORATIVNÍ LAPAROTOMIE</t>
  </si>
  <si>
    <t>51394</t>
  </si>
  <si>
    <t>UZÁVĚR STĚNY BŘIŠNÍ PO EVISCERACI</t>
  </si>
  <si>
    <t>51713</t>
  </si>
  <si>
    <t>DIAGNOSTICKÁ VIDEOLAPAROSKOPIE A VIDEOTORAKOSKOPIE</t>
  </si>
  <si>
    <t>71717</t>
  </si>
  <si>
    <t>TRACHEOTOMIE</t>
  </si>
  <si>
    <t>07546</t>
  </si>
  <si>
    <t>(DRG) OTEVŘENÝ PŘÍSTUP</t>
  </si>
  <si>
    <t>07531</t>
  </si>
  <si>
    <t>(VZP) ARTERIOGRAFIE PEROPERAČNÍ</t>
  </si>
  <si>
    <t>07416</t>
  </si>
  <si>
    <t>(VZP) JINÉ REKONSTRUKCE V OBLASTI STEHNA</t>
  </si>
  <si>
    <t>07417</t>
  </si>
  <si>
    <t>(VZP) ENDARTERECTOMIE A. FEMORALIS A JEJÍCH VĚTVÍ</t>
  </si>
  <si>
    <t>07322</t>
  </si>
  <si>
    <t>(VZP) REVIZE TEPEN HORNÍCH KONČETIN PRO  KRVÁCENÍ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</si>
  <si>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</si>
  <si>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</si>
  <si>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</si>
  <si>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</si>
  <si>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</si>
  <si>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</si>
  <si>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</si>
  <si>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</si>
  <si>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</si>
  <si>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</si>
  <si>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</si>
  <si>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</si>
  <si>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</si>
  <si>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</si>
  <si>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07379</t>
  </si>
  <si>
    <t>(VZP) BYPASS NEBO NÁHRADA ILIKO - FEMORÁLNÍ PROTET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</si>
  <si>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</si>
  <si>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</si>
  <si>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</si>
  <si>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</si>
  <si>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</si>
  <si>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</si>
  <si>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</si>
  <si>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</si>
  <si>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</si>
  <si>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</si>
  <si>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</si>
  <si>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</si>
  <si>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</si>
  <si>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</si>
  <si>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57215</t>
  </si>
  <si>
    <t>RESEKCE HRUDNÍ STĚNY</t>
  </si>
  <si>
    <t>07468</t>
  </si>
  <si>
    <t>(VZP) TROMBECTOMIE  A. POPLITEA A BÉRCOVÝCH TEPEN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</si>
  <si>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</si>
  <si>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</si>
  <si>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</si>
  <si>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</si>
  <si>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</si>
  <si>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</si>
  <si>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</si>
  <si>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</si>
  <si>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</si>
  <si>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</si>
  <si>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</si>
  <si>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</si>
  <si>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</si>
  <si>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</si>
  <si>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</si>
  <si>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</si>
  <si>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07389</t>
  </si>
  <si>
    <t>(VZP) TROMBECTOMIE A.ILIACA</t>
  </si>
  <si>
    <t>51355</t>
  </si>
  <si>
    <t>DVOJ - A VÍCENÁSOBNÁ RESEKCE A (NEBO) ANASTOMÓZA T</t>
  </si>
  <si>
    <t>57221</t>
  </si>
  <si>
    <t>OPERAČNÍ STABILIZACE HRUDNÍKU PO ÚRAZE - JEDNA STR</t>
  </si>
  <si>
    <t>57237</t>
  </si>
  <si>
    <t>SUTURA RUPTUTY BRÁNICE TORAKOTOMICKÝM PŘÍSTUPEM</t>
  </si>
  <si>
    <t>07414</t>
  </si>
  <si>
    <t>(VZP) PLASTIKA A. FEMORALIS A JEJÍCH VĚTVÍ AUTOLOG</t>
  </si>
  <si>
    <t>07464</t>
  </si>
  <si>
    <t>(VZP) PLASTIKA A. POPLITEA A DISTÁLNÍCH TEPEN AUTO</t>
  </si>
  <si>
    <t>07302</t>
  </si>
  <si>
    <t>(VZP) JINÉ OPERACE V  ÚSEKU A. CAROTIS</t>
  </si>
  <si>
    <t>07536</t>
  </si>
  <si>
    <t>(VZP) ODBĚR A PŘÍPRAVA ARTERIÁLNÍHO ŠTĚPU</t>
  </si>
  <si>
    <t>07517</t>
  </si>
  <si>
    <t>(VZP) REVIZE ŽILNÍHO SYSTÉMU PRO  KRVÁCENÍ</t>
  </si>
  <si>
    <t>07537</t>
  </si>
  <si>
    <t>(VZP) PEROPERAČNÍ SONOGRAFICKÉ VYŠETŘENÍ (DOPPLER)</t>
  </si>
  <si>
    <t>0003708</t>
  </si>
  <si>
    <t>0003952</t>
  </si>
  <si>
    <t>AMIKIN 500 MG</t>
  </si>
  <si>
    <t>0006480</t>
  </si>
  <si>
    <t>0008807</t>
  </si>
  <si>
    <t>0008808</t>
  </si>
  <si>
    <t>0011706</t>
  </si>
  <si>
    <t>0011785</t>
  </si>
  <si>
    <t>AMIKIN 1 G</t>
  </si>
  <si>
    <t>0016600</t>
  </si>
  <si>
    <t>0020605</t>
  </si>
  <si>
    <t>COLOMYCIN INJEKCE 1 000 000 MEZINÁRODNÍCH JEDNOTEK</t>
  </si>
  <si>
    <t>0025746</t>
  </si>
  <si>
    <t>INVANZ</t>
  </si>
  <si>
    <t>0026127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</si>
  <si>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</si>
  <si>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</si>
  <si>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</si>
  <si>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</si>
  <si>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</si>
  <si>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</si>
  <si>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0062464</t>
  </si>
  <si>
    <t>0062465</t>
  </si>
  <si>
    <t>0065989</t>
  </si>
  <si>
    <t>MYCOMAX INF</t>
  </si>
  <si>
    <t>0066020</t>
  </si>
  <si>
    <t>AUGMENTIN 1,2 G</t>
  </si>
  <si>
    <t>0066137</t>
  </si>
  <si>
    <t>OFLOXIN INF</t>
  </si>
  <si>
    <t>0068998</t>
  </si>
  <si>
    <t>AMPICILIN 1,0 BIOTIKA</t>
  </si>
  <si>
    <t>0072972</t>
  </si>
  <si>
    <t>AMOKSIKLAV 1,2 G</t>
  </si>
  <si>
    <t>0072973</t>
  </si>
  <si>
    <t>AMOKSIKLAV 600 MG</t>
  </si>
  <si>
    <t>0076354</t>
  </si>
  <si>
    <t>FORTUM</t>
  </si>
  <si>
    <t>0076360</t>
  </si>
  <si>
    <t>ZINACEF</t>
  </si>
  <si>
    <t>0083050</t>
  </si>
  <si>
    <t>0083417</t>
  </si>
  <si>
    <t>MERONEM</t>
  </si>
  <si>
    <t>0087239</t>
  </si>
  <si>
    <t>0087240</t>
  </si>
  <si>
    <t>0092290</t>
  </si>
  <si>
    <t>EDICIN</t>
  </si>
  <si>
    <t>0094176</t>
  </si>
  <si>
    <t>CEFOTAXIME LEK</t>
  </si>
  <si>
    <t>0096414</t>
  </si>
  <si>
    <t>0097000</t>
  </si>
  <si>
    <t>0112782</t>
  </si>
  <si>
    <t>GENTAMICIN B.BRAUN</t>
  </si>
  <si>
    <t>0112786</t>
  </si>
  <si>
    <t>0121240</t>
  </si>
  <si>
    <t>CEFTRIAXON KABI</t>
  </si>
  <si>
    <t>0131656</t>
  </si>
  <si>
    <t>CEFTAZIDIM KABI</t>
  </si>
  <si>
    <t>0138455</t>
  </si>
  <si>
    <t>0142077</t>
  </si>
  <si>
    <t>TIENAM 500 MG/500 MG I.V.</t>
  </si>
  <si>
    <t>0144328</t>
  </si>
  <si>
    <t>0151458</t>
  </si>
  <si>
    <t>0154883</t>
  </si>
  <si>
    <t>MERONEM 1 G</t>
  </si>
  <si>
    <t>0156258</t>
  </si>
  <si>
    <t>VANCOMYCIN KABI</t>
  </si>
  <si>
    <t>0162187</t>
  </si>
  <si>
    <t>0164350</t>
  </si>
  <si>
    <t>TAZOCIN 4 G/0,5 G</t>
  </si>
  <si>
    <t>0164401</t>
  </si>
  <si>
    <t>0162496</t>
  </si>
  <si>
    <t>TAZIP</t>
  </si>
  <si>
    <t>0149384</t>
  </si>
  <si>
    <t>ECALTA</t>
  </si>
  <si>
    <t>0156835</t>
  </si>
  <si>
    <t>0129834</t>
  </si>
  <si>
    <t>0129836</t>
  </si>
  <si>
    <t>0192353</t>
  </si>
  <si>
    <t>FLEXBUMIN</t>
  </si>
  <si>
    <t>0203317</t>
  </si>
  <si>
    <t>IMMUNATE STIM PLUS 1000 IU FVIII/750 IU VWF</t>
  </si>
  <si>
    <t>0203319</t>
  </si>
  <si>
    <t>IMMUNATE STIM PLUS 500 IU FVIII/375 IU VWF</t>
  </si>
  <si>
    <t>0202911</t>
  </si>
  <si>
    <t>DILIZOLEN</t>
  </si>
  <si>
    <t>0195147</t>
  </si>
  <si>
    <t>0183817</t>
  </si>
  <si>
    <t>0203855</t>
  </si>
  <si>
    <t>0016982</t>
  </si>
  <si>
    <t>FLUCONAZOL ARDEZ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</si>
  <si>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</si>
  <si>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</si>
  <si>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</si>
  <si>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</si>
  <si>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</si>
  <si>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</si>
  <si>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</si>
  <si>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</si>
  <si>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</si>
  <si>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</si>
  <si>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</si>
  <si>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</si>
  <si>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</si>
  <si>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</si>
  <si>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</si>
  <si>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</si>
  <si>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</si>
  <si>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</si>
  <si>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</si>
  <si>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</si>
  <si>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</si>
  <si>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</si>
  <si>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</si>
  <si>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</si>
  <si>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</si>
  <si>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</si>
  <si>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</si>
  <si>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</si>
  <si>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</si>
  <si>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</si>
  <si>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</si>
  <si>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</si>
  <si>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</si>
  <si>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0001699</t>
  </si>
  <si>
    <t>DRÁT CERKLÁŽNÍ OCEL</t>
  </si>
  <si>
    <t>0001719</t>
  </si>
  <si>
    <t>0001739</t>
  </si>
  <si>
    <t>0001740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</si>
  <si>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</si>
  <si>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</si>
  <si>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</si>
  <si>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</si>
  <si>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</si>
  <si>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</si>
  <si>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</si>
  <si>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</si>
  <si>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0002584</t>
  </si>
  <si>
    <t>ŠROUB SAMOŘEZNÝ KORTIKÁLNÍ PÁNEV OCEL</t>
  </si>
  <si>
    <t>0002968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</si>
  <si>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</si>
  <si>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</si>
  <si>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</si>
  <si>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</si>
  <si>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</si>
  <si>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</si>
  <si>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</si>
  <si>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</si>
  <si>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</si>
  <si>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</si>
  <si>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</si>
  <si>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</si>
  <si>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</si>
  <si>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>FIXÁTOR ZEVNÍ JEDNOROVINNÝ ZÁPĚSTÍ PENNIG II</t>
  </si>
  <si>
    <t>0006854</t>
  </si>
  <si>
    <t>0006881</t>
  </si>
  <si>
    <t>ŠROUB KORTIKÁLNÍ, SAMOVRT. HYDROXYAPATIT. 99-6014X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</si>
  <si>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</si>
  <si>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</si>
  <si>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</si>
  <si>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</si>
  <si>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</si>
  <si>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</si>
  <si>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</si>
  <si>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0012176</t>
  </si>
  <si>
    <t>UCPÁVKA DŘEŇOVÉ DUTINY S DRENEM     0981,3222-3229</t>
  </si>
  <si>
    <t>0012999</t>
  </si>
  <si>
    <t>STAPLER LINEÁRNÍ S NOŽEM - TCT55; TLC55 (S PZT 001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</si>
  <si>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</si>
  <si>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</si>
  <si>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</si>
  <si>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</si>
  <si>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</si>
  <si>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</si>
  <si>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</si>
  <si>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</si>
  <si>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</si>
  <si>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</si>
  <si>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</si>
  <si>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</si>
  <si>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</si>
  <si>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</si>
  <si>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</si>
  <si>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</si>
  <si>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0017746</t>
  </si>
  <si>
    <t>0017748</t>
  </si>
  <si>
    <t>0017749</t>
  </si>
  <si>
    <t>0017751</t>
  </si>
  <si>
    <t>0017760</t>
  </si>
  <si>
    <t>DRÁT KIRSCHNERŮV ZÁVITOVÝ OCEL</t>
  </si>
  <si>
    <t>0018678</t>
  </si>
  <si>
    <t>CEMENT KOSTNÍ PALACOS R - 40 + GENTAMICINUM  2X40G</t>
  </si>
  <si>
    <t>0024855</t>
  </si>
  <si>
    <t>ZASLEPOVACÍ HLAVA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</si>
  <si>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</si>
  <si>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</si>
  <si>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</si>
  <si>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</si>
  <si>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</si>
  <si>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</si>
  <si>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</si>
  <si>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</si>
  <si>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</si>
  <si>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</si>
  <si>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</si>
  <si>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</si>
  <si>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</si>
  <si>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</si>
  <si>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</si>
  <si>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</si>
  <si>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</si>
  <si>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</si>
  <si>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</si>
  <si>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</si>
  <si>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0030458</t>
  </si>
  <si>
    <t>0030462</t>
  </si>
  <si>
    <t>0030466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</si>
  <si>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</si>
  <si>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</si>
  <si>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</si>
  <si>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</si>
  <si>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</si>
  <si>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</si>
  <si>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</si>
  <si>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</si>
  <si>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</si>
  <si>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</si>
  <si>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</si>
  <si>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</si>
  <si>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</si>
  <si>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</si>
  <si>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</si>
  <si>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</si>
  <si>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</si>
  <si>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</si>
  <si>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</si>
  <si>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</si>
  <si>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</si>
  <si>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</si>
  <si>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</si>
  <si>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</si>
  <si>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</si>
  <si>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</si>
  <si>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</si>
  <si>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</si>
  <si>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</si>
  <si>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</si>
  <si>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</si>
  <si>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</si>
  <si>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</si>
  <si>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</si>
  <si>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</si>
  <si>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</si>
  <si>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</si>
  <si>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</si>
  <si>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</si>
  <si>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</si>
  <si>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0037145</t>
  </si>
  <si>
    <t>0039430</t>
  </si>
  <si>
    <t>ŠROUB HERBERT, TI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</si>
  <si>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</si>
  <si>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</si>
  <si>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</si>
  <si>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</si>
  <si>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</si>
  <si>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</si>
  <si>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</si>
  <si>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</si>
  <si>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</si>
  <si>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0042076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</si>
  <si>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</si>
  <si>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</si>
  <si>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</si>
  <si>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</si>
  <si>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</si>
  <si>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</si>
  <si>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</si>
  <si>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</si>
  <si>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0042796</t>
  </si>
  <si>
    <t>ŠROUB UZAMYKATELNÝ MULTISMĚROVÝ KORTIKÁLNÍ TI T-DR</t>
  </si>
  <si>
    <t>0043119</t>
  </si>
  <si>
    <t>ŠTĚP ALLOGENNÍ KOSTNÍ ZMRAZENÝ</t>
  </si>
  <si>
    <t>0043151</t>
  </si>
  <si>
    <t>ŠTĚP ALLOGENNÍ KOSTNÍ SPONGIOZNÍ ZMRAZENÝ  HLAVICE</t>
  </si>
  <si>
    <t>0053772</t>
  </si>
  <si>
    <t>STAPLER LINEÁRNÍ S NOŽEM - TCT10; TLC10 (S PZT 005</t>
  </si>
  <si>
    <t>0056288</t>
  </si>
  <si>
    <t>KATETR BALÓNKOVÝ FOGARTY EMBOLEKTOMICKÝ - 120403F</t>
  </si>
  <si>
    <t>0056290</t>
  </si>
  <si>
    <t>KATETR BALÓNKOVÝ FOGARTY EMBOLEKTOMICKÝ - 120404F</t>
  </si>
  <si>
    <t>0056292</t>
  </si>
  <si>
    <t>KATETR BALÓNKOVÝ FOGARTY EMBOLEKTOMICKÝ - 120805F</t>
  </si>
  <si>
    <t>0056304</t>
  </si>
  <si>
    <t>KATETR BALÓNKOVÝ FOGARTY OKLUZNÍ - 620403F</t>
  </si>
  <si>
    <t>0056305</t>
  </si>
  <si>
    <t>KATETR BALÓNKOVÝ FOGARTY OKLUZNÍ - 620404F</t>
  </si>
  <si>
    <t>0066995</t>
  </si>
  <si>
    <t xml:space="preserve">IMPLANTÁT SPINÁLNÍ SYSTÉM CERVIFIX                </t>
  </si>
  <si>
    <t>0067006</t>
  </si>
  <si>
    <t xml:space="preserve">IMPLANTÁT SPINÁLNÍ SYSTÉM DENS ACCESS             </t>
  </si>
  <si>
    <t>0067020</t>
  </si>
  <si>
    <t>0067160</t>
  </si>
  <si>
    <t>IMPLANTÁT ORBITÁLNÍ PDS ZX3,ZX4,ZX7 VSTŘEBATELNÝ</t>
  </si>
  <si>
    <t>0067891</t>
  </si>
  <si>
    <t>IMPLANTÁT SPINÁL.NÁHRADA MEZIOBRATLOVÁ FUSION    K</t>
  </si>
  <si>
    <t>0068052</t>
  </si>
  <si>
    <t>IMPLANTÁT SPINÁLNÍ SYSTÉM FIXAČNÍ CONTROL CABLE  1</t>
  </si>
  <si>
    <t>0068666</t>
  </si>
  <si>
    <t>IMPLANTÁT SPINÁLNÍ SYSTÉM VECTRA                 K</t>
  </si>
  <si>
    <t>0068670</t>
  </si>
  <si>
    <t>0069080</t>
  </si>
  <si>
    <t>IMPLANTÁT KOSTNÍ UMĚLÁ NÁHRADA TKÁNĚ  CHRONOS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</si>
  <si>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</si>
  <si>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</si>
  <si>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</si>
  <si>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</si>
  <si>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</si>
  <si>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</si>
  <si>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</si>
  <si>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</si>
  <si>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</si>
  <si>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</si>
  <si>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</si>
  <si>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</si>
  <si>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</si>
  <si>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</si>
  <si>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</si>
  <si>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</si>
  <si>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</si>
  <si>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</si>
  <si>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</si>
  <si>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</si>
  <si>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</si>
  <si>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</si>
  <si>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</si>
  <si>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</si>
  <si>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</si>
  <si>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</si>
  <si>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</si>
  <si>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</si>
  <si>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</si>
  <si>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</si>
  <si>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</si>
  <si>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</si>
  <si>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</si>
  <si>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</si>
  <si>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</si>
  <si>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</si>
  <si>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</si>
  <si>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</si>
  <si>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</si>
  <si>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</si>
  <si>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</si>
  <si>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</si>
  <si>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</si>
  <si>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</si>
  <si>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</si>
  <si>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</si>
  <si>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</si>
  <si>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</si>
  <si>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</si>
  <si>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</si>
  <si>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</si>
  <si>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</si>
  <si>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</si>
  <si>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</si>
  <si>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</si>
  <si>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</si>
  <si>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</si>
  <si>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</si>
  <si>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</si>
  <si>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</si>
  <si>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</si>
  <si>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</si>
  <si>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</si>
  <si>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</si>
  <si>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</si>
  <si>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</si>
  <si>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</si>
  <si>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</si>
  <si>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</si>
  <si>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</si>
  <si>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</si>
  <si>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</si>
  <si>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0081999</t>
  </si>
  <si>
    <t>NPWT-V.A.C. GRANUFOAM (PU PĚNA) VELIKOST S</t>
  </si>
  <si>
    <t>0082000</t>
  </si>
  <si>
    <t>NPWT-V.A.C. GRANUFOAM (PU PĚNA) VELIKOST M</t>
  </si>
  <si>
    <t>0082077</t>
  </si>
  <si>
    <t>KRYTÍ COM 30 OBVAZOVÁ TEXTÍLIE KOMBINOVANÁ</t>
  </si>
  <si>
    <t>0082079</t>
  </si>
  <si>
    <t>0083068</t>
  </si>
  <si>
    <t>DLAHA STERNÁLNÍ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</si>
  <si>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</si>
  <si>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</si>
  <si>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</si>
  <si>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</si>
  <si>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</si>
  <si>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</si>
  <si>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</si>
  <si>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</si>
  <si>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</si>
  <si>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</si>
  <si>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0083242</t>
  </si>
  <si>
    <t>DLAHA LCP OLEKRANON MALÝ FRAGMENT OCEL TITAN</t>
  </si>
  <si>
    <t>0083525</t>
  </si>
  <si>
    <t>NÁSTAVEC K SHAVERU FRÉZA FMS NESTERILNÍ</t>
  </si>
  <si>
    <t>0083526</t>
  </si>
  <si>
    <t>NÁSTAVEC K SHAVERU FRÉZA FMS NESTERILNÍ KULATÝ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</si>
  <si>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</si>
  <si>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</si>
  <si>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</si>
  <si>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</si>
  <si>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</si>
  <si>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</si>
  <si>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</si>
  <si>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</si>
  <si>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</si>
  <si>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</si>
  <si>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</si>
  <si>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</si>
  <si>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</si>
  <si>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</si>
  <si>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</si>
  <si>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</si>
  <si>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</si>
  <si>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</si>
  <si>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0097013</t>
  </si>
  <si>
    <t>DLAHA LCP METAFYZÁRNÍ MALÝ FRAGMENT OCEL TITAN</t>
  </si>
  <si>
    <t>0097023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</si>
  <si>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</si>
  <si>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</si>
  <si>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</si>
  <si>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</si>
  <si>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</si>
  <si>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</si>
  <si>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</si>
  <si>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</si>
  <si>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</si>
  <si>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</si>
  <si>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0097878</t>
  </si>
  <si>
    <t>PODLOŽKA SPECIÁLNÍ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</si>
  <si>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</si>
  <si>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</si>
  <si>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</si>
  <si>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</si>
  <si>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</si>
  <si>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</si>
  <si>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</si>
  <si>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</si>
  <si>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</si>
  <si>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</si>
  <si>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</si>
  <si>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</si>
  <si>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</si>
  <si>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</si>
  <si>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</si>
  <si>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</si>
  <si>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</si>
  <si>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</si>
  <si>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</si>
  <si>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</si>
  <si>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</si>
  <si>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0105290</t>
  </si>
  <si>
    <t>DLAHA RADIÁLNÍ, ÚHL.STAB.,TI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</si>
  <si>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</si>
  <si>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</si>
  <si>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</si>
  <si>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</si>
  <si>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</si>
  <si>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</si>
  <si>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</si>
  <si>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</si>
  <si>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</si>
  <si>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</si>
  <si>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</si>
  <si>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</si>
  <si>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</si>
  <si>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</si>
  <si>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</si>
  <si>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</si>
  <si>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</si>
  <si>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</si>
  <si>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</si>
  <si>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</si>
  <si>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</si>
  <si>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</si>
  <si>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</si>
  <si>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</si>
  <si>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</si>
  <si>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</si>
  <si>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</si>
  <si>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</si>
  <si>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</si>
  <si>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</si>
  <si>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0107459</t>
  </si>
  <si>
    <t>SET PRO APLIKACI LAREV - DÁVKA CCA 150 LAREV</t>
  </si>
  <si>
    <t>0107689</t>
  </si>
  <si>
    <t>KOTVA VSTŘEBATELNÁ PRO RM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</si>
  <si>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</si>
  <si>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</si>
  <si>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</si>
  <si>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</si>
  <si>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</si>
  <si>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</si>
  <si>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</si>
  <si>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</si>
  <si>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</si>
  <si>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</si>
  <si>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</si>
  <si>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</si>
  <si>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</si>
  <si>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</si>
  <si>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</si>
  <si>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</si>
  <si>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</si>
  <si>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</si>
  <si>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0108768</t>
  </si>
  <si>
    <t>ŠROUB SAMOVRTNÝ STERNÁLNÍ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</si>
  <si>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</si>
  <si>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</si>
  <si>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</si>
  <si>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</si>
  <si>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</si>
  <si>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</si>
  <si>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</si>
  <si>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</si>
  <si>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</si>
  <si>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</si>
  <si>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</si>
  <si>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</si>
  <si>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</si>
  <si>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</si>
  <si>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</si>
  <si>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</si>
  <si>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</si>
  <si>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</si>
  <si>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</si>
  <si>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</si>
  <si>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</si>
  <si>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0163249</t>
  </si>
  <si>
    <t>0163251</t>
  </si>
  <si>
    <t>0163264</t>
  </si>
  <si>
    <t>0163440</t>
  </si>
  <si>
    <t>IMPLANTÁT MANDIBULÁRNÍ DOLNÍ ČELIST FIXAČNÍ MATRIX</t>
  </si>
  <si>
    <t>0105911</t>
  </si>
  <si>
    <t>DLAHA LCP ULNA DISTÁLNÍ MINI FRAGMENT OCEL TITAN</t>
  </si>
  <si>
    <t>0042091</t>
  </si>
  <si>
    <t>0111984</t>
  </si>
  <si>
    <t>0008319</t>
  </si>
  <si>
    <t>FIXÁTOR ZEVNÍ JEDNOROVINNÝ PROCALLUS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</si>
  <si>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</si>
  <si>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</si>
  <si>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</si>
  <si>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</si>
  <si>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</si>
  <si>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0112555</t>
  </si>
  <si>
    <t>HŘEB CALCANEUS C-NAIL</t>
  </si>
  <si>
    <t>0013054</t>
  </si>
  <si>
    <t>STAPLER KOŽNÍ, 35 NEREZ.OCEL. NÁPLNÍ PMW35,PMR35</t>
  </si>
  <si>
    <t>0082421</t>
  </si>
  <si>
    <t>NPWT-VIVANOMED (PU PĚNA) VELIKOST M</t>
  </si>
  <si>
    <t>0042073</t>
  </si>
  <si>
    <t>0105319</t>
  </si>
  <si>
    <t>0008239</t>
  </si>
  <si>
    <t>FIXÁTOR ZEVNÍ ZÁPĚSTÍ TYP PENNIG    35001</t>
  </si>
  <si>
    <t>0031475</t>
  </si>
  <si>
    <t>0024990</t>
  </si>
  <si>
    <t>KOTVIČKA TITANOVÁ EASY PRO SUTURU RC</t>
  </si>
  <si>
    <t>0031490</t>
  </si>
  <si>
    <t>DLAHA LCP TIBIE PROXIMÁLNÍ VELKÝ FRAGMENT OCEL TIT</t>
  </si>
  <si>
    <t>0062220</t>
  </si>
  <si>
    <t>SÍŤKA VICRYLOVÁ VM96</t>
  </si>
  <si>
    <t>0006810</t>
  </si>
  <si>
    <t>ZÁTKA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</si>
  <si>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</si>
  <si>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</si>
  <si>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</si>
  <si>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</si>
  <si>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</si>
  <si>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</si>
  <si>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</si>
  <si>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</si>
  <si>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</si>
  <si>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</si>
  <si>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</si>
  <si>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</si>
  <si>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0099483</t>
  </si>
  <si>
    <t>ŠROUB KONDYLÁRNÍ PR. 5MM, TI</t>
  </si>
  <si>
    <t>0001369</t>
  </si>
  <si>
    <t>FIXÁTOR ZEVNÍ JEDNOROVINNÝ/DVOUROVINNÝ MALÝ SYNTHE</t>
  </si>
  <si>
    <t>0001387</t>
  </si>
  <si>
    <t>0001380</t>
  </si>
  <si>
    <t>0105327</t>
  </si>
  <si>
    <t>0001341</t>
  </si>
  <si>
    <t>0001223</t>
  </si>
  <si>
    <t>0042396</t>
  </si>
  <si>
    <t>0083230</t>
  </si>
  <si>
    <t>0105748</t>
  </si>
  <si>
    <t>0008245</t>
  </si>
  <si>
    <t>0008238</t>
  </si>
  <si>
    <t>FIXÁTOR ZEVNÍ ZÁPĚSTÍ TYP PENNIG    35000</t>
  </si>
  <si>
    <t>0006849</t>
  </si>
  <si>
    <t>ŠROUB KORTIKÁLNÍ PRO PENNIG                3510X</t>
  </si>
  <si>
    <t>0074819</t>
  </si>
  <si>
    <t>SPOJKA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</si>
  <si>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</si>
  <si>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</si>
  <si>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</si>
  <si>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</si>
  <si>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</si>
  <si>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</si>
  <si>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</si>
  <si>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</si>
  <si>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</si>
  <si>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</si>
  <si>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</si>
  <si>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</si>
  <si>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</si>
  <si>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0001255</t>
  </si>
  <si>
    <t>0099077</t>
  </si>
  <si>
    <t>HŘEB FEMORÁLNÍ PROXIMÁLNÍ DLOUHÝ L/R, TI</t>
  </si>
  <si>
    <t>0098638</t>
  </si>
  <si>
    <t>0031450</t>
  </si>
  <si>
    <t>ŠROUB LCP SAMOŘEZNÝ MALÝ FRAGMENT OCEL</t>
  </si>
  <si>
    <t>0042395</t>
  </si>
  <si>
    <t>0112868</t>
  </si>
  <si>
    <t>DLAHA PRO DÉZU ZÁPĚSTÍ APTUS WRIST 2,5</t>
  </si>
  <si>
    <t>0105746</t>
  </si>
  <si>
    <t>0105321</t>
  </si>
  <si>
    <t>0001749</t>
  </si>
  <si>
    <t>0105328</t>
  </si>
  <si>
    <t>0008246</t>
  </si>
  <si>
    <t>0001325</t>
  </si>
  <si>
    <t>0083256</t>
  </si>
  <si>
    <t>DLAHA LCP TIBIE PROXIMÁLNÍ MALÝ FRAGMENT OCEL TITA</t>
  </si>
  <si>
    <t>0112862</t>
  </si>
  <si>
    <t>DLAHA PRO ČTYŘROHOU DÉZU, APTUS HAND 2,0 / 2,3</t>
  </si>
  <si>
    <t>0112870</t>
  </si>
  <si>
    <t>DLAHA PRO CELKOVOU DÉZU ZÁPĚSTÍ APTUS WRIST 2,5</t>
  </si>
  <si>
    <t>0105329</t>
  </si>
  <si>
    <t>0006879</t>
  </si>
  <si>
    <t>0105255</t>
  </si>
  <si>
    <t>DLAHA NA OLEKRANON, ÚHL.STAB.,TI</t>
  </si>
  <si>
    <t>0082141</t>
  </si>
  <si>
    <t>NPWT-RENASYS F PŘEVAZOVÝ SET MALÝ S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</si>
  <si>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</si>
  <si>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</si>
  <si>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</si>
  <si>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</si>
  <si>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</si>
  <si>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NPWT-RENASYS F PŘEVAZOVÝ SET VELKÝ L</t>
  </si>
  <si>
    <t>0111918</t>
  </si>
  <si>
    <t>0107194</t>
  </si>
  <si>
    <t>0049999</t>
  </si>
  <si>
    <t>EXTRAKTOR KOŽNÍCH SVOREK - PROXIMATE</t>
  </si>
  <si>
    <t>0107484</t>
  </si>
  <si>
    <t>DLAHA LCP HUMERUS DISTÁLNÍ MALÝ FRAGMNENT OCEL TIT</t>
  </si>
  <si>
    <t>0105313</t>
  </si>
  <si>
    <t>0193914</t>
  </si>
  <si>
    <t>IMPLANTÁT KOSTNÍ UMĚLÁ NÁHRADA TKÁNĚ BONALIVE GRAN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</si>
  <si>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</si>
  <si>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</si>
  <si>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</si>
  <si>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</si>
  <si>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</si>
  <si>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</si>
  <si>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</si>
  <si>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</si>
  <si>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</si>
  <si>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</si>
  <si>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</si>
  <si>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</si>
  <si>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</si>
  <si>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</si>
  <si>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</si>
  <si>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</si>
  <si>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0070537</t>
  </si>
  <si>
    <t>NÁHRADA KLOUBU LOKTE</t>
  </si>
  <si>
    <t>0070536</t>
  </si>
  <si>
    <t>0193913</t>
  </si>
  <si>
    <t>0113638</t>
  </si>
  <si>
    <t>DLAHA RADIÁLNÍ KOREKČNÍ RECOS TI, UHL.STABIL.</t>
  </si>
  <si>
    <t>0042392</t>
  </si>
  <si>
    <t>0114253</t>
  </si>
  <si>
    <t>IMPLANTÁT SPINÁLNÍ FIXAČNÍ SYSTÉM PS HRUD/BED.ZADN</t>
  </si>
  <si>
    <t>0114256</t>
  </si>
  <si>
    <t>0114263</t>
  </si>
  <si>
    <t>IMPLANTÁT SPINÁLNÍ FIXAČNÍ SYSTÉM FJR HRUD/BED.ZAD</t>
  </si>
  <si>
    <t>0105278</t>
  </si>
  <si>
    <t>DLAHA NA PROXIMÁLNÍ HUMERUS, ÚHL.STAB.,TI</t>
  </si>
  <si>
    <t>0107228</t>
  </si>
  <si>
    <t>ŠROUB SKLUZNÝ TELESKOPICKÝ TITANOVÝ TARGON FN</t>
  </si>
  <si>
    <t>0083995</t>
  </si>
  <si>
    <t>DLAHA VOLÁRNÍ FRACT., APTUS RADIUS 2,5</t>
  </si>
  <si>
    <t>0107930</t>
  </si>
  <si>
    <t>ŠROUB CHARLOTTE FIXACE NOHY</t>
  </si>
  <si>
    <t>0107227</t>
  </si>
  <si>
    <t>DLAHA FEMORÁLNÍ TITANOVÁ TARGON FN</t>
  </si>
  <si>
    <t>0051832</t>
  </si>
  <si>
    <t>KATETR EPICYST.CYSTODRAIN, PUNKČ.VÝMĚNNÝ SET - AJ7</t>
  </si>
  <si>
    <t>0096088</t>
  </si>
  <si>
    <t>IMPLANTÁT KOSTNÍ UMĚLÁ NÁHRADA TKÁNĚ  OSTEOSET T</t>
  </si>
  <si>
    <t>0031451</t>
  </si>
  <si>
    <t>0098808</t>
  </si>
  <si>
    <t>ZÁTKA HŘEBU ATN/VERSANAIL KONCOVÁ DOTYKOVÁ/BEZDOTY</t>
  </si>
  <si>
    <t>0107458</t>
  </si>
  <si>
    <t>SET PRO APLIKACI LAREV - DÁVKA CCA 300 LAREV</t>
  </si>
  <si>
    <t>0105314</t>
  </si>
  <si>
    <t>0105320</t>
  </si>
  <si>
    <t>0083522</t>
  </si>
  <si>
    <t>HŘEB ARTRODÉZY HLEZNA TITANOVÝ VERSANAIL</t>
  </si>
  <si>
    <t>0098802</t>
  </si>
  <si>
    <t>ŠROUB KORTIKÁLNÍ ART</t>
  </si>
  <si>
    <t>0097742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</si>
  <si>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</si>
  <si>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</si>
  <si>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</si>
  <si>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</si>
  <si>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</si>
  <si>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</si>
  <si>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0112869</t>
  </si>
  <si>
    <t>0030470</t>
  </si>
  <si>
    <t>0099554</t>
  </si>
  <si>
    <t>KOTVA FASTAK PRO RAMENO S DRŽADLEM AR-1324HF</t>
  </si>
  <si>
    <t>0163225</t>
  </si>
  <si>
    <t>0112498</t>
  </si>
  <si>
    <t>SYSTÉM KOTVÍCÍ PRO KOLENO</t>
  </si>
  <si>
    <t>0083291</t>
  </si>
  <si>
    <t>ŠROUB LCP KANYLOVANÝ OCEL</t>
  </si>
  <si>
    <t>0083263</t>
  </si>
  <si>
    <t>DLAHA LCP TIBIE PROXIMÁLNÍ LATERÁLNÍ MALÝ FRAGMENT</t>
  </si>
  <si>
    <t>0030261</t>
  </si>
  <si>
    <t>0096073</t>
  </si>
  <si>
    <t>0106667</t>
  </si>
  <si>
    <t>KOTVA PRO RAMENO SWIVELOCK</t>
  </si>
  <si>
    <t>0083287</t>
  </si>
  <si>
    <t>ŠROUB LCP KANYLOVANÝ OCEL TITAN</t>
  </si>
  <si>
    <t>0083253</t>
  </si>
  <si>
    <t>DLAHA LCP FEMUR PROXIMÁLNÍ VELKÝ FRAGMENT OCEL</t>
  </si>
  <si>
    <t>0083462</t>
  </si>
  <si>
    <t>ŠROUB UZAMYKATELNÝ,SAMOŘEZNÝ,TITAN</t>
  </si>
  <si>
    <t>0097560</t>
  </si>
  <si>
    <t>0110648</t>
  </si>
  <si>
    <t xml:space="preserve">DLAHA LCP TIBIE PROXIMÁLNÍ DORZÁLNÍ MEDIÁLNÍ OCEL </t>
  </si>
  <si>
    <t>0094326</t>
  </si>
  <si>
    <t>PROSTŘEDEK HEMOSTATICKÝ - VICRYL MESH BAG</t>
  </si>
  <si>
    <t>0106923</t>
  </si>
  <si>
    <t>DLAHA VOLÁRNÍ EX. ART., APTUS RADIUS 2,5</t>
  </si>
  <si>
    <t>0107767</t>
  </si>
  <si>
    <t>K-DRÁT 150X09MM</t>
  </si>
  <si>
    <t>0112550</t>
  </si>
  <si>
    <t>ŠROUB SPONGIOZNÍ UZAMYKATELNÝ SAMOŘEZNÝ TI</t>
  </si>
  <si>
    <t>0031470</t>
  </si>
  <si>
    <t>0112222</t>
  </si>
  <si>
    <t>0074679</t>
  </si>
  <si>
    <t>ŠROUB KORTIKÁLNÍ ACE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</si>
  <si>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</si>
  <si>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</si>
  <si>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</si>
  <si>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</si>
  <si>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</si>
  <si>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</si>
  <si>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0027779</t>
  </si>
  <si>
    <t>DLAHA LCP REKONSTRUKČNÍ OCEL VELKÝ FRAGMENT TITAN</t>
  </si>
  <si>
    <t>0112313</t>
  </si>
  <si>
    <t>KOTVA TOGGLELOC ZIPLOOP ZIPTIGHT, TITAN, AC</t>
  </si>
  <si>
    <t>0096082</t>
  </si>
  <si>
    <t>IMPLANTÁT KOSTNÍ UMĚLÁ NÁHRADA TKÁNĚ  OSTEOSET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</si>
  <si>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</si>
  <si>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</si>
  <si>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</si>
  <si>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</si>
  <si>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</si>
  <si>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</si>
  <si>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</si>
  <si>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</si>
  <si>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</si>
  <si>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</si>
  <si>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</si>
  <si>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</si>
  <si>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</si>
  <si>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0112502</t>
  </si>
  <si>
    <t>ŠROUB NA GLENOID</t>
  </si>
  <si>
    <t>0114702</t>
  </si>
  <si>
    <t>DLAHA METAKARPÁLNÍ A FALANGEÁLNÍ LINOS TI, ANATOMI</t>
  </si>
  <si>
    <t>0107229</t>
  </si>
  <si>
    <t>ŠROUB UZAMYKATELNÝ TITAN TARGON</t>
  </si>
  <si>
    <t>0114694</t>
  </si>
  <si>
    <t>ŠROUB UZAMYKATELNÝ KORTIKÁLNÍ SMART-DRIVE DVOUZÁVI</t>
  </si>
  <si>
    <t>0114695</t>
  </si>
  <si>
    <t>ŠROUB KORTIKÁLNÍ TI SMART-DRIVE DVOUZÁVITOVÝ</t>
  </si>
  <si>
    <t>0106020</t>
  </si>
  <si>
    <t>IMPLANTÁT PRO ŠLACHY UNIVERZÁLNÍ AREX</t>
  </si>
  <si>
    <t>0107939</t>
  </si>
  <si>
    <t>PODLOŽKA ŠROUBU CHARLOTTE WASHER FIXACE NOHY</t>
  </si>
  <si>
    <t>0114700</t>
  </si>
  <si>
    <t>0142062</t>
  </si>
  <si>
    <t>0017756</t>
  </si>
  <si>
    <t>0099768</t>
  </si>
  <si>
    <t>VRTULKA JISTÍCÍ FEMUR TITAN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</si>
  <si>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</si>
  <si>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</si>
  <si>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</si>
  <si>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</si>
  <si>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</si>
  <si>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</si>
  <si>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</si>
  <si>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</si>
  <si>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</si>
  <si>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</si>
  <si>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0074960</t>
  </si>
  <si>
    <t>ŠROUB ZAJIŠŤOVACÍ SE ZÁVITEM, PŘÍMÝ</t>
  </si>
  <si>
    <t>0114701</t>
  </si>
  <si>
    <t>0112846</t>
  </si>
  <si>
    <t>0017347</t>
  </si>
  <si>
    <t>ŠROUB SPONGIOZNÍ VELKÝ FRAGMENT OCEL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</si>
  <si>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</si>
  <si>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</si>
  <si>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</si>
  <si>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</si>
  <si>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</si>
  <si>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</si>
  <si>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</si>
  <si>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</si>
  <si>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</t>
  </si>
  <si>
    <t>0112505</t>
  </si>
  <si>
    <t>DLAHA KLÍNOVÁ NA GLENOID</t>
  </si>
  <si>
    <t>0097668</t>
  </si>
  <si>
    <t>DLAHA LCP MINI FRAGMENT OCEL TITAN</t>
  </si>
  <si>
    <t>0074965</t>
  </si>
  <si>
    <t>0074785</t>
  </si>
  <si>
    <t>0010722</t>
  </si>
  <si>
    <t>DLAHA DHS OCEL</t>
  </si>
  <si>
    <t>0114802</t>
  </si>
  <si>
    <t>HŘEB FIXAČNÍ XS, XXS, RADIUS, OCEL</t>
  </si>
  <si>
    <t>0114804</t>
  </si>
  <si>
    <t>ZAJIŠŤOVACÍ ŠROUB, KOSTNÍ XS</t>
  </si>
  <si>
    <t>0114803</t>
  </si>
  <si>
    <t>ZAJIŠŤOVACÍ ŠROUB , KOSTNÍ XXS</t>
  </si>
  <si>
    <t>0074962</t>
  </si>
  <si>
    <t>0017351</t>
  </si>
  <si>
    <t>0142096</t>
  </si>
  <si>
    <t>0042708</t>
  </si>
  <si>
    <t>DLAHA PRO ZKRÁCENÍ ULNY A RADIUSU TI, UHL.STABIL.</t>
  </si>
  <si>
    <t>0114805</t>
  </si>
  <si>
    <t>ŠROUB KOMPRESNÍ XS, XXS, UZAVÍRACÍ, OCEL</t>
  </si>
  <si>
    <t>0113485</t>
  </si>
  <si>
    <t>DLAHA HUMERÁLNÍ DISTÁLNÍ DORZOLATER. 0-12OTV. TI</t>
  </si>
  <si>
    <t>0006826</t>
  </si>
  <si>
    <t>0112839</t>
  </si>
  <si>
    <t>0113483</t>
  </si>
  <si>
    <t>DLAHA HUMERÁLNÍ DISTÁLNÍ MEDIÁLNÍ 0-12OTV. TI</t>
  </si>
  <si>
    <t>0112838</t>
  </si>
  <si>
    <t>0107204</t>
  </si>
  <si>
    <t>NÁHRADA KLOUBU LOKTE KARBON NECEMENTOVANÁ, HLAVIČK</t>
  </si>
  <si>
    <t>0114513</t>
  </si>
  <si>
    <t>DLAHA VORTEX DISTAL HUMERUS, OLECRANON, ANOD. TITA</t>
  </si>
  <si>
    <t>0111986</t>
  </si>
  <si>
    <t>DLAHA RADIÁLNÍ IXOS DL4 TI, UHL.STABIL.</t>
  </si>
  <si>
    <t>0142097</t>
  </si>
  <si>
    <t>0111990</t>
  </si>
  <si>
    <t>DLAHA RADIÁLNÍ IXOS P2 TI, UHL.STABIL.</t>
  </si>
  <si>
    <t>0114503</t>
  </si>
  <si>
    <t>ŠROUB VORTEX DISTAL RADIUS, CLAVICULA, DISTAL HUME</t>
  </si>
  <si>
    <t>0107206</t>
  </si>
  <si>
    <t>NÁHRADA KLOUBU LOKTE KARBON NECEMENTOVANÁ, DŘÍK ST</t>
  </si>
  <si>
    <t>0107119</t>
  </si>
  <si>
    <t>DLAHA LCP KLÍČNÍ KOST MALÝ FRAGMENT OCEL</t>
  </si>
  <si>
    <t>0114693</t>
  </si>
  <si>
    <t>ŠROUB KORTIKÁLNÍ SMART-DRIVE DVOUZÁVITOVÝ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</si>
  <si>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</si>
  <si>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</si>
  <si>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</si>
  <si>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</si>
  <si>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</si>
  <si>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</si>
  <si>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0107254</t>
  </si>
  <si>
    <t>DLAHA NA KLÍČNÍ KOST, ROZŠÍŘENÁ, ÚHL.STAB.,TI</t>
  </si>
  <si>
    <t>0109277</t>
  </si>
  <si>
    <t>ŠROUB MALLEOLÁRNÍ PR.4,5 MM, DÉLKA 18-55MM</t>
  </si>
  <si>
    <t>0107253</t>
  </si>
  <si>
    <t>0083261</t>
  </si>
  <si>
    <t xml:space="preserve">DLAHA LCP A VA-LCP TIBIE PROXIMÁLNÍ MALÝ FRAGMENT </t>
  </si>
  <si>
    <t>0106024</t>
  </si>
  <si>
    <t>DISTRAKTOR PRSTOVÝ, LIGAMENTOTAXOR</t>
  </si>
  <si>
    <t>0166108</t>
  </si>
  <si>
    <t>IMPLANTÁT KOSTNÍ UMĚLÁ NÁHRADA CALCIBON VSTŘEBATEL</t>
  </si>
  <si>
    <t>0096080</t>
  </si>
  <si>
    <t>0005605</t>
  </si>
  <si>
    <t>NÁVLEK NA OPMI, TYP 70                      306070</t>
  </si>
  <si>
    <t>0113879</t>
  </si>
  <si>
    <t>KOTVA JUGGERKNOT SOFT ANCHOR 1,0 MM MINI</t>
  </si>
  <si>
    <t>0142066</t>
  </si>
  <si>
    <t>IMPLANTÁT MANDIBULÁRNÍ LA FÓRTE SYSTÉM, SLITINA TI</t>
  </si>
  <si>
    <t>0042397</t>
  </si>
  <si>
    <t>0083994</t>
  </si>
  <si>
    <t>0112844</t>
  </si>
  <si>
    <t>0142073</t>
  </si>
  <si>
    <t>0083755</t>
  </si>
  <si>
    <t>ŠROUB SURFIX ZAJIŠŤOVACÍ</t>
  </si>
  <si>
    <t>0031353</t>
  </si>
  <si>
    <t>DLAHA LCP RADIUS DISTÁLNÍ MINI FRAGMENT OCEL TITAN</t>
  </si>
  <si>
    <t>0142098</t>
  </si>
  <si>
    <t>0142117</t>
  </si>
  <si>
    <t>IMPLANTÁT MANDIBULÁRNÍ LA FÓRTE SYSTÉM, TI</t>
  </si>
  <si>
    <t>0111989</t>
  </si>
  <si>
    <t>DLAHA PRO ZKRÁCENÍ ULNY A RADIUSU TI</t>
  </si>
  <si>
    <t>0112845</t>
  </si>
  <si>
    <t>0111960</t>
  </si>
  <si>
    <t>0105256</t>
  </si>
  <si>
    <t>0108135</t>
  </si>
  <si>
    <t>ŠROUB VSTŘEBAT. INTERFERENČNÍ PRO REKONSTRUKCI ACL</t>
  </si>
  <si>
    <t>0142042</t>
  </si>
  <si>
    <t>ELEKTRODA RF PRO ARTROSKOPIE VAPR; S ODSÁVÁNÍM, 90</t>
  </si>
  <si>
    <t>0105287</t>
  </si>
  <si>
    <t>DLAHA NA DISTÁLNÍ HUMERUS, ÚHL.STAB.,TI</t>
  </si>
  <si>
    <t>0105253</t>
  </si>
  <si>
    <t>0031487</t>
  </si>
  <si>
    <t>0083521</t>
  </si>
  <si>
    <t>ZÁTKA HŘEBU VERSANAIL KONCOVÁ DOTYKOVÁ DVOU ŠROUBŮ</t>
  </si>
  <si>
    <t>0111997</t>
  </si>
  <si>
    <t>DLAHA RADIÁLNÍ IXOS D4 TI, UHL.STABIL.</t>
  </si>
  <si>
    <t>0074678</t>
  </si>
  <si>
    <t>HŘEB FEMORÁLNÍ ACE</t>
  </si>
  <si>
    <t>0142500</t>
  </si>
  <si>
    <t>0142498</t>
  </si>
  <si>
    <t>0107115</t>
  </si>
  <si>
    <t>ŠROUB KANYLOVANÝ KOMPRESNÍ TITAN</t>
  </si>
  <si>
    <t>0113882</t>
  </si>
  <si>
    <t>FIXACE ZKŘÍŽENÉHO KOLENNÍHO VAZU FEMORÁLNÍ, TOGGLE</t>
  </si>
  <si>
    <t>0142499</t>
  </si>
  <si>
    <t>0074677</t>
  </si>
  <si>
    <t>NÁHRADA PRSTNÍCH KLOUBŮ SYSTEM NEUFLEX MCP/PIP</t>
  </si>
  <si>
    <t>0031398</t>
  </si>
  <si>
    <t>0112504</t>
  </si>
  <si>
    <t>PODLOŽKA KE ŠROUBU NA GLENOID</t>
  </si>
  <si>
    <t>09227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</si>
  <si>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</si>
  <si>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</si>
  <si>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</si>
  <si>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</si>
  <si>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</si>
  <si>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53213</t>
  </si>
  <si>
    <t>ZAVŘENÁ REPOZICE A NITRODŘEŇOVA OSTEOSYNTÉZA ZLOME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</si>
  <si>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</si>
  <si>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</si>
  <si>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</si>
  <si>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</si>
  <si>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</si>
  <si>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</si>
  <si>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</si>
  <si>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</si>
  <si>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</si>
  <si>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</si>
  <si>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</si>
  <si>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</si>
  <si>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</si>
  <si>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</si>
  <si>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</si>
  <si>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</si>
  <si>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61117</t>
  </si>
  <si>
    <t>SUTURA DIGITÁLNÍHO NEBO KOMUNÁLNÍHO DIGITÁLNÍHO NE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</si>
  <si>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</si>
  <si>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</si>
  <si>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</si>
  <si>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</si>
  <si>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</si>
  <si>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</si>
  <si>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</si>
  <si>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</si>
  <si>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</si>
  <si>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</si>
  <si>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</si>
  <si>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</si>
  <si>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</si>
  <si>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</si>
  <si>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</si>
  <si>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</si>
  <si>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65922</t>
  </si>
  <si>
    <t>ODBĚR KOSTNÍHO ŠTĚPU ZE ŽEBRA</t>
  </si>
  <si>
    <t>66039</t>
  </si>
  <si>
    <t>SLOŽITÁ OPERAČNÍ ARTROSKOPIE</t>
  </si>
  <si>
    <t>66133</t>
  </si>
  <si>
    <t>UDRŽOVÁNÍ PROPLACHOVÉ LAVÁŽE ZA JEDEN DEN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</si>
  <si>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</si>
  <si>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</si>
  <si>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</si>
  <si>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</si>
  <si>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</si>
  <si>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</si>
  <si>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</si>
  <si>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</si>
  <si>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</si>
  <si>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</si>
  <si>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</si>
  <si>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</si>
  <si>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</si>
  <si>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</si>
  <si>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</si>
  <si>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</si>
  <si>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</si>
  <si>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</si>
  <si>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</si>
  <si>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</si>
  <si>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</si>
  <si>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</si>
  <si>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</si>
  <si>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</si>
  <si>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</si>
  <si>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</si>
  <si>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</si>
  <si>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</si>
  <si>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</si>
  <si>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</si>
  <si>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</si>
  <si>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</si>
  <si>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66829</t>
  </si>
  <si>
    <t>ZAVEDENÍ PROPLACHOVÉ LAVÁŽE</t>
  </si>
  <si>
    <t>66839</t>
  </si>
  <si>
    <t>EXSTIRPACE NÁDORU MĚKKÝCH TKÁNÍ - POVRCHOVĚ ULOŽEN</t>
  </si>
  <si>
    <t>66859</t>
  </si>
  <si>
    <t>DENERVACE VELKÝCH KLOUBŮ A SVALŮ</t>
  </si>
  <si>
    <t>66873</t>
  </si>
  <si>
    <t>TENOTOMIE ZAVŘENÁ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</si>
  <si>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</si>
  <si>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</si>
  <si>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</si>
  <si>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</si>
  <si>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</si>
  <si>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</si>
  <si>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</si>
  <si>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</si>
  <si>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</si>
  <si>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</si>
  <si>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</si>
  <si>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</si>
  <si>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</si>
  <si>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</si>
  <si>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</si>
  <si>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</si>
  <si>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</si>
  <si>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</si>
  <si>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</si>
  <si>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</si>
  <si>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</si>
  <si>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</si>
  <si>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</si>
  <si>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</si>
  <si>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</si>
  <si>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</si>
  <si>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</si>
  <si>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</si>
  <si>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</si>
  <si>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</si>
  <si>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</si>
  <si>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</si>
  <si>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</si>
  <si>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</si>
  <si>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</si>
  <si>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</si>
  <si>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</si>
  <si>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</si>
  <si>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</si>
  <si>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</si>
  <si>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</si>
  <si>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</si>
  <si>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</si>
  <si>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</si>
  <si>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</si>
  <si>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</si>
  <si>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</si>
  <si>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</si>
  <si>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</si>
  <si>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</si>
  <si>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</si>
  <si>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</si>
  <si>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</si>
  <si>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</si>
  <si>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</si>
  <si>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</si>
  <si>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</si>
  <si>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</si>
  <si>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</si>
  <si>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</si>
  <si>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</si>
  <si>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</si>
  <si>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</si>
  <si>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</si>
  <si>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</si>
  <si>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</si>
  <si>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</si>
  <si>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</si>
  <si>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</si>
  <si>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</si>
  <si>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</si>
  <si>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</si>
  <si>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</si>
  <si>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</si>
  <si>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</si>
  <si>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</si>
  <si>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</si>
  <si>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</si>
  <si>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</si>
  <si>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61135</t>
  </si>
  <si>
    <t>AUTOTRANSPLANTACE KOŽNÍM ŠTĚPEM V PLNÉ TLOUŠTCE DO</t>
  </si>
  <si>
    <t>66417</t>
  </si>
  <si>
    <t>ARTRODÉZA MALÝCH KLOUBŮ RUKY A NOHY - JEDNOHO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</si>
  <si>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</si>
  <si>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</si>
  <si>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</si>
  <si>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</si>
  <si>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</si>
  <si>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</si>
  <si>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</si>
  <si>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</si>
  <si>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53521</t>
  </si>
  <si>
    <t>SUTURA ACHILLOVY ŠLACHY - ČERSTVÁ RUPTURA</t>
  </si>
  <si>
    <t>53451</t>
  </si>
  <si>
    <t>OTEVŘENÁ REPOZICE ZLOMENINY NEBO LUXACE JEDNOHO ME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</si>
  <si>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</si>
  <si>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</si>
  <si>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</si>
  <si>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</si>
  <si>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</si>
  <si>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</si>
  <si>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</si>
  <si>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</si>
  <si>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</si>
  <si>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</si>
  <si>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</si>
  <si>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</si>
  <si>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</si>
  <si>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</si>
  <si>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09569</t>
  </si>
  <si>
    <t>(VZP) ZÁKROK NA PRAVÉ STRANĚ</t>
  </si>
  <si>
    <t>53415</t>
  </si>
  <si>
    <t>ZAVŘENÁ REPOZICE LUXACE KOLENNÍHO KLOUBU NEBO PATE</t>
  </si>
  <si>
    <t>66827</t>
  </si>
  <si>
    <t>ZAVEDENÍ EXTENZE - SKELETÁLNÍ TRAKCE</t>
  </si>
  <si>
    <t>66887</t>
  </si>
  <si>
    <t>FASCIÁLNÍ REKONSTRUKCE ROZSÁHLÁ NA KONČETINÁCH</t>
  </si>
  <si>
    <t>66425</t>
  </si>
  <si>
    <t xml:space="preserve">SYNOVEKTOMIE KLOUBU PRSTU RUKY ČI NOHY - ZA PRVNÍ 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</si>
  <si>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</si>
  <si>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</si>
  <si>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</si>
  <si>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</si>
  <si>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</si>
  <si>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</si>
  <si>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</si>
  <si>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</si>
  <si>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</si>
  <si>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</si>
  <si>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</si>
  <si>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</si>
  <si>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</si>
  <si>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</si>
  <si>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66431</t>
  </si>
  <si>
    <t>REKONSTRUKCE / OSTEOTOMIE FALANGY, METAKARPU - PRV</t>
  </si>
  <si>
    <t>67227</t>
  </si>
  <si>
    <t>UVOLNĚNÍ SVALU / ŠLACHY</t>
  </si>
  <si>
    <t>66681</t>
  </si>
  <si>
    <t>66037</t>
  </si>
  <si>
    <t>JEDNODUCHÁ OPERAČNÍ ARTROSKOPIE</t>
  </si>
  <si>
    <t>61235</t>
  </si>
  <si>
    <t>ARTHRODÉZA MP NEBO IP KLOUBU</t>
  </si>
  <si>
    <t>13071</t>
  </si>
  <si>
    <t>LARVÁLNÍ LÉČBA RAN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</si>
  <si>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</si>
  <si>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</si>
  <si>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</si>
  <si>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</si>
  <si>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</si>
  <si>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</si>
  <si>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</si>
  <si>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</si>
  <si>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62330</t>
  </si>
  <si>
    <t>NEKREKTOMIE 5 - 10 % POVRCHU TĚLA - TANGENCIÁLNÍ N</t>
  </si>
  <si>
    <t>62230</t>
  </si>
  <si>
    <t>UVOLŇUJÍCÍ NÁŘEZY NA KONČETINĚ</t>
  </si>
  <si>
    <t>66525</t>
  </si>
  <si>
    <t>OPERACE PAKLOUBU PÁNVE</t>
  </si>
  <si>
    <t>66855</t>
  </si>
  <si>
    <t>INCIZE A DRENÁŽ MĚKKÝCH TKÁNÍ V ORTOPEDII</t>
  </si>
  <si>
    <t>53481</t>
  </si>
  <si>
    <t xml:space="preserve">ZLOMENINA  ACETABULA - JEDNOHO PILÍŘE EVENT. JEHO </t>
  </si>
  <si>
    <t>51871</t>
  </si>
  <si>
    <t>FIXACE ZLOMENINY KLÍČKU DELBETOVÝMI KRUHY</t>
  </si>
  <si>
    <t>66861</t>
  </si>
  <si>
    <t>RESEKCE ROZSÁHLÁ NEBO RADIKÁLNÍ KLOUBŮ, MIMO KYČEL</t>
  </si>
  <si>
    <t>66667</t>
  </si>
  <si>
    <t>SUTURA ZKŘÍŽENÝCH VAZŮ KOLENNÍHO KLOUBU</t>
  </si>
  <si>
    <t>53465</t>
  </si>
  <si>
    <t>OTEVŘENÁ REPOZICE LUXACE PATELY AKUTNÍ / RECIDIVUJ</t>
  </si>
  <si>
    <t>65924</t>
  </si>
  <si>
    <t>ODBĚR CHONDRÁLNÍHO A KOSTOCHONDRÁLNÍHO ŠTĚPU ZE ŽE</t>
  </si>
  <si>
    <t>66655</t>
  </si>
  <si>
    <t>MENISKEKTOMIE OTEVŘENÁ</t>
  </si>
  <si>
    <t>66035</t>
  </si>
  <si>
    <t>DIAGNOSTICKÁ ARTROSKOPIE VČETNĚ BIOPSIE</t>
  </si>
  <si>
    <t>66415</t>
  </si>
  <si>
    <t>AMPUTACE - RUKA</t>
  </si>
  <si>
    <t>66433</t>
  </si>
  <si>
    <t>REKONSTRUKCE / OSTEOTOMIE FALANGY, METAKARPU - PŘI</t>
  </si>
  <si>
    <t>53419</t>
  </si>
  <si>
    <t>ZLOMENINA KRČKU FEMURU - ZAVŘENÁ REPOZICE S TRAKCÍ</t>
  </si>
  <si>
    <t>67225</t>
  </si>
  <si>
    <t>ARTRODÉZA NA HK</t>
  </si>
  <si>
    <t>66459</t>
  </si>
  <si>
    <t>RESEKCE HLAVICE HUMERU</t>
  </si>
  <si>
    <t>5F6</t>
  </si>
  <si>
    <t>56413</t>
  </si>
  <si>
    <t>MIKROCHIRURGICKÁ SUTURA NERVU PŘÍMÁ BEZ AUTOTRANSP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</si>
  <si>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</si>
  <si>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</si>
  <si>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</si>
  <si>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</si>
  <si>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</si>
  <si>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</si>
  <si>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</si>
  <si>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</si>
  <si>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</si>
  <si>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</si>
  <si>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</si>
  <si>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</si>
  <si>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</si>
  <si>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</si>
  <si>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</si>
  <si>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</si>
  <si>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</si>
  <si>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</si>
  <si>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</si>
  <si>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</si>
  <si>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</si>
  <si>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</si>
  <si>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</si>
  <si>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</si>
  <si>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</si>
  <si>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</si>
  <si>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</si>
  <si>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</si>
  <si>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</si>
  <si>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</si>
  <si>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5T3</t>
  </si>
  <si>
    <t>0026902</t>
  </si>
  <si>
    <t>VFEND</t>
  </si>
  <si>
    <t>0059830</t>
  </si>
  <si>
    <t>CIPRINOL 200 MG/100 ML</t>
  </si>
  <si>
    <t>0092206</t>
  </si>
  <si>
    <t>AUGMENTIN 600 MG</t>
  </si>
  <si>
    <t>0092289</t>
  </si>
  <si>
    <t>0131654</t>
  </si>
  <si>
    <t>0137499</t>
  </si>
  <si>
    <t>0141838</t>
  </si>
  <si>
    <t>AMIKACIN B.BRAUN</t>
  </si>
  <si>
    <t>0156259</t>
  </si>
  <si>
    <t>0129056</t>
  </si>
  <si>
    <t>ATENATIV</t>
  </si>
  <si>
    <t>0164407</t>
  </si>
  <si>
    <t>0141836</t>
  </si>
  <si>
    <t>AMIKACIN B. BRAUN</t>
  </si>
  <si>
    <t>0113453</t>
  </si>
  <si>
    <t>0186672</t>
  </si>
  <si>
    <t>0007964</t>
  </si>
  <si>
    <t>Erytrocyty z aferézy deleukotizované</t>
  </si>
  <si>
    <t>0407949</t>
  </si>
  <si>
    <t>Příplatek za promytí</t>
  </si>
  <si>
    <t>0030509</t>
  </si>
  <si>
    <t>ŠROUB LCP SAMOŘEZNÝ VELKÝ FRAGMENT TITAN</t>
  </si>
  <si>
    <t>0048989</t>
  </si>
  <si>
    <t>ELEKTRODA KOAGULAČNÍ JEDNORÁZOVÁ GN211</t>
  </si>
  <si>
    <t>0056289</t>
  </si>
  <si>
    <t>KATETR BALÓNKOVÝ FOGARTY EMBOLEKTOMICKÝ - 120803F</t>
  </si>
  <si>
    <t>0056291</t>
  </si>
  <si>
    <t>KATETR BALÓNKOVÝ FOGARTY EMBOLEKTOMICKÝ - 120804F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</si>
  <si>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</si>
  <si>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</si>
  <si>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</si>
  <si>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</si>
  <si>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0068051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</si>
  <si>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</si>
  <si>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</si>
  <si>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</si>
  <si>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</si>
  <si>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</si>
  <si>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0083073</t>
  </si>
  <si>
    <t>ŠROUB STARDRIVE LATERÁLNÍ TITAN</t>
  </si>
  <si>
    <t>0083833</t>
  </si>
  <si>
    <t>ŠROUB ZAJIŠŤOVACÍ - STAVĚCÍ, TI</t>
  </si>
  <si>
    <t>0083842</t>
  </si>
  <si>
    <t>ŠROUB KORTIKÁLNÍ - POLYAXIÁLNÍ 4.0, SAMOŘEZNÝ, TI</t>
  </si>
  <si>
    <t>0096309</t>
  </si>
  <si>
    <t xml:space="preserve">IMPLANTÁT SPINÁLNÍ SYSTÉM EXPEDIUM                </t>
  </si>
  <si>
    <t>0111176</t>
  </si>
  <si>
    <t>DLAHA PERIPROTETICKÁ - FEMORÁLNÍ - DISTÁLNÍ, UZAMY</t>
  </si>
  <si>
    <t>0163268</t>
  </si>
  <si>
    <t>0019159</t>
  </si>
  <si>
    <t>DLAHA PRO ŽEBRA</t>
  </si>
  <si>
    <t>0099079</t>
  </si>
  <si>
    <t>ŠROUB STAVĚCÍ, TI,</t>
  </si>
  <si>
    <t>0031344</t>
  </si>
  <si>
    <t>0114292</t>
  </si>
  <si>
    <t>IMPLANTÁT SPINÁL.NÁHRADA MEZIOBRATL. FUSION CAGE K</t>
  </si>
  <si>
    <t>0114295</t>
  </si>
  <si>
    <t>IMPLANTÁT SPINÁL.NÁHRADA MEZIOBRATL. FUSION CAGE B</t>
  </si>
  <si>
    <t>0030488</t>
  </si>
  <si>
    <t>0097834</t>
  </si>
  <si>
    <t>DRÁT VODÍCÍ KALIBROVANÝ OCEL</t>
  </si>
  <si>
    <t>0163219</t>
  </si>
  <si>
    <t>0001976</t>
  </si>
  <si>
    <t>0083837</t>
  </si>
  <si>
    <t>ŠROUB SPONGIOZNÍ - POLYAXIÁLNÍ 5.0, SAMOŘEZNÝ, TI</t>
  </si>
  <si>
    <t>0073492</t>
  </si>
  <si>
    <t>0070960</t>
  </si>
  <si>
    <t>ZASLEPOVACÍ HLAVA PROXIMÁLNÍ FEMUR OCEL</t>
  </si>
  <si>
    <t>0073490</t>
  </si>
  <si>
    <t>0006832</t>
  </si>
  <si>
    <t>ŠROUB KORTIKÁLNÍ, SAMOVRTNÝ                10113</t>
  </si>
  <si>
    <t>0031497</t>
  </si>
  <si>
    <t>0000008</t>
  </si>
  <si>
    <t>0107485</t>
  </si>
  <si>
    <t>DLAHA LCP HUMERUS DISTÁLNÍ MALÝ FRAGMNET OCEL TITA</t>
  </si>
  <si>
    <t>0112488</t>
  </si>
  <si>
    <t>ŠROUB VA LCP, STARDRIVE PRŮM. 5.0 MM, 85-100 MM</t>
  </si>
  <si>
    <t>0083266</t>
  </si>
  <si>
    <t>DLAHA LCP OCEL NOHA MINI FRAGMENT TITAN</t>
  </si>
  <si>
    <t>0049998</t>
  </si>
  <si>
    <t>STAPLER KOŽNÍ PROXIMATE ROTAČNÍ</t>
  </si>
  <si>
    <t>0112487</t>
  </si>
  <si>
    <t>ŠROUB VA LCP, STARDRIVE PRŮM. 5.0 MM, 55-80 MM</t>
  </si>
  <si>
    <t>0113481</t>
  </si>
  <si>
    <t xml:space="preserve">DLAHA HUMERÁLNÍ DISTÁLNÍ EXTRAARTIKULÁR. 0-12OTV. </t>
  </si>
  <si>
    <t>0112482</t>
  </si>
  <si>
    <t>DLAHA VA-LCP 4.5/5.0, 14-18 OT. NA DISTÁLNÍ FEMUR</t>
  </si>
  <si>
    <t>0031496</t>
  </si>
  <si>
    <t>DLAHA LCP FEMUR DISTÁLNÍ VELKÝ FRAGMENT TITAN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</si>
  <si>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</si>
  <si>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</si>
  <si>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</si>
  <si>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</si>
  <si>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</si>
  <si>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</si>
  <si>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601</t>
  </si>
  <si>
    <t>6F1</t>
  </si>
  <si>
    <t>61119</t>
  </si>
  <si>
    <t>SUTURA PERIFERNÍHO NERVU MIKROCHIRURGICKOU TECHNIK</t>
  </si>
  <si>
    <t>61143</t>
  </si>
  <si>
    <t>ODBĚR CÉVNÍHO ŠTĚPU MALÉHO KALIBRU (PRO MIKROCHIRU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</si>
  <si>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</si>
  <si>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</si>
  <si>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</si>
  <si>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</si>
  <si>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</si>
  <si>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</si>
  <si>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</si>
  <si>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</si>
  <si>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</si>
  <si>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</si>
  <si>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61151</t>
  </si>
  <si>
    <t>UZAVŘENÍ DEFEKTU KOŽNÍM LALOKEM MÍSTNÍM NAD 20 CM^</t>
  </si>
  <si>
    <t>61165</t>
  </si>
  <si>
    <t>ROZPROSTŘENÍ NEBO MODELACE LALOKU</t>
  </si>
  <si>
    <t>61121</t>
  </si>
  <si>
    <t>CÉVNÍ ANASTOMOSA MIKROCHIRURGICKOU TECHNIKOU</t>
  </si>
  <si>
    <t>61155</t>
  </si>
  <si>
    <t>UZAVŘENÍ DEFEKTU KOŽNÍM LALOKEM PŘÍMÝM ZE VZDÁLENÉ</t>
  </si>
  <si>
    <t>61171</t>
  </si>
  <si>
    <t>VOLNÝ PŘENOS KOŽNÍHO A FASCIOKUTÁNNÍHO LALOKU MIKR</t>
  </si>
  <si>
    <t>62660</t>
  </si>
  <si>
    <t xml:space="preserve">ODBĚR DERMOEPIDERMÁLNÍHO ŠTĚPU: 5 - 10 % Z PLOCHY </t>
  </si>
  <si>
    <t>61169</t>
  </si>
  <si>
    <t>TRANSPOZICE MUSKULÁRNÍHO LALOKU</t>
  </si>
  <si>
    <t>62460</t>
  </si>
  <si>
    <t>ŠTĚP PŘI POPÁLENÍ (A OSTATNCH KOŽNÍCH ZTRÁTÁCH), 5</t>
  </si>
  <si>
    <t>62720</t>
  </si>
  <si>
    <t>SÍŤOVÁNÍ (MESHOVÁNÍ) ŠTĚPU NAD 5 % MAX. DO 20 %</t>
  </si>
  <si>
    <t>SÍŤOVÁNÍ (MESHOVÁNÍ) ŠTĚPU NAD 5 % DO 20 % POVRCHU</t>
  </si>
  <si>
    <t>61201</t>
  </si>
  <si>
    <t>REPLANTACE JEDNOHO PRSTU</t>
  </si>
  <si>
    <t>62112</t>
  </si>
  <si>
    <t>PŘEVAZ POPÁLENINY V ROZSAHU NAD 10 % POVRCHU TĚLA</t>
  </si>
  <si>
    <t>6F5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</si>
  <si>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</si>
  <si>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</si>
  <si>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</si>
  <si>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</si>
  <si>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</si>
  <si>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</si>
  <si>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04825</t>
  </si>
  <si>
    <t>REPOZICE SUBLUX. ZUBU ČI FRAKTURY ALVEOLU, SEXT.</t>
  </si>
  <si>
    <t>04831</t>
  </si>
  <si>
    <t>SUTURA RÁNY SLIZNICE NAD 5 CM NEBO VÍCE VRSTEV</t>
  </si>
  <si>
    <t>04860</t>
  </si>
  <si>
    <t>IMOBILIZACE ČELISTÍ</t>
  </si>
  <si>
    <t>65022</t>
  </si>
  <si>
    <t>CÍLENÉ VYŠETŘENÍ MAXILOFACIÁLNÍM CHIRURGEM</t>
  </si>
  <si>
    <t>65219</t>
  </si>
  <si>
    <t>KOMPLEXNÍ OŠETŘENÍ VĚTŠÍCH OBLIČEJOVÝCH DEFEKTŮ</t>
  </si>
  <si>
    <t>65513</t>
  </si>
  <si>
    <t>PŘÍPRAVA FASCIÁLNÍHO A PERIKRANIÁLNÍHO LALOKU K RE</t>
  </si>
  <si>
    <t>65923</t>
  </si>
  <si>
    <t>EGALIZACE ALVEOLÁRNÍHO VÝBĚŽKU ČELISTI NAD JEDEN S</t>
  </si>
  <si>
    <t>65021</t>
  </si>
  <si>
    <t>KOMPLEXNÍ VYŠETŘENÍ MAXILOFACIÁLNÍM CHIRURGEM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</si>
  <si>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</si>
  <si>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</si>
  <si>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</si>
  <si>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</si>
  <si>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</si>
  <si>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</si>
  <si>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</si>
  <si>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</si>
  <si>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</si>
  <si>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</si>
  <si>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7F1</t>
  </si>
  <si>
    <t>71519</t>
  </si>
  <si>
    <t>RESEKCE BOLTCE S PRIMÁRNÍ SUTUROU</t>
  </si>
  <si>
    <t>7F5</t>
  </si>
  <si>
    <t>75323</t>
  </si>
  <si>
    <t>PENETRUJÍCÍ A PERFORUJÍCÍ PORANĚNÍ OKA</t>
  </si>
  <si>
    <t>75333</t>
  </si>
  <si>
    <t>PUNKCE A LAVÁŽ PŘEDNÍ KOMORY OČNÍ</t>
  </si>
  <si>
    <t>7F6</t>
  </si>
  <si>
    <t>76483</t>
  </si>
  <si>
    <t>RESEKCE LEDVINY NEBO HEMINEFREKTOMIE JEDNOSTRANNÁ</t>
  </si>
  <si>
    <t>76365</t>
  </si>
  <si>
    <t>PUNKČNÍ EPICYSTOSTOMIE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</si>
  <si>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</si>
  <si>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</si>
  <si>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</si>
  <si>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</si>
  <si>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</si>
  <si>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</si>
  <si>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</si>
  <si>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</si>
  <si>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</si>
  <si>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</si>
  <si>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</si>
  <si>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</si>
  <si>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</si>
  <si>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</si>
  <si>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</si>
  <si>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</si>
  <si>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</si>
  <si>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</si>
  <si>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</si>
  <si>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</si>
  <si>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</si>
  <si>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</si>
  <si>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</si>
  <si>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</si>
  <si>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</si>
  <si>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</si>
  <si>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</si>
  <si>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</si>
  <si>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</si>
  <si>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</si>
  <si>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01413</t>
  </si>
  <si>
    <t xml:space="preserve">NETRAUMATICKÁ PORUCHA VĚDOMÍ A KÓMA S MCC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</si>
  <si>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</si>
  <si>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</si>
  <si>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</si>
  <si>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</si>
  <si>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</si>
  <si>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</si>
  <si>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</si>
  <si>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</si>
  <si>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</si>
  <si>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</si>
  <si>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</si>
  <si>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</si>
  <si>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</si>
  <si>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</si>
  <si>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</si>
  <si>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</si>
  <si>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</si>
  <si>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</si>
  <si>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</si>
  <si>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</si>
  <si>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</si>
  <si>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</si>
  <si>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</si>
  <si>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</si>
  <si>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</si>
  <si>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</si>
  <si>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</si>
  <si>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</si>
  <si>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</si>
  <si>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</si>
  <si>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</si>
  <si>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</si>
  <si>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</si>
  <si>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04012</t>
  </si>
  <si>
    <t xml:space="preserve">VELKÉ HRUDNÍ VÝKONY S CC 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</si>
  <si>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</si>
  <si>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</si>
  <si>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</si>
  <si>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</si>
  <si>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</si>
  <si>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</si>
  <si>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</si>
  <si>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</si>
  <si>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</si>
  <si>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</si>
  <si>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</si>
  <si>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</si>
  <si>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</si>
  <si>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</si>
  <si>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</si>
  <si>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</si>
  <si>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</si>
  <si>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</si>
  <si>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</si>
  <si>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</si>
  <si>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05022</t>
  </si>
  <si>
    <t xml:space="preserve">VÝKONY NA SRDEČNÍ CHLOPNI SE SRDEČNÍ KATETRIZACÍ S CC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</si>
  <si>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</si>
  <si>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</si>
  <si>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</si>
  <si>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</si>
  <si>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</si>
  <si>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</si>
  <si>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05132</t>
  </si>
  <si>
    <t xml:space="preserve">JINÉ PERKUTÁNNÍ KARDIOVASKULÁRNÍ VÝKONY BEZ AKUTNÍHO INFARKTU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</si>
  <si>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</si>
  <si>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</si>
  <si>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</si>
  <si>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</si>
  <si>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</si>
  <si>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</si>
  <si>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</si>
  <si>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</si>
  <si>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</si>
  <si>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</si>
  <si>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</si>
  <si>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</si>
  <si>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</si>
  <si>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</si>
  <si>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</si>
  <si>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</si>
  <si>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</si>
  <si>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</si>
  <si>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06101</t>
  </si>
  <si>
    <t xml:space="preserve">JINÉ VÝKONY PŘI PORUCHÁCH A ONEMOCNĚNÍCH TRÁVICÍHO SYSTÉMU BE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</si>
  <si>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</si>
  <si>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</si>
  <si>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</si>
  <si>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</si>
  <si>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</si>
  <si>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</si>
  <si>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</si>
  <si>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</si>
  <si>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</si>
  <si>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</si>
  <si>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</si>
  <si>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</si>
  <si>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</si>
  <si>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</si>
  <si>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</si>
  <si>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</si>
  <si>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08071</t>
  </si>
  <si>
    <t xml:space="preserve">AMPUTACE PŘI PORUCHÁCH MUSKULOSKELETÁLNÍHO SYSTÉMU A POJIVOVÉ                                       </t>
  </si>
  <si>
    <t>08072</t>
  </si>
  <si>
    <t>08073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</si>
  <si>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</si>
  <si>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</si>
  <si>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</si>
  <si>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</si>
  <si>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</si>
  <si>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</si>
  <si>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</si>
  <si>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</si>
  <si>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</si>
  <si>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</si>
  <si>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</si>
  <si>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</si>
  <si>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</si>
  <si>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</si>
  <si>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</si>
  <si>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</si>
  <si>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</si>
  <si>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</si>
  <si>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</si>
  <si>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</si>
  <si>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</si>
  <si>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</si>
  <si>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</si>
  <si>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</si>
  <si>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</si>
  <si>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</si>
  <si>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</si>
  <si>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</si>
  <si>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</si>
  <si>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</si>
  <si>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</si>
  <si>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</si>
  <si>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</si>
  <si>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</si>
  <si>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</si>
  <si>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</si>
  <si>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</si>
  <si>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</si>
  <si>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</si>
  <si>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</si>
  <si>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</si>
  <si>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</si>
  <si>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</si>
  <si>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</si>
  <si>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</si>
  <si>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</si>
  <si>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</si>
  <si>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</si>
  <si>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</si>
  <si>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</si>
  <si>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</si>
  <si>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</si>
  <si>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</si>
  <si>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</si>
  <si>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</si>
  <si>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</si>
  <si>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</si>
  <si>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</si>
  <si>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</si>
  <si>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</si>
  <si>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</si>
  <si>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</si>
  <si>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</si>
  <si>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</si>
  <si>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</si>
  <si>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</si>
  <si>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</si>
  <si>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</si>
  <si>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</si>
  <si>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</si>
  <si>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</si>
  <si>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</si>
  <si>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</si>
  <si>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</si>
  <si>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</si>
  <si>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</si>
  <si>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</si>
  <si>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</si>
  <si>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</si>
  <si>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</si>
  <si>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</si>
  <si>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</si>
  <si>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</si>
  <si>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</si>
  <si>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</si>
  <si>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</si>
  <si>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</si>
  <si>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</si>
  <si>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</si>
  <si>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</si>
  <si>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</si>
  <si>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</si>
  <si>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</si>
  <si>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</si>
  <si>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</si>
  <si>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</si>
  <si>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</si>
  <si>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</si>
  <si>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</si>
  <si>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</si>
  <si>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</si>
  <si>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</si>
  <si>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</si>
  <si>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</si>
  <si>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</si>
  <si>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</si>
  <si>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</si>
  <si>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</si>
  <si>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</si>
  <si>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</si>
  <si>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</si>
  <si>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</si>
  <si>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16012</t>
  </si>
  <si>
    <t xml:space="preserve">VÝKONY NA SLEZINĚ S CC  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</si>
  <si>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</si>
  <si>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</si>
  <si>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</si>
  <si>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</si>
  <si>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</si>
  <si>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</si>
  <si>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</si>
  <si>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</si>
  <si>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18011</t>
  </si>
  <si>
    <t xml:space="preserve">VÝKONY PRO INFEKČNÍ A PARAZITÁRNÍ NEMOCI BEZ CC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</si>
  <si>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</si>
  <si>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</si>
  <si>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</si>
  <si>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</si>
  <si>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</si>
  <si>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</si>
  <si>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</si>
  <si>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</si>
  <si>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</si>
  <si>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</si>
  <si>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</si>
  <si>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</si>
  <si>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</si>
  <si>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</si>
  <si>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</si>
  <si>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</si>
  <si>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</si>
  <si>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</si>
  <si>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</si>
  <si>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</si>
  <si>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</si>
  <si>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</si>
  <si>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</si>
  <si>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</si>
  <si>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</si>
  <si>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</si>
  <si>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</si>
  <si>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</si>
  <si>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</si>
  <si>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</si>
  <si>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</si>
  <si>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</si>
  <si>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</si>
  <si>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</si>
  <si>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</si>
  <si>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</si>
  <si>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</si>
  <si>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</si>
  <si>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</si>
  <si>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</si>
  <si>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</si>
  <si>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</si>
  <si>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</si>
  <si>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</si>
  <si>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</si>
  <si>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</si>
  <si>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</si>
  <si>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</si>
  <si>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21353</t>
  </si>
  <si>
    <t xml:space="preserve">JINÉ DIAGNÓZY ZRANĚNÍ, OTRAVY A TOXICKÝCH ÚČINKŮ S MCC       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</si>
  <si>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</si>
  <si>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</si>
  <si>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</si>
  <si>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</si>
  <si>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</si>
  <si>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</si>
  <si>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</si>
  <si>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</si>
  <si>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</si>
  <si>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</si>
  <si>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</si>
  <si>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</si>
  <si>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</si>
  <si>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</si>
  <si>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</si>
  <si>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</si>
  <si>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</si>
  <si>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</si>
  <si>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</si>
  <si>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</si>
  <si>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</si>
  <si>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</si>
  <si>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</si>
  <si>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25051</t>
  </si>
  <si>
    <t xml:space="preserve">DLOUHODOBÁ MECHANICKÁ VENTILACE PŘI POLYTRAUMATU &gt; 240 HODIN                                        </t>
  </si>
  <si>
    <t>25053</t>
  </si>
  <si>
    <t>25063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</si>
  <si>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</si>
  <si>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</si>
  <si>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</si>
  <si>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</si>
  <si>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</si>
  <si>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</si>
  <si>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</si>
  <si>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</si>
  <si>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</si>
  <si>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</si>
  <si>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</si>
  <si>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</si>
  <si>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25361</t>
  </si>
  <si>
    <t>25363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</si>
  <si>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</si>
  <si>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</si>
  <si>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</si>
  <si>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</si>
  <si>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</si>
  <si>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</si>
  <si>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</si>
  <si>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</si>
  <si>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</si>
  <si>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</si>
  <si>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</si>
  <si>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</si>
  <si>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</si>
  <si>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</si>
  <si>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</si>
  <si>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</si>
  <si>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</si>
  <si>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</si>
  <si>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</si>
  <si>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</si>
  <si>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</si>
  <si>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</si>
  <si>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</si>
  <si>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</si>
  <si>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</si>
  <si>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</si>
  <si>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</si>
  <si>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</si>
  <si>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</si>
  <si>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</si>
  <si>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</si>
  <si>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0077019</t>
  </si>
  <si>
    <t>ULTRAVIST 370</t>
  </si>
  <si>
    <t>0093626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</si>
  <si>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</si>
  <si>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</si>
  <si>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</si>
  <si>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</si>
  <si>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</si>
  <si>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</si>
  <si>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0110740</t>
  </si>
  <si>
    <t>VÁLEC STERILNÍ JEDNORÁZOVÝ DO INJEKTORU,V BAL.2KS,</t>
  </si>
  <si>
    <t>47245</t>
  </si>
  <si>
    <t>SCINTIGRAFIE SKELETU CÍLENÁ TŘÍFÁZOVÁ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</si>
  <si>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</si>
  <si>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</si>
  <si>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</si>
  <si>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</si>
  <si>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</si>
  <si>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</si>
  <si>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</si>
  <si>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</si>
  <si>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</si>
  <si>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</si>
  <si>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</si>
  <si>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</si>
  <si>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</si>
  <si>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</si>
  <si>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</si>
  <si>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</si>
  <si>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</si>
  <si>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</si>
  <si>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</si>
  <si>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</si>
  <si>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</si>
  <si>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</si>
  <si>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</si>
  <si>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</si>
  <si>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</si>
  <si>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</si>
  <si>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</si>
  <si>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</si>
  <si>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</si>
  <si>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</si>
  <si>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</si>
  <si>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</si>
  <si>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</si>
  <si>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</si>
  <si>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</si>
  <si>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</si>
  <si>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</si>
  <si>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</si>
  <si>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</si>
  <si>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</si>
  <si>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</si>
  <si>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</si>
  <si>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</si>
  <si>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</si>
  <si>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</si>
  <si>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</si>
  <si>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</si>
  <si>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</si>
  <si>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</si>
  <si>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</si>
  <si>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</si>
  <si>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</si>
  <si>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</si>
  <si>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</si>
  <si>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</si>
  <si>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</si>
  <si>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</si>
  <si>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</si>
  <si>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</si>
  <si>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</si>
  <si>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</si>
  <si>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</si>
  <si>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</si>
  <si>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</si>
  <si>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</si>
  <si>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</si>
  <si>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</si>
  <si>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</si>
  <si>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</si>
  <si>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</si>
  <si>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</si>
  <si>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</si>
  <si>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</si>
  <si>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</si>
  <si>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</si>
  <si>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</si>
  <si>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</si>
  <si>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</si>
  <si>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</si>
  <si>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</si>
  <si>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</si>
  <si>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</si>
  <si>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</si>
  <si>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</si>
  <si>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</si>
  <si>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</si>
  <si>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</si>
  <si>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</si>
  <si>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</si>
  <si>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</si>
  <si>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</si>
  <si>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</si>
  <si>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</si>
  <si>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</si>
  <si>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</si>
  <si>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</si>
  <si>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</si>
  <si>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</si>
  <si>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</si>
  <si>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</si>
  <si>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</si>
  <si>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</si>
  <si>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</si>
  <si>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</si>
  <si>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</si>
  <si>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</si>
  <si>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</si>
  <si>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</si>
  <si>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</si>
  <si>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</si>
  <si>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</si>
  <si>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</si>
  <si>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</si>
  <si>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</si>
  <si>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</si>
  <si>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</si>
  <si>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</si>
  <si>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</si>
  <si>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</si>
  <si>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</si>
  <si>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</si>
  <si>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</si>
  <si>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</si>
  <si>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</si>
  <si>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</si>
  <si>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</si>
  <si>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</si>
  <si>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</si>
  <si>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</si>
  <si>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</si>
  <si>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</si>
  <si>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</si>
  <si>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</si>
  <si>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</si>
  <si>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</si>
  <si>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</si>
  <si>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</si>
  <si>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</si>
  <si>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</si>
  <si>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</si>
  <si>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</si>
  <si>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</si>
  <si>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</si>
  <si>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</si>
  <si>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</si>
  <si>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</si>
  <si>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</si>
  <si>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</si>
  <si>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</si>
  <si>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</si>
  <si>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</si>
  <si>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</si>
  <si>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</si>
  <si>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</si>
  <si>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</si>
  <si>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</si>
  <si>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</si>
  <si>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</si>
  <si>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</si>
  <si>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</si>
  <si>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</si>
  <si>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</si>
  <si>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</si>
  <si>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</si>
  <si>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</si>
  <si>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</si>
  <si>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</si>
  <si>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</si>
  <si>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</si>
  <si>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</si>
  <si>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TESTOSTERON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</si>
  <si>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</si>
  <si>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</si>
  <si>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</si>
  <si>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</si>
  <si>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</si>
  <si>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</si>
  <si>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</si>
  <si>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</si>
  <si>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</si>
  <si>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</si>
  <si>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</si>
  <si>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</si>
  <si>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</si>
  <si>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</si>
  <si>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</si>
  <si>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</si>
  <si>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</si>
  <si>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</si>
  <si>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</si>
  <si>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</si>
  <si>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</si>
  <si>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</si>
  <si>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</si>
  <si>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</si>
  <si>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</si>
  <si>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</si>
  <si>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</si>
  <si>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</si>
  <si>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</si>
  <si>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</si>
  <si>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</si>
  <si>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</si>
  <si>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</si>
  <si>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</si>
  <si>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</si>
  <si>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</si>
  <si>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</si>
  <si>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</si>
  <si>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</si>
  <si>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</si>
  <si>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</si>
  <si>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</si>
  <si>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</si>
  <si>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</si>
  <si>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</si>
  <si>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</si>
  <si>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</si>
  <si>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</si>
  <si>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</si>
  <si>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</si>
  <si>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</si>
  <si>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</si>
  <si>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</si>
  <si>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</si>
  <si>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</si>
  <si>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</si>
  <si>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</si>
  <si>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</si>
  <si>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</si>
  <si>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</si>
  <si>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</si>
  <si>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</si>
  <si>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</si>
  <si>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</si>
  <si>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</si>
  <si>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</si>
  <si>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</si>
  <si>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</si>
  <si>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</si>
  <si>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</si>
  <si>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</si>
  <si>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</si>
  <si>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</si>
  <si>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</si>
  <si>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</si>
  <si>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</si>
  <si>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</si>
  <si>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</si>
  <si>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</si>
  <si>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</si>
  <si>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</si>
  <si>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</si>
  <si>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</si>
  <si>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</si>
  <si>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</si>
  <si>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</si>
  <si>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</si>
  <si>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</si>
  <si>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</si>
  <si>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</si>
  <si>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</si>
  <si>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</si>
  <si>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</si>
  <si>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</si>
  <si>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</si>
  <si>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</si>
  <si>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</si>
  <si>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</si>
  <si>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</si>
  <si>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</si>
  <si>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</si>
  <si>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</si>
  <si>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</si>
  <si>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</si>
  <si>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</si>
  <si>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</si>
  <si>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</si>
  <si>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</si>
  <si>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</si>
  <si>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</si>
  <si>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</si>
  <si>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</si>
  <si>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</si>
  <si>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</si>
  <si>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</si>
  <si>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</si>
  <si>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</si>
  <si>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</si>
  <si>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</si>
  <si>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</si>
  <si>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</si>
  <si>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</si>
  <si>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</si>
  <si>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</si>
  <si>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</si>
  <si>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</si>
  <si>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</si>
  <si>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</si>
  <si>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</si>
  <si>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</si>
  <si>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</si>
  <si>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0002918</t>
  </si>
  <si>
    <t>MULTIHANCE</t>
  </si>
  <si>
    <t>0003132</t>
  </si>
  <si>
    <t>GADOVIST</t>
  </si>
  <si>
    <t>0003134</t>
  </si>
  <si>
    <t>0017039</t>
  </si>
  <si>
    <t>0022075</t>
  </si>
  <si>
    <t>IOMERON 400</t>
  </si>
  <si>
    <t>0042433</t>
  </si>
  <si>
    <t>0065978</t>
  </si>
  <si>
    <t>DOTAREM</t>
  </si>
  <si>
    <t>0077018</t>
  </si>
  <si>
    <t>0077024</t>
  </si>
  <si>
    <t>ULTRAVIST 300</t>
  </si>
  <si>
    <t>0151208</t>
  </si>
  <si>
    <t>0038462</t>
  </si>
  <si>
    <t>DRÁT VODÍCÍ GUIDE WIRE M</t>
  </si>
  <si>
    <t>0038482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</si>
  <si>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</si>
  <si>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</si>
  <si>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</si>
  <si>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</si>
  <si>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</si>
  <si>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</si>
  <si>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</si>
  <si>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</si>
  <si>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</si>
  <si>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0049439</t>
  </si>
  <si>
    <t>STENTGRAFT - ZENITH TX2 ZTEG-2P - PROXIMÁLNÍ ČÁST</t>
  </si>
  <si>
    <t>0052140</t>
  </si>
  <si>
    <t>KATETR BALÓNKOVÝ PTA - WANDA; SMASH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</si>
  <si>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</si>
  <si>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</si>
  <si>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</si>
  <si>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</si>
  <si>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</si>
  <si>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</si>
  <si>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</si>
  <si>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</si>
  <si>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</si>
  <si>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</si>
  <si>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</si>
  <si>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</si>
  <si>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</si>
  <si>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</si>
  <si>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</si>
  <si>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</si>
  <si>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</si>
  <si>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</si>
  <si>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</si>
  <si>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</si>
  <si>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</si>
  <si>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</si>
  <si>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</si>
  <si>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</si>
  <si>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</si>
  <si>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</si>
  <si>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</si>
  <si>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</si>
  <si>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</si>
  <si>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</si>
  <si>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</si>
  <si>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</si>
  <si>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</si>
  <si>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</si>
  <si>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</si>
  <si>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</si>
  <si>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</si>
  <si>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0038497</t>
  </si>
  <si>
    <t>KATETR ANGIOGRAFICKÝ GLIDECATH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</si>
  <si>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</si>
  <si>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</si>
  <si>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</si>
  <si>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</si>
  <si>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</si>
  <si>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</si>
  <si>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</si>
  <si>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</si>
  <si>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</si>
  <si>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</si>
  <si>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</si>
  <si>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</si>
  <si>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</si>
  <si>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</si>
  <si>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</si>
  <si>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</si>
  <si>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</si>
  <si>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</si>
  <si>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</si>
  <si>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</si>
  <si>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</si>
  <si>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</si>
  <si>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</si>
  <si>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</si>
  <si>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</si>
  <si>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</si>
  <si>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</si>
  <si>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</si>
  <si>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</si>
  <si>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</si>
  <si>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</si>
  <si>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</si>
  <si>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</si>
  <si>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</si>
  <si>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</si>
  <si>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</si>
  <si>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</si>
  <si>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</si>
  <si>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</si>
  <si>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</si>
  <si>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</si>
  <si>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</si>
  <si>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</si>
  <si>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</si>
  <si>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</si>
  <si>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</si>
  <si>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</si>
  <si>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</si>
  <si>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</si>
  <si>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</si>
  <si>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</si>
  <si>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</si>
  <si>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</si>
  <si>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</si>
  <si>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</si>
  <si>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</si>
  <si>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</si>
  <si>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</si>
  <si>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</si>
  <si>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</si>
  <si>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</si>
  <si>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</si>
  <si>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</si>
  <si>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</si>
  <si>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</si>
  <si>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</si>
  <si>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</si>
  <si>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</si>
  <si>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</si>
  <si>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</si>
  <si>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</si>
  <si>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</si>
  <si>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</si>
  <si>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</si>
  <si>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</si>
  <si>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</si>
  <si>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</si>
  <si>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</si>
  <si>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</si>
  <si>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</si>
  <si>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</si>
  <si>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</si>
  <si>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</si>
  <si>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</si>
  <si>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</si>
  <si>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</si>
  <si>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</si>
  <si>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</si>
  <si>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</si>
  <si>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</si>
  <si>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</si>
  <si>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</si>
  <si>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</si>
  <si>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</si>
  <si>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</si>
  <si>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</si>
  <si>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</si>
  <si>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</si>
  <si>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</si>
  <si>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</si>
  <si>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</si>
  <si>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</si>
  <si>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</si>
  <si>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</si>
  <si>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</si>
  <si>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</si>
  <si>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</si>
  <si>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</si>
  <si>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</si>
  <si>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</si>
  <si>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</si>
  <si>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</si>
  <si>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</si>
  <si>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</si>
  <si>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</si>
  <si>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</si>
  <si>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</si>
  <si>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</si>
  <si>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</si>
  <si>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</si>
  <si>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</si>
  <si>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</si>
  <si>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</si>
  <si>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</si>
  <si>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</si>
  <si>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</si>
  <si>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</si>
  <si>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</si>
  <si>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</si>
  <si>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</si>
  <si>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</si>
  <si>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</si>
  <si>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</si>
  <si>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</si>
  <si>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</si>
  <si>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</si>
  <si>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</si>
  <si>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</si>
  <si>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</si>
  <si>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</si>
  <si>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</si>
  <si>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</si>
  <si>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</si>
  <si>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</si>
  <si>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</si>
  <si>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</si>
  <si>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</si>
  <si>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</si>
  <si>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</si>
  <si>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</si>
  <si>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</si>
  <si>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</si>
  <si>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</si>
  <si>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</si>
  <si>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</si>
  <si>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</si>
  <si>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</si>
  <si>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</si>
  <si>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</si>
  <si>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</si>
  <si>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</si>
  <si>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</si>
  <si>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</si>
  <si>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</si>
  <si>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</si>
  <si>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</si>
  <si>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</si>
  <si>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</si>
  <si>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</si>
  <si>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</si>
  <si>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</si>
  <si>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</si>
  <si>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</si>
  <si>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</si>
  <si>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</si>
  <si>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</si>
  <si>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</si>
  <si>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</si>
  <si>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</si>
  <si>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</si>
  <si>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</si>
  <si>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</si>
  <si>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</si>
  <si>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</si>
  <si>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</si>
  <si>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</si>
  <si>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</si>
  <si>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</si>
  <si>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</si>
  <si>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</si>
  <si>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</si>
  <si>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</si>
  <si>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STANOVENÍ PROTILÁTEK PROTI ANTIGENŮM VIRŮ (MIMO VI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</si>
  <si>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</si>
  <si>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</si>
  <si>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</si>
  <si>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</si>
  <si>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</si>
  <si>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BIOLOGICKÝM POKUSEM NA</t>
  </si>
  <si>
    <t>PRŮKAZ BAKTERIÁLNÍHO TOXINU NEBO ANTIGENU</t>
  </si>
  <si>
    <t>82053</t>
  </si>
  <si>
    <t>MIKROSKOPICKÉ VYŠETŘENÍ NATIVNÍHO PREPARÁTU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</si>
  <si>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</si>
  <si>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</si>
  <si>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</si>
  <si>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</si>
  <si>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</si>
  <si>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</si>
  <si>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</si>
  <si>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86413</t>
  </si>
  <si>
    <t>SCREENING PROTILÁTEK NA PANELU 30TI DÁRCŮ</t>
  </si>
  <si>
    <t>91161</t>
  </si>
  <si>
    <t>STANOVENÍ C4 SLOŽKY KOMPLEMENTU</t>
  </si>
  <si>
    <t>91317</t>
  </si>
  <si>
    <t>PRŮKAZ ANTINUKLEÁRNÍCH PROTILÁTEK - JINÉ SUBSTRÁTY</t>
  </si>
  <si>
    <t>91355</t>
  </si>
  <si>
    <t>STANOVENÍ CIK METODOU PEG-IKEM</t>
  </si>
  <si>
    <t>91189</t>
  </si>
  <si>
    <t>STANOVENÍ IgE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</si>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</sst>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28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41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3" fontId="5" fillId="0" borderId="164" xfId="0" applyNumberFormat="1" applyFont="1" applyBorder="1"/>
    <xf numFmtId="166" fontId="69" fillId="0" borderId="164" xfId="0" applyNumberFormat="1" applyFont="1" applyBorder="1" applyAlignment="1">
      <alignment horizontal="right"/>
    </xf>
    <xf numFmtId="3" fontId="5" fillId="0" borderId="19" xfId="0" applyNumberFormat="1" applyFont="1" applyBorder="1"/>
    <xf numFmtId="49" fontId="3" fillId="0" borderId="165" xfId="0" applyNumberFormat="1" applyFont="1" applyBorder="1" applyAlignment="1">
      <alignment horizontal="center"/>
    </xf>
    <xf numFmtId="3" fontId="69" fillId="0" borderId="166" xfId="0" applyNumberFormat="1" applyFont="1" applyBorder="1"/>
    <xf numFmtId="166" fontId="69" fillId="0" borderId="166" xfId="0" applyNumberFormat="1" applyFont="1" applyBorder="1"/>
    <xf numFmtId="166" fontId="69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167" xfId="0" applyNumberFormat="1" applyFont="1" applyBorder="1"/>
    <xf numFmtId="49" fontId="3" fillId="0" borderId="168" xfId="0" applyNumberFormat="1" applyFont="1" applyBorder="1" applyAlignment="1">
      <alignment horizontal="center"/>
    </xf>
    <xf numFmtId="3" fontId="34" fillId="0" borderId="169" xfId="0" applyNumberFormat="1" applyFont="1" applyBorder="1"/>
    <xf numFmtId="166" fontId="34" fillId="0" borderId="169" xfId="0" applyNumberFormat="1" applyFont="1" applyBorder="1"/>
    <xf numFmtId="166" fontId="34" fillId="0" borderId="170" xfId="0" applyNumberFormat="1" applyFont="1" applyBorder="1"/>
    <xf numFmtId="3" fontId="69" fillId="0" borderId="169" xfId="0" applyNumberFormat="1" applyFont="1" applyBorder="1" applyAlignment="1">
      <alignment horizontal="right"/>
    </xf>
    <xf numFmtId="166" fontId="69" fillId="0" borderId="169" xfId="0" applyNumberFormat="1" applyFont="1" applyBorder="1" applyAlignment="1">
      <alignment horizontal="right"/>
    </xf>
    <xf numFmtId="166" fontId="69" fillId="0" borderId="170" xfId="0" applyNumberFormat="1" applyFont="1" applyBorder="1" applyAlignment="1">
      <alignment horizontal="right"/>
    </xf>
    <xf numFmtId="3" fontId="5" fillId="0" borderId="169" xfId="0" applyNumberFormat="1" applyFont="1" applyBorder="1" applyAlignment="1">
      <alignment horizontal="right"/>
    </xf>
    <xf numFmtId="166" fontId="5" fillId="0" borderId="169" xfId="0" applyNumberFormat="1" applyFont="1" applyBorder="1" applyAlignment="1">
      <alignment horizontal="right"/>
    </xf>
    <xf numFmtId="166" fontId="5" fillId="0" borderId="170" xfId="0" applyNumberFormat="1" applyFont="1" applyBorder="1" applyAlignment="1">
      <alignment horizontal="right"/>
    </xf>
    <xf numFmtId="178" fontId="5" fillId="0" borderId="169" xfId="0" applyNumberFormat="1" applyFont="1" applyBorder="1" applyAlignment="1">
      <alignment horizontal="right"/>
    </xf>
    <xf numFmtId="4" fontId="5" fillId="0" borderId="169" xfId="0" applyNumberFormat="1" applyFont="1" applyBorder="1" applyAlignment="1">
      <alignment horizontal="right"/>
    </xf>
    <xf numFmtId="0" fontId="5" fillId="0" borderId="169" xfId="0" applyFont="1" applyBorder="1"/>
    <xf numFmtId="3" fontId="5" fillId="0" borderId="169" xfId="0" applyNumberFormat="1" applyFont="1" applyBorder="1"/>
    <xf numFmtId="3" fontId="5" fillId="0" borderId="170" xfId="0" applyNumberFormat="1" applyFont="1" applyBorder="1"/>
    <xf numFmtId="3" fontId="69" fillId="0" borderId="169" xfId="0" applyNumberFormat="1" applyFont="1" applyBorder="1"/>
    <xf numFmtId="166" fontId="69" fillId="0" borderId="169" xfId="0" applyNumberFormat="1" applyFont="1" applyBorder="1"/>
    <xf numFmtId="166" fontId="69" fillId="0" borderId="170" xfId="0" applyNumberFormat="1" applyFont="1" applyBorder="1"/>
    <xf numFmtId="3" fontId="34" fillId="0" borderId="169" xfId="0" applyNumberFormat="1" applyFont="1" applyBorder="1" applyAlignment="1">
      <alignment horizontal="right"/>
    </xf>
    <xf numFmtId="49" fontId="3" fillId="0" borderId="171" xfId="0" applyNumberFormat="1" applyFont="1" applyBorder="1" applyAlignment="1">
      <alignment horizontal="center"/>
    </xf>
    <xf numFmtId="3" fontId="69" fillId="0" borderId="172" xfId="0" applyNumberFormat="1" applyFont="1" applyBorder="1"/>
    <xf numFmtId="166" fontId="69" fillId="0" borderId="172" xfId="0" applyNumberFormat="1" applyFont="1" applyBorder="1"/>
    <xf numFmtId="166" fontId="69" fillId="0" borderId="173" xfId="0" applyNumberFormat="1" applyFont="1" applyBorder="1"/>
    <xf numFmtId="3" fontId="34" fillId="0" borderId="172" xfId="0" applyNumberFormat="1" applyFont="1" applyBorder="1" applyAlignment="1">
      <alignment horizontal="right"/>
    </xf>
    <xf numFmtId="166" fontId="5" fillId="0" borderId="172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3" fontId="5" fillId="0" borderId="172" xfId="0" applyNumberFormat="1" applyFont="1" applyBorder="1" applyAlignment="1">
      <alignment horizontal="right"/>
    </xf>
    <xf numFmtId="178" fontId="5" fillId="0" borderId="172" xfId="0" applyNumberFormat="1" applyFont="1" applyBorder="1" applyAlignment="1">
      <alignment horizontal="right"/>
    </xf>
    <xf numFmtId="4" fontId="5" fillId="0" borderId="172" xfId="0" applyNumberFormat="1" applyFont="1" applyBorder="1" applyAlignment="1">
      <alignment horizontal="right"/>
    </xf>
    <xf numFmtId="0" fontId="5" fillId="0" borderId="172" xfId="0" applyFont="1" applyBorder="1"/>
    <xf numFmtId="3" fontId="5" fillId="0" borderId="172" xfId="0" applyNumberFormat="1" applyFont="1" applyBorder="1"/>
    <xf numFmtId="3" fontId="5" fillId="0" borderId="173" xfId="0" applyNumberFormat="1" applyFont="1" applyBorder="1"/>
    <xf numFmtId="49" fontId="3" fillId="0" borderId="174" xfId="0" applyNumberFormat="1" applyFont="1" applyBorder="1" applyAlignment="1">
      <alignment horizontal="center"/>
    </xf>
    <xf numFmtId="3" fontId="34" fillId="0" borderId="175" xfId="0" applyNumberFormat="1" applyFont="1" applyBorder="1"/>
    <xf numFmtId="166" fontId="34" fillId="0" borderId="175" xfId="0" applyNumberFormat="1" applyFont="1" applyBorder="1"/>
    <xf numFmtId="166" fontId="34" fillId="0" borderId="176" xfId="0" applyNumberFormat="1" applyFont="1" applyBorder="1"/>
    <xf numFmtId="3" fontId="69" fillId="0" borderId="175" xfId="0" applyNumberFormat="1" applyFont="1" applyBorder="1" applyAlignment="1">
      <alignment horizontal="right"/>
    </xf>
    <xf numFmtId="166" fontId="69" fillId="0" borderId="175" xfId="0" applyNumberFormat="1" applyFont="1" applyBorder="1" applyAlignment="1">
      <alignment horizontal="right"/>
    </xf>
    <xf numFmtId="166" fontId="69" fillId="0" borderId="176" xfId="0" applyNumberFormat="1" applyFont="1" applyBorder="1" applyAlignment="1">
      <alignment horizontal="right"/>
    </xf>
    <xf numFmtId="3" fontId="5" fillId="0" borderId="175" xfId="0" applyNumberFormat="1" applyFont="1" applyBorder="1" applyAlignment="1">
      <alignment horizontal="right"/>
    </xf>
    <xf numFmtId="166" fontId="5" fillId="0" borderId="175" xfId="0" applyNumberFormat="1" applyFont="1" applyBorder="1" applyAlignment="1">
      <alignment horizontal="right"/>
    </xf>
    <xf numFmtId="166" fontId="5" fillId="0" borderId="176" xfId="0" applyNumberFormat="1" applyFont="1" applyBorder="1" applyAlignment="1">
      <alignment horizontal="right"/>
    </xf>
    <xf numFmtId="178" fontId="5" fillId="0" borderId="175" xfId="0" applyNumberFormat="1" applyFont="1" applyBorder="1" applyAlignment="1">
      <alignment horizontal="right"/>
    </xf>
    <xf numFmtId="4" fontId="5" fillId="0" borderId="175" xfId="0" applyNumberFormat="1" applyFont="1" applyBorder="1" applyAlignment="1">
      <alignment horizontal="right"/>
    </xf>
    <xf numFmtId="0" fontId="5" fillId="0" borderId="175" xfId="0" applyFont="1" applyBorder="1"/>
    <xf numFmtId="3" fontId="5" fillId="0" borderId="175" xfId="0" applyNumberFormat="1" applyFont="1" applyBorder="1"/>
    <xf numFmtId="3" fontId="5" fillId="0" borderId="176" xfId="0" applyNumberFormat="1" applyFont="1" applyBorder="1"/>
    <xf numFmtId="49" fontId="3" fillId="0" borderId="177" xfId="0" applyNumberFormat="1" applyFont="1" applyBorder="1" applyAlignment="1">
      <alignment horizontal="center"/>
    </xf>
    <xf numFmtId="3" fontId="34" fillId="0" borderId="178" xfId="0" applyNumberFormat="1" applyFont="1" applyBorder="1"/>
    <xf numFmtId="166" fontId="34" fillId="0" borderId="178" xfId="0" applyNumberFormat="1" applyFont="1" applyBorder="1"/>
    <xf numFmtId="166" fontId="34" fillId="0" borderId="179" xfId="0" applyNumberFormat="1" applyFont="1" applyBorder="1"/>
    <xf numFmtId="3" fontId="69" fillId="0" borderId="178" xfId="0" applyNumberFormat="1" applyFont="1" applyBorder="1" applyAlignment="1">
      <alignment horizontal="right"/>
    </xf>
    <xf numFmtId="166" fontId="69" fillId="0" borderId="178" xfId="0" applyNumberFormat="1" applyFont="1" applyBorder="1" applyAlignment="1">
      <alignment horizontal="right"/>
    </xf>
    <xf numFmtId="166" fontId="69" fillId="0" borderId="179" xfId="0" applyNumberFormat="1" applyFont="1" applyBorder="1" applyAlignment="1">
      <alignment horizontal="right"/>
    </xf>
    <xf numFmtId="3" fontId="5" fillId="0" borderId="178" xfId="0" applyNumberFormat="1" applyFont="1" applyBorder="1" applyAlignment="1">
      <alignment horizontal="right"/>
    </xf>
    <xf numFmtId="166" fontId="5" fillId="0" borderId="178" xfId="0" applyNumberFormat="1" applyFont="1" applyBorder="1" applyAlignment="1">
      <alignment horizontal="right"/>
    </xf>
    <xf numFmtId="166" fontId="5" fillId="0" borderId="179" xfId="0" applyNumberFormat="1" applyFont="1" applyBorder="1" applyAlignment="1">
      <alignment horizontal="right"/>
    </xf>
    <xf numFmtId="178" fontId="5" fillId="0" borderId="178" xfId="0" applyNumberFormat="1" applyFont="1" applyBorder="1" applyAlignment="1">
      <alignment horizontal="right"/>
    </xf>
    <xf numFmtId="4" fontId="5" fillId="0" borderId="178" xfId="0" applyNumberFormat="1" applyFont="1" applyBorder="1" applyAlignment="1">
      <alignment horizontal="right"/>
    </xf>
    <xf numFmtId="0" fontId="5" fillId="0" borderId="178" xfId="0" applyFont="1" applyBorder="1"/>
    <xf numFmtId="3" fontId="5" fillId="0" borderId="178" xfId="0" applyNumberFormat="1" applyFont="1" applyBorder="1"/>
    <xf numFmtId="3" fontId="5" fillId="0" borderId="179" xfId="0" applyNumberFormat="1" applyFont="1" applyBorder="1"/>
    <xf numFmtId="3" fontId="69" fillId="0" borderId="178" xfId="0" applyNumberFormat="1" applyFont="1" applyBorder="1"/>
    <xf numFmtId="166" fontId="69" fillId="0" borderId="178" xfId="0" applyNumberFormat="1" applyFont="1" applyBorder="1"/>
    <xf numFmtId="166" fontId="69" fillId="0" borderId="179" xfId="0" applyNumberFormat="1" applyFont="1" applyBorder="1"/>
    <xf numFmtId="3" fontId="34" fillId="0" borderId="178" xfId="0" applyNumberFormat="1" applyFont="1" applyBorder="1" applyAlignment="1">
      <alignment horizontal="right"/>
    </xf>
    <xf numFmtId="49" fontId="3" fillId="0" borderId="180" xfId="0" applyNumberFormat="1" applyFont="1" applyBorder="1" applyAlignment="1">
      <alignment horizontal="center"/>
    </xf>
    <xf numFmtId="3" fontId="34" fillId="0" borderId="181" xfId="0" applyNumberFormat="1" applyFont="1" applyBorder="1"/>
    <xf numFmtId="166" fontId="34" fillId="0" borderId="181" xfId="0" applyNumberFormat="1" applyFont="1" applyBorder="1"/>
    <xf numFmtId="166" fontId="34" fillId="0" borderId="182" xfId="0" applyNumberFormat="1" applyFont="1" applyBorder="1"/>
    <xf numFmtId="3" fontId="69" fillId="0" borderId="181" xfId="0" applyNumberFormat="1" applyFont="1" applyBorder="1" applyAlignment="1">
      <alignment horizontal="right"/>
    </xf>
    <xf numFmtId="166" fontId="69" fillId="0" borderId="181" xfId="0" applyNumberFormat="1" applyFont="1" applyBorder="1" applyAlignment="1">
      <alignment horizontal="right"/>
    </xf>
    <xf numFmtId="166" fontId="69" fillId="0" borderId="182" xfId="0" applyNumberFormat="1" applyFont="1" applyBorder="1" applyAlignment="1">
      <alignment horizontal="right"/>
    </xf>
    <xf numFmtId="3" fontId="5" fillId="0" borderId="181" xfId="0" applyNumberFormat="1" applyFont="1" applyBorder="1" applyAlignment="1">
      <alignment horizontal="right"/>
    </xf>
    <xf numFmtId="166" fontId="5" fillId="0" borderId="181" xfId="0" applyNumberFormat="1" applyFont="1" applyBorder="1" applyAlignment="1">
      <alignment horizontal="right"/>
    </xf>
    <xf numFmtId="166" fontId="5" fillId="0" borderId="182" xfId="0" applyNumberFormat="1" applyFont="1" applyBorder="1" applyAlignment="1">
      <alignment horizontal="right"/>
    </xf>
    <xf numFmtId="178" fontId="5" fillId="0" borderId="181" xfId="0" applyNumberFormat="1" applyFont="1" applyBorder="1" applyAlignment="1">
      <alignment horizontal="right"/>
    </xf>
    <xf numFmtId="4" fontId="5" fillId="0" borderId="181" xfId="0" applyNumberFormat="1" applyFont="1" applyBorder="1" applyAlignment="1">
      <alignment horizontal="right"/>
    </xf>
    <xf numFmtId="0" fontId="5" fillId="0" borderId="181" xfId="0" applyFont="1" applyBorder="1"/>
    <xf numFmtId="3" fontId="5" fillId="0" borderId="181" xfId="0" applyNumberFormat="1" applyFont="1" applyBorder="1"/>
    <xf numFmtId="3" fontId="5" fillId="0" borderId="182" xfId="0" applyNumberFormat="1" applyFont="1" applyBorder="1"/>
    <xf numFmtId="3" fontId="34" fillId="0" borderId="181" xfId="0" applyNumberFormat="1" applyFont="1" applyBorder="1" applyAlignment="1">
      <alignment horizontal="right"/>
    </xf>
    <xf numFmtId="49" fontId="3" fillId="0" borderId="183" xfId="0" applyNumberFormat="1" applyFont="1" applyBorder="1" applyAlignment="1">
      <alignment horizontal="center"/>
    </xf>
    <xf numFmtId="3" fontId="34" fillId="0" borderId="184" xfId="0" applyNumberFormat="1" applyFont="1" applyBorder="1"/>
    <xf numFmtId="166" fontId="34" fillId="0" borderId="184" xfId="0" applyNumberFormat="1" applyFont="1" applyBorder="1"/>
    <xf numFmtId="166" fontId="34" fillId="0" borderId="185" xfId="0" applyNumberFormat="1" applyFont="1" applyBorder="1"/>
    <xf numFmtId="3" fontId="34" fillId="0" borderId="184" xfId="0" applyNumberFormat="1" applyFont="1" applyBorder="1" applyAlignment="1">
      <alignment horizontal="right"/>
    </xf>
    <xf numFmtId="166" fontId="5" fillId="0" borderId="184" xfId="0" applyNumberFormat="1" applyFont="1" applyBorder="1" applyAlignment="1">
      <alignment horizontal="right"/>
    </xf>
    <xf numFmtId="166" fontId="5" fillId="0" borderId="185" xfId="0" applyNumberFormat="1" applyFont="1" applyBorder="1" applyAlignment="1">
      <alignment horizontal="right"/>
    </xf>
    <xf numFmtId="3" fontId="69" fillId="0" borderId="184" xfId="0" applyNumberFormat="1" applyFont="1" applyBorder="1" applyAlignment="1">
      <alignment horizontal="right"/>
    </xf>
    <xf numFmtId="166" fontId="69" fillId="0" borderId="184" xfId="0" applyNumberFormat="1" applyFont="1" applyBorder="1" applyAlignment="1">
      <alignment horizontal="right"/>
    </xf>
    <xf numFmtId="166" fontId="69" fillId="0" borderId="185" xfId="0" applyNumberFormat="1" applyFont="1" applyBorder="1" applyAlignment="1">
      <alignment horizontal="right"/>
    </xf>
    <xf numFmtId="178" fontId="5" fillId="0" borderId="184" xfId="0" applyNumberFormat="1" applyFont="1" applyBorder="1" applyAlignment="1">
      <alignment horizontal="right"/>
    </xf>
    <xf numFmtId="3" fontId="5" fillId="0" borderId="184" xfId="0" applyNumberFormat="1" applyFont="1" applyBorder="1" applyAlignment="1">
      <alignment horizontal="right"/>
    </xf>
    <xf numFmtId="4" fontId="5" fillId="0" borderId="184" xfId="0" applyNumberFormat="1" applyFont="1" applyBorder="1" applyAlignment="1">
      <alignment horizontal="right"/>
    </xf>
    <xf numFmtId="0" fontId="5" fillId="0" borderId="184" xfId="0" applyFont="1" applyBorder="1"/>
    <xf numFmtId="3" fontId="5" fillId="0" borderId="184" xfId="0" applyNumberFormat="1" applyFont="1" applyBorder="1"/>
    <xf numFmtId="3" fontId="5" fillId="0" borderId="185" xfId="0" applyNumberFormat="1" applyFont="1" applyBorder="1"/>
    <xf numFmtId="49" fontId="3" fillId="0" borderId="186" xfId="0" applyNumberFormat="1" applyFont="1" applyBorder="1" applyAlignment="1">
      <alignment horizontal="center"/>
    </xf>
    <xf numFmtId="3" fontId="69" fillId="0" borderId="187" xfId="0" applyNumberFormat="1" applyFont="1" applyBorder="1"/>
    <xf numFmtId="166" fontId="69" fillId="0" borderId="187" xfId="0" applyNumberFormat="1" applyFont="1" applyBorder="1"/>
    <xf numFmtId="166" fontId="69" fillId="0" borderId="188" xfId="0" applyNumberFormat="1" applyFont="1" applyBorder="1"/>
    <xf numFmtId="3" fontId="34" fillId="0" borderId="187" xfId="0" applyNumberFormat="1" applyFont="1" applyBorder="1" applyAlignment="1">
      <alignment horizontal="right"/>
    </xf>
    <xf numFmtId="166" fontId="5" fillId="0" borderId="187" xfId="0" applyNumberFormat="1" applyFont="1" applyBorder="1" applyAlignment="1">
      <alignment horizontal="right"/>
    </xf>
    <xf numFmtId="166" fontId="5" fillId="0" borderId="188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178" fontId="5" fillId="0" borderId="187" xfId="0" applyNumberFormat="1" applyFont="1" applyBorder="1" applyAlignment="1">
      <alignment horizontal="right"/>
    </xf>
    <xf numFmtId="4" fontId="5" fillId="0" borderId="187" xfId="0" applyNumberFormat="1" applyFont="1" applyBorder="1" applyAlignment="1">
      <alignment horizontal="right"/>
    </xf>
    <xf numFmtId="0" fontId="5" fillId="0" borderId="187" xfId="0" applyFont="1" applyBorder="1"/>
    <xf numFmtId="3" fontId="5" fillId="0" borderId="187" xfId="0" applyNumberFormat="1" applyFont="1" applyBorder="1"/>
    <xf numFmtId="3" fontId="5" fillId="0" borderId="188" xfId="0" applyNumberFormat="1" applyFont="1" applyBorder="1"/>
    <xf numFmtId="49" fontId="3" fillId="0" borderId="189" xfId="0" applyNumberFormat="1" applyFont="1" applyBorder="1" applyAlignment="1">
      <alignment horizontal="center"/>
    </xf>
    <xf numFmtId="3" fontId="34" fillId="0" borderId="190" xfId="0" applyNumberFormat="1" applyFont="1" applyBorder="1"/>
    <xf numFmtId="166" fontId="34" fillId="0" borderId="190" xfId="0" applyNumberFormat="1" applyFont="1" applyBorder="1"/>
    <xf numFmtId="166" fontId="34" fillId="0" borderId="191" xfId="0" applyNumberFormat="1" applyFont="1" applyBorder="1"/>
    <xf numFmtId="3" fontId="69" fillId="0" borderId="190" xfId="0" applyNumberFormat="1" applyFont="1" applyBorder="1" applyAlignment="1">
      <alignment horizontal="right"/>
    </xf>
    <xf numFmtId="166" fontId="69" fillId="0" borderId="190" xfId="0" applyNumberFormat="1" applyFont="1" applyBorder="1" applyAlignment="1">
      <alignment horizontal="right"/>
    </xf>
    <xf numFmtId="166" fontId="69" fillId="0" borderId="191" xfId="0" applyNumberFormat="1" applyFont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166" fontId="5" fillId="0" borderId="190" xfId="0" applyNumberFormat="1" applyFont="1" applyBorder="1" applyAlignment="1">
      <alignment horizontal="right"/>
    </xf>
    <xf numFmtId="166" fontId="5" fillId="0" borderId="191" xfId="0" applyNumberFormat="1" applyFont="1" applyBorder="1" applyAlignment="1">
      <alignment horizontal="right"/>
    </xf>
    <xf numFmtId="178" fontId="5" fillId="0" borderId="190" xfId="0" applyNumberFormat="1" applyFont="1" applyBorder="1" applyAlignment="1">
      <alignment horizontal="right"/>
    </xf>
    <xf numFmtId="4" fontId="5" fillId="0" borderId="190" xfId="0" applyNumberFormat="1" applyFont="1" applyBorder="1" applyAlignment="1">
      <alignment horizontal="right"/>
    </xf>
    <xf numFmtId="0" fontId="5" fillId="0" borderId="190" xfId="0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49" fontId="3" fillId="0" borderId="192" xfId="0" applyNumberFormat="1" applyFont="1" applyBorder="1" applyAlignment="1">
      <alignment horizontal="center"/>
    </xf>
    <xf numFmtId="3" fontId="34" fillId="0" borderId="193" xfId="0" applyNumberFormat="1" applyFont="1" applyBorder="1"/>
    <xf numFmtId="166" fontId="34" fillId="0" borderId="193" xfId="0" applyNumberFormat="1" applyFont="1" applyBorder="1"/>
    <xf numFmtId="166" fontId="34" fillId="0" borderId="194" xfId="0" applyNumberFormat="1" applyFont="1" applyBorder="1"/>
    <xf numFmtId="3" fontId="34" fillId="0" borderId="193" xfId="0" applyNumberFormat="1" applyFont="1" applyBorder="1" applyAlignment="1">
      <alignment horizontal="right"/>
    </xf>
    <xf numFmtId="166" fontId="5" fillId="0" borderId="193" xfId="0" applyNumberFormat="1" applyFont="1" applyBorder="1" applyAlignment="1">
      <alignment horizontal="right"/>
    </xf>
    <xf numFmtId="166" fontId="5" fillId="0" borderId="194" xfId="0" applyNumberFormat="1" applyFont="1" applyBorder="1" applyAlignment="1">
      <alignment horizontal="right"/>
    </xf>
    <xf numFmtId="3" fontId="69" fillId="0" borderId="193" xfId="0" applyNumberFormat="1" applyFont="1" applyBorder="1" applyAlignment="1">
      <alignment horizontal="right"/>
    </xf>
    <xf numFmtId="166" fontId="69" fillId="0" borderId="193" xfId="0" applyNumberFormat="1" applyFont="1" applyBorder="1" applyAlignment="1">
      <alignment horizontal="right"/>
    </xf>
    <xf numFmtId="166" fontId="69" fillId="0" borderId="194" xfId="0" applyNumberFormat="1" applyFont="1" applyBorder="1" applyAlignment="1">
      <alignment horizontal="right"/>
    </xf>
    <xf numFmtId="178" fontId="5" fillId="0" borderId="193" xfId="0" applyNumberFormat="1" applyFont="1" applyBorder="1" applyAlignment="1">
      <alignment horizontal="right"/>
    </xf>
    <xf numFmtId="3" fontId="5" fillId="0" borderId="193" xfId="0" applyNumberFormat="1" applyFont="1" applyBorder="1" applyAlignment="1">
      <alignment horizontal="right"/>
    </xf>
    <xf numFmtId="4" fontId="5" fillId="0" borderId="193" xfId="0" applyNumberFormat="1" applyFont="1" applyBorder="1" applyAlignment="1">
      <alignment horizontal="right"/>
    </xf>
    <xf numFmtId="0" fontId="5" fillId="0" borderId="193" xfId="0" applyFont="1" applyBorder="1"/>
    <xf numFmtId="3" fontId="5" fillId="0" borderId="193" xfId="0" applyNumberFormat="1" applyFont="1" applyBorder="1"/>
    <xf numFmtId="3" fontId="5" fillId="0" borderId="194" xfId="0" applyNumberFormat="1" applyFont="1" applyBorder="1"/>
    <xf numFmtId="49" fontId="3" fillId="0" borderId="195" xfId="0" applyNumberFormat="1" applyFont="1" applyBorder="1" applyAlignment="1">
      <alignment horizontal="center"/>
    </xf>
    <xf numFmtId="3" fontId="34" fillId="0" borderId="196" xfId="0" applyNumberFormat="1" applyFont="1" applyBorder="1"/>
    <xf numFmtId="166" fontId="34" fillId="0" borderId="196" xfId="0" applyNumberFormat="1" applyFont="1" applyBorder="1"/>
    <xf numFmtId="166" fontId="34" fillId="0" borderId="197" xfId="0" applyNumberFormat="1" applyFont="1" applyBorder="1"/>
    <xf numFmtId="3" fontId="69" fillId="0" borderId="196" xfId="0" applyNumberFormat="1" applyFont="1" applyBorder="1" applyAlignment="1">
      <alignment horizontal="right"/>
    </xf>
    <xf numFmtId="166" fontId="69" fillId="0" borderId="196" xfId="0" applyNumberFormat="1" applyFont="1" applyBorder="1" applyAlignment="1">
      <alignment horizontal="right"/>
    </xf>
    <xf numFmtId="166" fontId="69" fillId="0" borderId="197" xfId="0" applyNumberFormat="1" applyFont="1" applyBorder="1" applyAlignment="1">
      <alignment horizontal="right"/>
    </xf>
    <xf numFmtId="3" fontId="5" fillId="0" borderId="196" xfId="0" applyNumberFormat="1" applyFont="1" applyBorder="1" applyAlignment="1">
      <alignment horizontal="right"/>
    </xf>
    <xf numFmtId="166" fontId="5" fillId="0" borderId="196" xfId="0" applyNumberFormat="1" applyFont="1" applyBorder="1" applyAlignment="1">
      <alignment horizontal="right"/>
    </xf>
    <xf numFmtId="166" fontId="5" fillId="0" borderId="197" xfId="0" applyNumberFormat="1" applyFont="1" applyBorder="1" applyAlignment="1">
      <alignment horizontal="right"/>
    </xf>
    <xf numFmtId="178" fontId="5" fillId="0" borderId="196" xfId="0" applyNumberFormat="1" applyFont="1" applyBorder="1" applyAlignment="1">
      <alignment horizontal="right"/>
    </xf>
    <xf numFmtId="4" fontId="5" fillId="0" borderId="196" xfId="0" applyNumberFormat="1" applyFont="1" applyBorder="1" applyAlignment="1">
      <alignment horizontal="right"/>
    </xf>
    <xf numFmtId="0" fontId="5" fillId="0" borderId="196" xfId="0" applyFont="1" applyBorder="1"/>
    <xf numFmtId="3" fontId="5" fillId="0" borderId="196" xfId="0" applyNumberFormat="1" applyFont="1" applyBorder="1"/>
    <xf numFmtId="3" fontId="5" fillId="0" borderId="197" xfId="0" applyNumberFormat="1" applyFont="1" applyBorder="1"/>
    <xf numFmtId="3" fontId="34" fillId="0" borderId="196" xfId="0" applyNumberFormat="1" applyFont="1" applyBorder="1" applyAlignment="1">
      <alignment horizontal="right"/>
    </xf>
    <xf numFmtId="49" fontId="3" fillId="0" borderId="198" xfId="0" applyNumberFormat="1" applyFont="1" applyBorder="1" applyAlignment="1">
      <alignment horizontal="center"/>
    </xf>
    <xf numFmtId="3" fontId="69" fillId="0" borderId="199" xfId="0" applyNumberFormat="1" applyFont="1" applyBorder="1"/>
    <xf numFmtId="166" fontId="69" fillId="0" borderId="199" xfId="0" applyNumberFormat="1" applyFont="1" applyBorder="1"/>
    <xf numFmtId="166" fontId="69" fillId="0" borderId="200" xfId="0" applyNumberFormat="1" applyFont="1" applyBorder="1"/>
    <xf numFmtId="3" fontId="34" fillId="0" borderId="199" xfId="0" applyNumberFormat="1" applyFont="1" applyBorder="1" applyAlignment="1">
      <alignment horizontal="right"/>
    </xf>
    <xf numFmtId="166" fontId="5" fillId="0" borderId="199" xfId="0" applyNumberFormat="1" applyFont="1" applyBorder="1" applyAlignment="1">
      <alignment horizontal="right"/>
    </xf>
    <xf numFmtId="166" fontId="5" fillId="0" borderId="200" xfId="0" applyNumberFormat="1" applyFont="1" applyBorder="1" applyAlignment="1">
      <alignment horizontal="right"/>
    </xf>
    <xf numFmtId="3" fontId="5" fillId="0" borderId="199" xfId="0" applyNumberFormat="1" applyFont="1" applyBorder="1" applyAlignment="1">
      <alignment horizontal="right"/>
    </xf>
    <xf numFmtId="178" fontId="5" fillId="0" borderId="199" xfId="0" applyNumberFormat="1" applyFont="1" applyBorder="1" applyAlignment="1">
      <alignment horizontal="right"/>
    </xf>
    <xf numFmtId="4" fontId="5" fillId="0" borderId="199" xfId="0" applyNumberFormat="1" applyFont="1" applyBorder="1" applyAlignment="1">
      <alignment horizontal="right"/>
    </xf>
    <xf numFmtId="0" fontId="5" fillId="0" borderId="199" xfId="0" applyFont="1" applyBorder="1"/>
    <xf numFmtId="3" fontId="5" fillId="0" borderId="199" xfId="0" applyNumberFormat="1" applyFont="1" applyBorder="1"/>
    <xf numFmtId="3" fontId="5" fillId="0" borderId="200" xfId="0" applyNumberFormat="1" applyFont="1" applyBorder="1"/>
    <xf numFmtId="49" fontId="3" fillId="0" borderId="201" xfId="0" applyNumberFormat="1" applyFont="1" applyBorder="1" applyAlignment="1">
      <alignment horizontal="center"/>
    </xf>
    <xf numFmtId="3" fontId="34" fillId="0" borderId="202" xfId="0" applyNumberFormat="1" applyFont="1" applyBorder="1"/>
    <xf numFmtId="166" fontId="34" fillId="0" borderId="202" xfId="0" applyNumberFormat="1" applyFont="1" applyBorder="1"/>
    <xf numFmtId="166" fontId="34" fillId="0" borderId="203" xfId="0" applyNumberFormat="1" applyFont="1" applyBorder="1"/>
    <xf numFmtId="3" fontId="69" fillId="0" borderId="202" xfId="0" applyNumberFormat="1" applyFont="1" applyBorder="1" applyAlignment="1">
      <alignment horizontal="right"/>
    </xf>
    <xf numFmtId="166" fontId="69" fillId="0" borderId="202" xfId="0" applyNumberFormat="1" applyFont="1" applyBorder="1" applyAlignment="1">
      <alignment horizontal="right"/>
    </xf>
    <xf numFmtId="166" fontId="69" fillId="0" borderId="203" xfId="0" applyNumberFormat="1" applyFont="1" applyBorder="1" applyAlignment="1">
      <alignment horizontal="right"/>
    </xf>
    <xf numFmtId="3" fontId="5" fillId="0" borderId="202" xfId="0" applyNumberFormat="1" applyFont="1" applyBorder="1" applyAlignment="1">
      <alignment horizontal="right"/>
    </xf>
    <xf numFmtId="166" fontId="5" fillId="0" borderId="202" xfId="0" applyNumberFormat="1" applyFont="1" applyBorder="1" applyAlignment="1">
      <alignment horizontal="right"/>
    </xf>
    <xf numFmtId="166" fontId="5" fillId="0" borderId="203" xfId="0" applyNumberFormat="1" applyFont="1" applyBorder="1" applyAlignment="1">
      <alignment horizontal="right"/>
    </xf>
    <xf numFmtId="178" fontId="5" fillId="0" borderId="202" xfId="0" applyNumberFormat="1" applyFont="1" applyBorder="1" applyAlignment="1">
      <alignment horizontal="right"/>
    </xf>
    <xf numFmtId="4" fontId="5" fillId="0" borderId="202" xfId="0" applyNumberFormat="1" applyFont="1" applyBorder="1" applyAlignment="1">
      <alignment horizontal="right"/>
    </xf>
    <xf numFmtId="0" fontId="5" fillId="0" borderId="202" xfId="0" applyFont="1" applyBorder="1"/>
    <xf numFmtId="3" fontId="5" fillId="0" borderId="202" xfId="0" applyNumberFormat="1" applyFont="1" applyBorder="1"/>
    <xf numFmtId="3" fontId="5" fillId="0" borderId="203" xfId="0" applyNumberFormat="1" applyFont="1" applyBorder="1"/>
    <xf numFmtId="3" fontId="69" fillId="0" borderId="202" xfId="0" applyNumberFormat="1" applyFont="1" applyBorder="1"/>
    <xf numFmtId="166" fontId="69" fillId="0" borderId="202" xfId="0" applyNumberFormat="1" applyFont="1" applyBorder="1"/>
    <xf numFmtId="166" fontId="69" fillId="0" borderId="203" xfId="0" applyNumberFormat="1" applyFont="1" applyBorder="1"/>
    <xf numFmtId="3" fontId="34" fillId="0" borderId="202" xfId="0" applyNumberFormat="1" applyFont="1" applyBorder="1" applyAlignment="1">
      <alignment horizontal="right"/>
    </xf>
    <xf numFmtId="166" fontId="70" fillId="0" borderId="203" xfId="0" applyNumberFormat="1" applyFont="1" applyBorder="1" applyAlignment="1">
      <alignment horizontal="right"/>
    </xf>
    <xf numFmtId="49" fontId="3" fillId="0" borderId="204" xfId="0" applyNumberFormat="1" applyFont="1" applyBorder="1" applyAlignment="1">
      <alignment horizontal="center"/>
    </xf>
    <xf numFmtId="3" fontId="34" fillId="0" borderId="205" xfId="0" applyNumberFormat="1" applyFont="1" applyBorder="1"/>
    <xf numFmtId="166" fontId="34" fillId="0" borderId="205" xfId="0" applyNumberFormat="1" applyFont="1" applyBorder="1"/>
    <xf numFmtId="166" fontId="34" fillId="0" borderId="206" xfId="0" applyNumberFormat="1" applyFont="1" applyBorder="1"/>
    <xf numFmtId="3" fontId="69" fillId="0" borderId="205" xfId="0" applyNumberFormat="1" applyFont="1" applyBorder="1" applyAlignment="1">
      <alignment horizontal="right"/>
    </xf>
    <xf numFmtId="166" fontId="69" fillId="0" borderId="205" xfId="0" applyNumberFormat="1" applyFont="1" applyBorder="1" applyAlignment="1">
      <alignment horizontal="right"/>
    </xf>
    <xf numFmtId="166" fontId="69" fillId="0" borderId="206" xfId="0" applyNumberFormat="1" applyFont="1" applyBorder="1" applyAlignment="1">
      <alignment horizontal="right"/>
    </xf>
    <xf numFmtId="3" fontId="5" fillId="0" borderId="205" xfId="0" applyNumberFormat="1" applyFont="1" applyBorder="1" applyAlignment="1">
      <alignment horizontal="right"/>
    </xf>
    <xf numFmtId="166" fontId="5" fillId="0" borderId="205" xfId="0" applyNumberFormat="1" applyFont="1" applyBorder="1" applyAlignment="1">
      <alignment horizontal="right"/>
    </xf>
    <xf numFmtId="166" fontId="5" fillId="0" borderId="206" xfId="0" applyNumberFormat="1" applyFont="1" applyBorder="1" applyAlignment="1">
      <alignment horizontal="right"/>
    </xf>
    <xf numFmtId="178" fontId="5" fillId="0" borderId="205" xfId="0" applyNumberFormat="1" applyFont="1" applyBorder="1" applyAlignment="1">
      <alignment horizontal="right"/>
    </xf>
    <xf numFmtId="4" fontId="5" fillId="0" borderId="205" xfId="0" applyNumberFormat="1" applyFont="1" applyBorder="1" applyAlignment="1">
      <alignment horizontal="right"/>
    </xf>
    <xf numFmtId="0" fontId="5" fillId="0" borderId="205" xfId="0" applyFont="1" applyBorder="1"/>
    <xf numFmtId="3" fontId="5" fillId="0" borderId="205" xfId="0" applyNumberFormat="1" applyFont="1" applyBorder="1"/>
    <xf numFmtId="3" fontId="5" fillId="0" borderId="206" xfId="0" applyNumberFormat="1" applyFont="1" applyBorder="1"/>
    <xf numFmtId="3" fontId="69" fillId="0" borderId="205" xfId="0" applyNumberFormat="1" applyFont="1" applyBorder="1"/>
    <xf numFmtId="166" fontId="69" fillId="0" borderId="205" xfId="0" applyNumberFormat="1" applyFont="1" applyBorder="1"/>
    <xf numFmtId="166" fontId="69" fillId="0" borderId="206" xfId="0" applyNumberFormat="1" applyFont="1" applyBorder="1"/>
    <xf numFmtId="3" fontId="34" fillId="0" borderId="205" xfId="0" applyNumberFormat="1" applyFont="1" applyBorder="1" applyAlignment="1">
      <alignment horizontal="right"/>
    </xf>
    <xf numFmtId="49" fontId="3" fillId="0" borderId="207" xfId="0" applyNumberFormat="1" applyFont="1" applyBorder="1" applyAlignment="1">
      <alignment horizontal="center"/>
    </xf>
    <xf numFmtId="3" fontId="34" fillId="0" borderId="208" xfId="0" applyNumberFormat="1" applyFont="1" applyBorder="1"/>
    <xf numFmtId="166" fontId="34" fillId="0" borderId="208" xfId="0" applyNumberFormat="1" applyFont="1" applyBorder="1"/>
    <xf numFmtId="166" fontId="34" fillId="0" borderId="209" xfId="0" applyNumberFormat="1" applyFont="1" applyBorder="1"/>
    <xf numFmtId="3" fontId="69" fillId="0" borderId="208" xfId="0" applyNumberFormat="1" applyFont="1" applyBorder="1" applyAlignment="1">
      <alignment horizontal="right"/>
    </xf>
    <xf numFmtId="166" fontId="69" fillId="0" borderId="208" xfId="0" applyNumberFormat="1" applyFont="1" applyBorder="1" applyAlignment="1">
      <alignment horizontal="right"/>
    </xf>
    <xf numFmtId="166" fontId="69" fillId="0" borderId="209" xfId="0" applyNumberFormat="1" applyFont="1" applyBorder="1" applyAlignment="1">
      <alignment horizontal="right"/>
    </xf>
    <xf numFmtId="3" fontId="5" fillId="0" borderId="208" xfId="0" applyNumberFormat="1" applyFont="1" applyBorder="1" applyAlignment="1">
      <alignment horizontal="right"/>
    </xf>
    <xf numFmtId="166" fontId="5" fillId="0" borderId="208" xfId="0" applyNumberFormat="1" applyFont="1" applyBorder="1" applyAlignment="1">
      <alignment horizontal="right"/>
    </xf>
    <xf numFmtId="166" fontId="5" fillId="0" borderId="209" xfId="0" applyNumberFormat="1" applyFont="1" applyBorder="1" applyAlignment="1">
      <alignment horizontal="right"/>
    </xf>
    <xf numFmtId="178" fontId="5" fillId="0" borderId="208" xfId="0" applyNumberFormat="1" applyFont="1" applyBorder="1" applyAlignment="1">
      <alignment horizontal="right"/>
    </xf>
    <xf numFmtId="4" fontId="5" fillId="0" borderId="208" xfId="0" applyNumberFormat="1" applyFont="1" applyBorder="1" applyAlignment="1">
      <alignment horizontal="right"/>
    </xf>
    <xf numFmtId="0" fontId="5" fillId="0" borderId="208" xfId="0" applyFont="1" applyBorder="1"/>
    <xf numFmtId="3" fontId="5" fillId="0" borderId="208" xfId="0" applyNumberFormat="1" applyFont="1" applyBorder="1"/>
    <xf numFmtId="3" fontId="5" fillId="0" borderId="209" xfId="0" applyNumberFormat="1" applyFont="1" applyBorder="1"/>
    <xf numFmtId="49" fontId="3" fillId="0" borderId="210" xfId="0" applyNumberFormat="1" applyFont="1" applyBorder="1" applyAlignment="1">
      <alignment horizontal="center"/>
    </xf>
    <xf numFmtId="3" fontId="34" fillId="0" borderId="211" xfId="0" applyNumberFormat="1" applyFont="1" applyBorder="1"/>
    <xf numFmtId="166" fontId="34" fillId="0" borderId="211" xfId="0" applyNumberFormat="1" applyFont="1" applyBorder="1"/>
    <xf numFmtId="166" fontId="34" fillId="0" borderId="212" xfId="0" applyNumberFormat="1" applyFont="1" applyBorder="1"/>
    <xf numFmtId="3" fontId="69" fillId="0" borderId="211" xfId="0" applyNumberFormat="1" applyFont="1" applyBorder="1" applyAlignment="1">
      <alignment horizontal="right"/>
    </xf>
    <xf numFmtId="166" fontId="69" fillId="0" borderId="211" xfId="0" applyNumberFormat="1" applyFont="1" applyBorder="1" applyAlignment="1">
      <alignment horizontal="right"/>
    </xf>
    <xf numFmtId="166" fontId="69" fillId="0" borderId="212" xfId="0" applyNumberFormat="1" applyFont="1" applyBorder="1" applyAlignment="1">
      <alignment horizontal="right"/>
    </xf>
    <xf numFmtId="3" fontId="5" fillId="0" borderId="211" xfId="0" applyNumberFormat="1" applyFont="1" applyBorder="1" applyAlignment="1">
      <alignment horizontal="right"/>
    </xf>
    <xf numFmtId="166" fontId="5" fillId="0" borderId="211" xfId="0" applyNumberFormat="1" applyFont="1" applyBorder="1" applyAlignment="1">
      <alignment horizontal="right"/>
    </xf>
    <xf numFmtId="166" fontId="5" fillId="0" borderId="212" xfId="0" applyNumberFormat="1" applyFont="1" applyBorder="1" applyAlignment="1">
      <alignment horizontal="right"/>
    </xf>
    <xf numFmtId="178" fontId="5" fillId="0" borderId="211" xfId="0" applyNumberFormat="1" applyFont="1" applyBorder="1" applyAlignment="1">
      <alignment horizontal="right"/>
    </xf>
    <xf numFmtId="4" fontId="5" fillId="0" borderId="211" xfId="0" applyNumberFormat="1" applyFont="1" applyBorder="1" applyAlignment="1">
      <alignment horizontal="right"/>
    </xf>
    <xf numFmtId="0" fontId="5" fillId="0" borderId="211" xfId="0" applyFont="1" applyBorder="1"/>
    <xf numFmtId="3" fontId="5" fillId="0" borderId="211" xfId="0" applyNumberFormat="1" applyFont="1" applyBorder="1"/>
    <xf numFmtId="3" fontId="5" fillId="0" borderId="212" xfId="0" applyNumberFormat="1" applyFont="1" applyBorder="1"/>
    <xf numFmtId="49" fontId="3" fillId="0" borderId="213" xfId="0" applyNumberFormat="1" applyFont="1" applyBorder="1" applyAlignment="1">
      <alignment horizontal="center"/>
    </xf>
    <xf numFmtId="3" fontId="69" fillId="0" borderId="214" xfId="0" applyNumberFormat="1" applyFont="1" applyBorder="1"/>
    <xf numFmtId="166" fontId="69" fillId="0" borderId="214" xfId="0" applyNumberFormat="1" applyFont="1" applyBorder="1"/>
    <xf numFmtId="166" fontId="69" fillId="0" borderId="215" xfId="0" applyNumberFormat="1" applyFont="1" applyBorder="1"/>
    <xf numFmtId="3" fontId="34" fillId="0" borderId="214" xfId="0" applyNumberFormat="1" applyFont="1" applyBorder="1" applyAlignment="1">
      <alignment horizontal="right"/>
    </xf>
    <xf numFmtId="166" fontId="5" fillId="0" borderId="214" xfId="0" applyNumberFormat="1" applyFont="1" applyBorder="1" applyAlignment="1">
      <alignment horizontal="right"/>
    </xf>
    <xf numFmtId="166" fontId="5" fillId="0" borderId="215" xfId="0" applyNumberFormat="1" applyFont="1" applyBorder="1" applyAlignment="1">
      <alignment horizontal="right"/>
    </xf>
    <xf numFmtId="3" fontId="5" fillId="0" borderId="214" xfId="0" applyNumberFormat="1" applyFont="1" applyBorder="1" applyAlignment="1">
      <alignment horizontal="right"/>
    </xf>
    <xf numFmtId="166" fontId="70" fillId="0" borderId="215" xfId="0" applyNumberFormat="1" applyFont="1" applyBorder="1" applyAlignment="1">
      <alignment horizontal="right"/>
    </xf>
    <xf numFmtId="178" fontId="5" fillId="0" borderId="214" xfId="0" applyNumberFormat="1" applyFont="1" applyBorder="1" applyAlignment="1">
      <alignment horizontal="right"/>
    </xf>
    <xf numFmtId="4" fontId="5" fillId="0" borderId="214" xfId="0" applyNumberFormat="1" applyFont="1" applyBorder="1" applyAlignment="1">
      <alignment horizontal="right"/>
    </xf>
    <xf numFmtId="0" fontId="5" fillId="0" borderId="214" xfId="0" applyFont="1" applyBorder="1"/>
    <xf numFmtId="3" fontId="5" fillId="0" borderId="214" xfId="0" applyNumberFormat="1" applyFont="1" applyBorder="1"/>
    <xf numFmtId="3" fontId="5" fillId="0" borderId="215" xfId="0" applyNumberFormat="1" applyFont="1" applyBorder="1"/>
    <xf numFmtId="3" fontId="34" fillId="0" borderId="214" xfId="0" applyNumberFormat="1" applyFont="1" applyBorder="1"/>
    <xf numFmtId="166" fontId="34" fillId="0" borderId="214" xfId="0" applyNumberFormat="1" applyFont="1" applyBorder="1"/>
    <xf numFmtId="166" fontId="34" fillId="0" borderId="215" xfId="0" applyNumberFormat="1" applyFont="1" applyBorder="1"/>
    <xf numFmtId="3" fontId="69" fillId="0" borderId="214" xfId="0" applyNumberFormat="1" applyFont="1" applyBorder="1" applyAlignment="1">
      <alignment horizontal="right"/>
    </xf>
    <xf numFmtId="166" fontId="69" fillId="0" borderId="214" xfId="0" applyNumberFormat="1" applyFont="1" applyBorder="1" applyAlignment="1">
      <alignment horizontal="right"/>
    </xf>
    <xf numFmtId="166" fontId="69" fillId="0" borderId="215" xfId="0" applyNumberFormat="1" applyFont="1" applyBorder="1" applyAlignment="1">
      <alignment horizontal="right"/>
    </xf>
    <xf numFmtId="49" fontId="3" fillId="0" borderId="216" xfId="0" applyNumberFormat="1" applyFont="1" applyBorder="1" applyAlignment="1">
      <alignment horizontal="center"/>
    </xf>
    <xf numFmtId="3" fontId="69" fillId="0" borderId="217" xfId="0" applyNumberFormat="1" applyFont="1" applyBorder="1"/>
    <xf numFmtId="166" fontId="69" fillId="0" borderId="217" xfId="0" applyNumberFormat="1" applyFont="1" applyBorder="1"/>
    <xf numFmtId="166" fontId="69" fillId="0" borderId="218" xfId="0" applyNumberFormat="1" applyFont="1" applyBorder="1"/>
    <xf numFmtId="3" fontId="34" fillId="0" borderId="217" xfId="0" applyNumberFormat="1" applyFont="1" applyBorder="1" applyAlignment="1">
      <alignment horizontal="right"/>
    </xf>
    <xf numFmtId="166" fontId="5" fillId="0" borderId="217" xfId="0" applyNumberFormat="1" applyFont="1" applyBorder="1" applyAlignment="1">
      <alignment horizontal="right"/>
    </xf>
    <xf numFmtId="166" fontId="5" fillId="0" borderId="218" xfId="0" applyNumberFormat="1" applyFont="1" applyBorder="1" applyAlignment="1">
      <alignment horizontal="right"/>
    </xf>
    <xf numFmtId="3" fontId="5" fillId="0" borderId="217" xfId="0" applyNumberFormat="1" applyFont="1" applyBorder="1" applyAlignment="1">
      <alignment horizontal="right"/>
    </xf>
    <xf numFmtId="178" fontId="5" fillId="0" borderId="217" xfId="0" applyNumberFormat="1" applyFont="1" applyBorder="1" applyAlignment="1">
      <alignment horizontal="right"/>
    </xf>
    <xf numFmtId="4" fontId="5" fillId="0" borderId="217" xfId="0" applyNumberFormat="1" applyFont="1" applyBorder="1" applyAlignment="1">
      <alignment horizontal="right"/>
    </xf>
    <xf numFmtId="0" fontId="5" fillId="0" borderId="217" xfId="0" applyFont="1" applyBorder="1"/>
    <xf numFmtId="3" fontId="5" fillId="0" borderId="217" xfId="0" applyNumberFormat="1" applyFont="1" applyBorder="1"/>
    <xf numFmtId="3" fontId="5" fillId="0" borderId="218" xfId="0" applyNumberFormat="1" applyFont="1" applyBorder="1"/>
    <xf numFmtId="49" fontId="3" fillId="0" borderId="219" xfId="0" applyNumberFormat="1" applyFont="1" applyBorder="1" applyAlignment="1">
      <alignment horizontal="center"/>
    </xf>
    <xf numFmtId="3" fontId="34" fillId="0" borderId="220" xfId="0" applyNumberFormat="1" applyFont="1" applyBorder="1"/>
    <xf numFmtId="166" fontId="34" fillId="0" borderId="220" xfId="0" applyNumberFormat="1" applyFont="1" applyBorder="1"/>
    <xf numFmtId="166" fontId="34" fillId="0" borderId="221" xfId="0" applyNumberFormat="1" applyFont="1" applyBorder="1"/>
    <xf numFmtId="3" fontId="34" fillId="0" borderId="220" xfId="0" applyNumberFormat="1" applyFont="1" applyBorder="1" applyAlignment="1">
      <alignment horizontal="right"/>
    </xf>
    <xf numFmtId="166" fontId="5" fillId="0" borderId="220" xfId="0" applyNumberFormat="1" applyFont="1" applyBorder="1" applyAlignment="1">
      <alignment horizontal="right"/>
    </xf>
    <xf numFmtId="166" fontId="5" fillId="0" borderId="221" xfId="0" applyNumberFormat="1" applyFont="1" applyBorder="1" applyAlignment="1">
      <alignment horizontal="right"/>
    </xf>
    <xf numFmtId="3" fontId="69" fillId="0" borderId="220" xfId="0" applyNumberFormat="1" applyFont="1" applyBorder="1" applyAlignment="1">
      <alignment horizontal="right"/>
    </xf>
    <xf numFmtId="166" fontId="69" fillId="0" borderId="220" xfId="0" applyNumberFormat="1" applyFont="1" applyBorder="1" applyAlignment="1">
      <alignment horizontal="right"/>
    </xf>
    <xf numFmtId="166" fontId="69" fillId="0" borderId="221" xfId="0" applyNumberFormat="1" applyFont="1" applyBorder="1" applyAlignment="1">
      <alignment horizontal="right"/>
    </xf>
    <xf numFmtId="178" fontId="5" fillId="0" borderId="220" xfId="0" applyNumberFormat="1" applyFont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4" fontId="5" fillId="0" borderId="220" xfId="0" applyNumberFormat="1" applyFont="1" applyBorder="1" applyAlignment="1">
      <alignment horizontal="right"/>
    </xf>
    <xf numFmtId="0" fontId="5" fillId="0" borderId="220" xfId="0" applyFont="1" applyBorder="1"/>
    <xf numFmtId="3" fontId="5" fillId="0" borderId="220" xfId="0" applyNumberFormat="1" applyFont="1" applyBorder="1"/>
    <xf numFmtId="3" fontId="5" fillId="0" borderId="221" xfId="0" applyNumberFormat="1" applyFont="1" applyBorder="1"/>
    <xf numFmtId="49" fontId="3" fillId="0" borderId="222" xfId="0" applyNumberFormat="1" applyFont="1" applyBorder="1" applyAlignment="1">
      <alignment horizontal="center"/>
    </xf>
    <xf numFmtId="3" fontId="34" fillId="0" borderId="223" xfId="0" applyNumberFormat="1" applyFont="1" applyBorder="1"/>
    <xf numFmtId="166" fontId="34" fillId="0" borderId="223" xfId="0" applyNumberFormat="1" applyFont="1" applyBorder="1"/>
    <xf numFmtId="166" fontId="34" fillId="0" borderId="224" xfId="0" applyNumberFormat="1" applyFont="1" applyBorder="1"/>
    <xf numFmtId="3" fontId="69" fillId="0" borderId="223" xfId="0" applyNumberFormat="1" applyFont="1" applyBorder="1" applyAlignment="1">
      <alignment horizontal="right"/>
    </xf>
    <xf numFmtId="166" fontId="69" fillId="0" borderId="223" xfId="0" applyNumberFormat="1" applyFont="1" applyBorder="1" applyAlignment="1">
      <alignment horizontal="right"/>
    </xf>
    <xf numFmtId="166" fontId="69" fillId="0" borderId="224" xfId="0" applyNumberFormat="1" applyFont="1" applyBorder="1" applyAlignment="1">
      <alignment horizontal="right"/>
    </xf>
    <xf numFmtId="3" fontId="5" fillId="0" borderId="223" xfId="0" applyNumberFormat="1" applyFont="1" applyBorder="1" applyAlignment="1">
      <alignment horizontal="right"/>
    </xf>
    <xf numFmtId="166" fontId="5" fillId="0" borderId="223" xfId="0" applyNumberFormat="1" applyFont="1" applyBorder="1" applyAlignment="1">
      <alignment horizontal="right"/>
    </xf>
    <xf numFmtId="166" fontId="5" fillId="0" borderId="224" xfId="0" applyNumberFormat="1" applyFont="1" applyBorder="1" applyAlignment="1">
      <alignment horizontal="right"/>
    </xf>
    <xf numFmtId="178" fontId="5" fillId="0" borderId="223" xfId="0" applyNumberFormat="1" applyFont="1" applyBorder="1" applyAlignment="1">
      <alignment horizontal="right"/>
    </xf>
    <xf numFmtId="4" fontId="5" fillId="0" borderId="223" xfId="0" applyNumberFormat="1" applyFont="1" applyBorder="1" applyAlignment="1">
      <alignment horizontal="right"/>
    </xf>
    <xf numFmtId="0" fontId="5" fillId="0" borderId="223" xfId="0" applyFont="1" applyBorder="1"/>
    <xf numFmtId="3" fontId="5" fillId="0" borderId="223" xfId="0" applyNumberFormat="1" applyFont="1" applyBorder="1"/>
    <xf numFmtId="3" fontId="5" fillId="0" borderId="224" xfId="0" applyNumberFormat="1" applyFont="1" applyBorder="1"/>
    <xf numFmtId="3" fontId="34" fillId="0" borderId="223" xfId="0" applyNumberFormat="1" applyFont="1" applyBorder="1" applyAlignment="1">
      <alignment horizontal="right"/>
    </xf>
    <xf numFmtId="49" fontId="3" fillId="0" borderId="225" xfId="0" applyNumberFormat="1" applyFont="1" applyBorder="1" applyAlignment="1">
      <alignment horizontal="center"/>
    </xf>
    <xf numFmtId="3" fontId="34" fillId="0" borderId="226" xfId="0" applyNumberFormat="1" applyFont="1" applyBorder="1"/>
    <xf numFmtId="166" fontId="34" fillId="0" borderId="226" xfId="0" applyNumberFormat="1" applyFont="1" applyBorder="1"/>
    <xf numFmtId="166" fontId="34" fillId="0" borderId="227" xfId="0" applyNumberFormat="1" applyFont="1" applyBorder="1"/>
    <xf numFmtId="3" fontId="34" fillId="0" borderId="226" xfId="0" applyNumberFormat="1" applyFont="1" applyBorder="1" applyAlignment="1">
      <alignment horizontal="right"/>
    </xf>
    <xf numFmtId="166" fontId="5" fillId="0" borderId="226" xfId="0" applyNumberFormat="1" applyFont="1" applyBorder="1" applyAlignment="1">
      <alignment horizontal="right"/>
    </xf>
    <xf numFmtId="166" fontId="5" fillId="0" borderId="227" xfId="0" applyNumberFormat="1" applyFont="1" applyBorder="1" applyAlignment="1">
      <alignment horizontal="right"/>
    </xf>
    <xf numFmtId="3" fontId="69" fillId="0" borderId="226" xfId="0" applyNumberFormat="1" applyFont="1" applyBorder="1" applyAlignment="1">
      <alignment horizontal="right"/>
    </xf>
    <xf numFmtId="166" fontId="69" fillId="0" borderId="226" xfId="0" applyNumberFormat="1" applyFont="1" applyBorder="1" applyAlignment="1">
      <alignment horizontal="right"/>
    </xf>
    <xf numFmtId="166" fontId="69" fillId="0" borderId="227" xfId="0" applyNumberFormat="1" applyFont="1" applyBorder="1" applyAlignment="1">
      <alignment horizontal="right"/>
    </xf>
    <xf numFmtId="178" fontId="5" fillId="0" borderId="226" xfId="0" applyNumberFormat="1" applyFont="1" applyBorder="1" applyAlignment="1">
      <alignment horizontal="right"/>
    </xf>
    <xf numFmtId="3" fontId="5" fillId="0" borderId="226" xfId="0" applyNumberFormat="1" applyFont="1" applyBorder="1" applyAlignment="1">
      <alignment horizontal="right"/>
    </xf>
    <xf numFmtId="4" fontId="5" fillId="0" borderId="226" xfId="0" applyNumberFormat="1" applyFont="1" applyBorder="1" applyAlignment="1">
      <alignment horizontal="right"/>
    </xf>
    <xf numFmtId="0" fontId="5" fillId="0" borderId="226" xfId="0" applyFont="1" applyBorder="1"/>
    <xf numFmtId="3" fontId="5" fillId="0" borderId="226" xfId="0" applyNumberFormat="1" applyFont="1" applyBorder="1"/>
    <xf numFmtId="3" fontId="5" fillId="0" borderId="227" xfId="0" applyNumberFormat="1" applyFont="1" applyBorder="1"/>
    <xf numFmtId="3" fontId="69" fillId="0" borderId="226" xfId="0" applyNumberFormat="1" applyFont="1" applyBorder="1"/>
    <xf numFmtId="166" fontId="69" fillId="0" borderId="226" xfId="0" applyNumberFormat="1" applyFont="1" applyBorder="1"/>
    <xf numFmtId="166" fontId="69" fillId="0" borderId="227" xfId="0" applyNumberFormat="1" applyFont="1" applyBorder="1"/>
    <xf numFmtId="166" fontId="70" fillId="0" borderId="227" xfId="0" applyNumberFormat="1" applyFont="1" applyBorder="1" applyAlignment="1">
      <alignment horizontal="right"/>
    </xf>
    <xf numFmtId="3" fontId="5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3" fontId="34" fillId="0" borderId="228" xfId="0" applyNumberFormat="1" applyFont="1" applyBorder="1"/>
    <xf numFmtId="3" fontId="34" fillId="0" borderId="229" xfId="0" applyNumberFormat="1" applyFont="1" applyBorder="1"/>
    <xf numFmtId="9" fontId="34" fillId="0" borderId="229" xfId="0" applyNumberFormat="1" applyFont="1" applyBorder="1"/>
    <xf numFmtId="3" fontId="11" fillId="0" borderId="230" xfId="0" applyNumberFormat="1" applyFont="1" applyBorder="1" applyAlignment="1">
      <alignment horizontal="center"/>
    </xf>
    <xf numFmtId="3" fontId="34" fillId="0" borderId="231" xfId="0" applyNumberFormat="1" applyFont="1" applyBorder="1"/>
    <xf numFmtId="3" fontId="34" fillId="0" borderId="232" xfId="0" applyNumberFormat="1" applyFont="1" applyBorder="1"/>
    <xf numFmtId="9" fontId="34" fillId="0" borderId="232" xfId="0" applyNumberFormat="1" applyFont="1" applyBorder="1"/>
    <xf numFmtId="3" fontId="11" fillId="0" borderId="233" xfId="0" applyNumberFormat="1" applyFont="1" applyBorder="1" applyAlignment="1">
      <alignment horizontal="center"/>
    </xf>
    <xf numFmtId="3" fontId="34" fillId="0" borderId="234" xfId="0" applyNumberFormat="1" applyFont="1" applyBorder="1"/>
    <xf numFmtId="3" fontId="34" fillId="0" borderId="235" xfId="0" applyNumberFormat="1" applyFont="1" applyBorder="1"/>
    <xf numFmtId="9" fontId="34" fillId="0" borderId="235" xfId="0" applyNumberFormat="1" applyFont="1" applyBorder="1"/>
    <xf numFmtId="3" fontId="11" fillId="0" borderId="236" xfId="0" applyNumberFormat="1" applyFont="1" applyBorder="1" applyAlignment="1">
      <alignment horizontal="center"/>
    </xf>
    <xf numFmtId="3" fontId="34" fillId="0" borderId="237" xfId="0" applyNumberFormat="1" applyFont="1" applyBorder="1"/>
    <xf numFmtId="3" fontId="34" fillId="0" borderId="238" xfId="0" applyNumberFormat="1" applyFont="1" applyBorder="1"/>
    <xf numFmtId="9" fontId="34" fillId="0" borderId="238" xfId="0" applyNumberFormat="1" applyFont="1" applyBorder="1"/>
    <xf numFmtId="3" fontId="11" fillId="0" borderId="239" xfId="0" applyNumberFormat="1" applyFont="1" applyBorder="1" applyAlignment="1">
      <alignment horizontal="center"/>
    </xf>
    <xf numFmtId="3" fontId="34" fillId="0" borderId="240" xfId="0" applyNumberFormat="1" applyFont="1" applyBorder="1"/>
    <xf numFmtId="3" fontId="34" fillId="0" borderId="241" xfId="0" applyNumberFormat="1" applyFont="1" applyBorder="1"/>
    <xf numFmtId="9" fontId="34" fillId="0" borderId="241" xfId="0" applyNumberFormat="1" applyFont="1" applyBorder="1"/>
    <xf numFmtId="3" fontId="11" fillId="0" borderId="242" xfId="0" applyNumberFormat="1" applyFont="1" applyBorder="1" applyAlignment="1">
      <alignment horizontal="center"/>
    </xf>
    <xf numFmtId="3" fontId="34" fillId="0" borderId="243" xfId="0" applyNumberFormat="1" applyFont="1" applyBorder="1"/>
    <xf numFmtId="3" fontId="34" fillId="0" borderId="244" xfId="0" applyNumberFormat="1" applyFont="1" applyBorder="1"/>
    <xf numFmtId="9" fontId="34" fillId="0" borderId="244" xfId="0" applyNumberFormat="1" applyFont="1" applyBorder="1"/>
    <xf numFmtId="3" fontId="11" fillId="0" borderId="245" xfId="0" applyNumberFormat="1" applyFont="1" applyBorder="1" applyAlignment="1">
      <alignment horizontal="center"/>
    </xf>
    <xf numFmtId="3" fontId="34" fillId="0" borderId="246" xfId="0" applyNumberFormat="1" applyFont="1" applyBorder="1"/>
    <xf numFmtId="3" fontId="34" fillId="0" borderId="247" xfId="0" applyNumberFormat="1" applyFont="1" applyBorder="1"/>
    <xf numFmtId="9" fontId="34" fillId="0" borderId="247" xfId="0" applyNumberFormat="1" applyFont="1" applyBorder="1"/>
    <xf numFmtId="3" fontId="11" fillId="0" borderId="248" xfId="0" applyNumberFormat="1" applyFont="1" applyBorder="1" applyAlignment="1">
      <alignment horizontal="center"/>
    </xf>
    <xf numFmtId="3" fontId="34" fillId="0" borderId="249" xfId="0" applyNumberFormat="1" applyFont="1" applyBorder="1"/>
    <xf numFmtId="3" fontId="34" fillId="0" borderId="250" xfId="0" applyNumberFormat="1" applyFont="1" applyBorder="1"/>
    <xf numFmtId="9" fontId="34" fillId="0" borderId="250" xfId="0" applyNumberFormat="1" applyFont="1" applyBorder="1"/>
    <xf numFmtId="3" fontId="11" fillId="0" borderId="251" xfId="0" applyNumberFormat="1" applyFont="1" applyBorder="1" applyAlignment="1">
      <alignment horizontal="center"/>
    </xf>
    <xf numFmtId="3" fontId="34" fillId="0" borderId="252" xfId="0" applyNumberFormat="1" applyFont="1" applyBorder="1"/>
    <xf numFmtId="3" fontId="34" fillId="0" borderId="253" xfId="0" applyNumberFormat="1" applyFont="1" applyBorder="1"/>
    <xf numFmtId="9" fontId="34" fillId="0" borderId="253" xfId="0" applyNumberFormat="1" applyFont="1" applyBorder="1"/>
    <xf numFmtId="3" fontId="11" fillId="0" borderId="254" xfId="0" applyNumberFormat="1" applyFont="1" applyBorder="1" applyAlignment="1">
      <alignment horizontal="center"/>
    </xf>
    <xf numFmtId="3" fontId="34" fillId="0" borderId="255" xfId="0" applyNumberFormat="1" applyFont="1" applyBorder="1"/>
    <xf numFmtId="3" fontId="34" fillId="0" borderId="256" xfId="0" applyNumberFormat="1" applyFont="1" applyBorder="1"/>
    <xf numFmtId="9" fontId="34" fillId="0" borderId="256" xfId="0" applyNumberFormat="1" applyFont="1" applyBorder="1"/>
    <xf numFmtId="3" fontId="11" fillId="0" borderId="257" xfId="0" applyNumberFormat="1" applyFont="1" applyBorder="1" applyAlignment="1">
      <alignment horizontal="center"/>
    </xf>
    <xf numFmtId="3" fontId="34" fillId="0" borderId="258" xfId="0" applyNumberFormat="1" applyFont="1" applyBorder="1"/>
    <xf numFmtId="3" fontId="34" fillId="0" borderId="259" xfId="0" applyNumberFormat="1" applyFont="1" applyBorder="1"/>
    <xf numFmtId="9" fontId="34" fillId="0" borderId="259" xfId="0" applyNumberFormat="1" applyFont="1" applyBorder="1"/>
    <xf numFmtId="3" fontId="11" fillId="0" borderId="260" xfId="0" applyNumberFormat="1" applyFont="1" applyBorder="1" applyAlignment="1">
      <alignment horizontal="center"/>
    </xf>
    <xf numFmtId="3" fontId="34" fillId="0" borderId="261" xfId="0" applyNumberFormat="1" applyFont="1" applyBorder="1"/>
    <xf numFmtId="3" fontId="34" fillId="0" borderId="262" xfId="0" applyNumberFormat="1" applyFont="1" applyBorder="1"/>
    <xf numFmtId="9" fontId="34" fillId="0" borderId="262" xfId="0" applyNumberFormat="1" applyFont="1" applyBorder="1"/>
    <xf numFmtId="3" fontId="11" fillId="0" borderId="263" xfId="0" applyNumberFormat="1" applyFont="1" applyBorder="1" applyAlignment="1">
      <alignment horizontal="center"/>
    </xf>
    <xf numFmtId="3" fontId="34" fillId="0" borderId="264" xfId="0" applyNumberFormat="1" applyFont="1" applyBorder="1"/>
    <xf numFmtId="3" fontId="34" fillId="0" borderId="265" xfId="0" applyNumberFormat="1" applyFont="1" applyBorder="1"/>
    <xf numFmtId="9" fontId="34" fillId="0" borderId="265" xfId="0" applyNumberFormat="1" applyFont="1" applyBorder="1"/>
    <xf numFmtId="3" fontId="11" fillId="0" borderId="266" xfId="0" applyNumberFormat="1" applyFont="1" applyBorder="1" applyAlignment="1">
      <alignment horizontal="center"/>
    </xf>
    <xf numFmtId="3" fontId="34" fillId="0" borderId="267" xfId="0" applyNumberFormat="1" applyFont="1" applyBorder="1"/>
    <xf numFmtId="3" fontId="34" fillId="0" borderId="268" xfId="0" applyNumberFormat="1" applyFont="1" applyBorder="1"/>
    <xf numFmtId="9" fontId="34" fillId="0" borderId="268" xfId="0" applyNumberFormat="1" applyFont="1" applyBorder="1"/>
    <xf numFmtId="3" fontId="11" fillId="0" borderId="269" xfId="0" applyNumberFormat="1" applyFont="1" applyBorder="1" applyAlignment="1">
      <alignment horizontal="center"/>
    </xf>
    <xf numFmtId="3" fontId="34" fillId="0" borderId="270" xfId="0" applyNumberFormat="1" applyFont="1" applyBorder="1"/>
    <xf numFmtId="3" fontId="34" fillId="0" borderId="271" xfId="0" applyNumberFormat="1" applyFont="1" applyBorder="1"/>
    <xf numFmtId="9" fontId="34" fillId="0" borderId="271" xfId="0" applyNumberFormat="1" applyFont="1" applyBorder="1"/>
    <xf numFmtId="3" fontId="11" fillId="0" borderId="272" xfId="0" applyNumberFormat="1" applyFont="1" applyBorder="1" applyAlignment="1">
      <alignment horizontal="center"/>
    </xf>
    <xf numFmtId="3" fontId="34" fillId="0" borderId="273" xfId="0" applyNumberFormat="1" applyFont="1" applyBorder="1"/>
    <xf numFmtId="3" fontId="34" fillId="0" borderId="274" xfId="0" applyNumberFormat="1" applyFont="1" applyBorder="1"/>
    <xf numFmtId="9" fontId="34" fillId="0" borderId="274" xfId="0" applyNumberFormat="1" applyFont="1" applyBorder="1"/>
    <xf numFmtId="3" fontId="11" fillId="0" borderId="275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276" xfId="76" applyFont="1" applyFill="1" applyBorder="1"/>
    <xf numFmtId="0" fontId="31" fillId="0" borderId="277" xfId="76" applyFont="1" applyFill="1" applyBorder="1"/>
    <xf numFmtId="0" fontId="33" fillId="2" borderId="278" xfId="76" applyNumberFormat="1" applyFont="1" applyFill="1" applyBorder="1" applyAlignment="1">
      <alignment horizontal="left"/>
    </xf>
    <xf numFmtId="0" fontId="33" fillId="2" borderId="27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276" xfId="76" applyNumberFormat="1" applyFont="1" applyFill="1" applyBorder="1"/>
    <xf numFmtId="9" fontId="31" fillId="0" borderId="277" xfId="76" applyNumberFormat="1" applyFont="1" applyFill="1" applyBorder="1"/>
    <xf numFmtId="0" fontId="33" fillId="2" borderId="280" xfId="76" applyNumberFormat="1" applyFont="1" applyFill="1" applyBorder="1" applyAlignment="1">
      <alignment horizontal="left"/>
    </xf>
    <xf numFmtId="0" fontId="33" fillId="2" borderId="28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0.77699542579394698</c:v>
                </c:pt>
                <c:pt idx="1">
                  <c:v>0.87075185256086962</c:v>
                </c:pt>
                <c:pt idx="2">
                  <c:v>0.98549895270993293</c:v>
                </c:pt>
                <c:pt idx="3">
                  <c:v>0.99864185059017985</c:v>
                </c:pt>
                <c:pt idx="4">
                  <c:v>0.95866267411549611</c:v>
                </c:pt>
                <c:pt idx="5">
                  <c:v>0.92067469328723517</c:v>
                </c:pt>
                <c:pt idx="6">
                  <c:v>0.9074289004004823</c:v>
                </c:pt>
                <c:pt idx="7">
                  <c:v>0.96862607480639396</c:v>
                </c:pt>
                <c:pt idx="8">
                  <c:v>0.99155421411139621</c:v>
                </c:pt>
                <c:pt idx="9">
                  <c:v>0.98259097236796733</c:v>
                </c:pt>
                <c:pt idx="10">
                  <c:v>0.96446426043282629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7653216"/>
        <c:axId val="-1349650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1.0357498112778316</c:v>
                </c:pt>
                <c:pt idx="1">
                  <c:v>1.0357498112778316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4527888"/>
        <c:axId val="-92707856"/>
      </c:scatterChart>
      <c:catAx>
        <c:axId val="-91765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496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4965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17653216"/>
        <c:crosses val="autoZero"/>
        <c:crossBetween val="between"/>
      </c:valAx>
      <c:valAx>
        <c:axId val="-64527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707856"/>
        <c:crosses val="max"/>
        <c:crossBetween val="midCat"/>
      </c:valAx>
      <c:valAx>
        <c:axId val="-927078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45278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0.69928400954653935</c:v>
                </c:pt>
                <c:pt idx="1">
                  <c:v>0.74900624645088021</c:v>
                </c:pt>
                <c:pt idx="2">
                  <c:v>0.76117216117216113</c:v>
                </c:pt>
                <c:pt idx="3">
                  <c:v>0.7752747252747253</c:v>
                </c:pt>
                <c:pt idx="4">
                  <c:v>0.77335717478766208</c:v>
                </c:pt>
                <c:pt idx="5">
                  <c:v>0.76791808873720135</c:v>
                </c:pt>
                <c:pt idx="6">
                  <c:v>0.76294687604410294</c:v>
                </c:pt>
                <c:pt idx="7">
                  <c:v>0.77602307058500408</c:v>
                </c:pt>
                <c:pt idx="8">
                  <c:v>0.77002126151665484</c:v>
                </c:pt>
                <c:pt idx="9">
                  <c:v>0.77619098369391448</c:v>
                </c:pt>
                <c:pt idx="10">
                  <c:v>0.77210158976347421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3077232"/>
        <c:axId val="-5830777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3073424"/>
        <c:axId val="-583073968"/>
      </c:scatterChart>
      <c:catAx>
        <c:axId val="-58307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307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3077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3077232"/>
        <c:crosses val="autoZero"/>
        <c:crossBetween val="between"/>
      </c:valAx>
      <c:valAx>
        <c:axId val="-5830734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3073968"/>
        <c:crosses val="max"/>
        <c:crossBetween val="midCat"/>
      </c:valAx>
      <c:valAx>
        <c:axId val="-583073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30734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6" totalsRowShown="0">
  <autoFilter ref="C3:S13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2036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3334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3335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3357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6328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6355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6367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6538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6539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8173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8534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9159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67848.71322670173</v>
      </c>
      <c r="D4" s="280">
        <f ca="1">IF(ISERROR(VLOOKUP("Náklady celkem",INDIRECT("HI!$A:$G"),5,0)),0,VLOOKUP("Náklady celkem",INDIRECT("HI!$A:$G"),5,0))</f>
        <v>70261.753390000013</v>
      </c>
      <c r="E4" s="281">
        <f ca="1">IF(C4=0,0,D4/C4)</f>
        <v>1.0355650099838392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2250.0500044860837</v>
      </c>
      <c r="D7" s="288">
        <f>IF(ISERROR(HI!E5),"",HI!E5)</f>
        <v>2053.8034099999995</v>
      </c>
      <c r="E7" s="285">
        <f t="shared" ref="E7:E15" si="0">IF(C7=0,0,D7/C7)</f>
        <v>0.91278122970831166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0.98286198151915005</v>
      </c>
      <c r="E8" s="285">
        <f t="shared" si="0"/>
        <v>1.0920688683546111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0.24180882751150826</v>
      </c>
      <c r="E9" s="285">
        <f>IF(C9=0,0,D9/C9)</f>
        <v>0.80602942503836084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0.81504137941002497</v>
      </c>
      <c r="E11" s="285">
        <f t="shared" si="0"/>
        <v>1.3584022990167084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0.99184852541787616</v>
      </c>
      <c r="E12" s="285">
        <f t="shared" si="0"/>
        <v>1.239810656772345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14749.472161010741</v>
      </c>
      <c r="D15" s="288">
        <f>IF(ISERROR(HI!E6),"",HI!E6)</f>
        <v>13860.686450000016</v>
      </c>
      <c r="E15" s="285">
        <f t="shared" si="0"/>
        <v>0.93974118522287386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45022.082943359375</v>
      </c>
      <c r="D16" s="284">
        <f ca="1">IF(ISERROR(VLOOKUP("Osobní náklady (Kč) *",INDIRECT("HI!$A:$G"),5,0)),0,VLOOKUP("Osobní náklady (Kč) *",INDIRECT("HI!$A:$G"),5,0))</f>
        <v>48024.338729999996</v>
      </c>
      <c r="E16" s="285">
        <f ca="1">IF(C16=0,0,D16/C16)</f>
        <v>1.0666840712460517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70274.291920000032</v>
      </c>
      <c r="D18" s="303">
        <f ca="1">IF(ISERROR(VLOOKUP("Výnosy celkem",INDIRECT("HI!$A:$G"),5,0)),0,VLOOKUP("Výnosy celkem",INDIRECT("HI!$A:$G"),5,0))</f>
        <v>67764.950970000005</v>
      </c>
      <c r="E18" s="304">
        <f t="shared" ref="E18:E31" ca="1" si="1">IF(C18=0,0,D18/C18)</f>
        <v>0.96429219161885471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3784.3619200000121</v>
      </c>
      <c r="D19" s="284">
        <f ca="1">IF(ISERROR(VLOOKUP("Ambulance *",INDIRECT("HI!$A:$G"),5,0)),0,VLOOKUP("Ambulance *",INDIRECT("HI!$A:$G"),5,0))</f>
        <v>3846.4709700000149</v>
      </c>
      <c r="E19" s="285">
        <f t="shared" ca="1" si="1"/>
        <v>1.0164120269976722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1.0164120269976722</v>
      </c>
      <c r="E20" s="285">
        <f t="shared" si="1"/>
        <v>1.0164120269976722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1.0164120269976722</v>
      </c>
      <c r="E21" s="285">
        <f t="shared" si="1"/>
        <v>1.0164120269976722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0.98272101364093123</v>
      </c>
      <c r="E23" s="285">
        <f t="shared" si="1"/>
        <v>1.1561423689893309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66489.930000000022</v>
      </c>
      <c r="D24" s="284">
        <f ca="1">IF(ISERROR(VLOOKUP("Hospitalizace *",INDIRECT("HI!$A:$G"),5,0)),0,VLOOKUP("Hospitalizace *",INDIRECT("HI!$A:$G"),5,0))</f>
        <v>63918.479999999996</v>
      </c>
      <c r="E24" s="285">
        <f ca="1">IF(C24=0,0,D24/C24)</f>
        <v>0.96132572255678383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0.96132572255678395</v>
      </c>
      <c r="E25" s="285">
        <f t="shared" si="1"/>
        <v>0.96132572255678395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0.96132572255678395</v>
      </c>
      <c r="E26" s="285">
        <f t="shared" si="1"/>
        <v>0.96132572255678395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1.0027070925825663</v>
      </c>
      <c r="E29" s="285">
        <f t="shared" si="1"/>
        <v>1.0554811500869119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0.77210158976347421</v>
      </c>
      <c r="E30" s="285">
        <f t="shared" si="1"/>
        <v>0.77210158976347421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0.87265144511356785</v>
      </c>
      <c r="D31" s="289">
        <f>IF(ISERROR(VLOOKUP("Celkem:",'ZV Vyžád.'!$A:$M,7,0)),"",VLOOKUP("Celkem:",'ZV Vyžád.'!$A:$M,7,0))</f>
        <v>1.061565980919335</v>
      </c>
      <c r="E31" s="285">
        <f t="shared" si="1"/>
        <v>1.2164833816108349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1799.1857399999997</v>
      </c>
      <c r="C5" s="33">
        <v>2108.4322899999993</v>
      </c>
      <c r="D5" s="12"/>
      <c r="E5" s="226">
        <v>2053.8034099999995</v>
      </c>
      <c r="F5" s="32">
        <v>2250.0500044860837</v>
      </c>
      <c r="G5" s="225">
        <f>E5-F5</f>
        <v>-196.24659448608418</v>
      </c>
      <c r="H5" s="231">
        <f>IF(F5&lt;0.00000001,"",E5/F5)</f>
        <v>0.91278122970831166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13126.491400000003</v>
      </c>
      <c r="C6" s="35">
        <v>14629.615010000009</v>
      </c>
      <c r="D6" s="12"/>
      <c r="E6" s="227">
        <v>13860.686450000016</v>
      </c>
      <c r="F6" s="34">
        <v>14749.472161010741</v>
      </c>
      <c r="G6" s="228">
        <f>E6-F6</f>
        <v>-888.78571101072521</v>
      </c>
      <c r="H6" s="232">
        <f>IF(F6&lt;0.00000001,"",E6/F6)</f>
        <v>0.93974118522287386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40599.65956</v>
      </c>
      <c r="C7" s="35">
        <v>43204.266709999996</v>
      </c>
      <c r="D7" s="12"/>
      <c r="E7" s="227">
        <v>48024.338729999996</v>
      </c>
      <c r="F7" s="34">
        <v>45022.082943359375</v>
      </c>
      <c r="G7" s="228">
        <f>E7-F7</f>
        <v>3002.2557866406205</v>
      </c>
      <c r="H7" s="232">
        <f>IF(F7&lt;0.00000001,"",E7/F7)</f>
        <v>1.0666840712460517</v>
      </c>
    </row>
    <row r="8" spans="1:10" ht="14.4" customHeight="1" thickBot="1" x14ac:dyDescent="0.35">
      <c r="A8" s="1" t="s">
        <v>96</v>
      </c>
      <c r="B8" s="15">
        <v>5751.6363300000048</v>
      </c>
      <c r="C8" s="37">
        <v>5843.1017400000092</v>
      </c>
      <c r="D8" s="12"/>
      <c r="E8" s="229">
        <v>6322.9248000000007</v>
      </c>
      <c r="F8" s="36">
        <v>5827.1081178455315</v>
      </c>
      <c r="G8" s="230">
        <f>E8-F8</f>
        <v>495.81668215446916</v>
      </c>
      <c r="H8" s="233">
        <f>IF(F8&lt;0.00000001,"",E8/F8)</f>
        <v>1.0850879496531101</v>
      </c>
    </row>
    <row r="9" spans="1:10" ht="14.4" customHeight="1" thickBot="1" x14ac:dyDescent="0.35">
      <c r="A9" s="2" t="s">
        <v>97</v>
      </c>
      <c r="B9" s="3">
        <v>61276.973030000008</v>
      </c>
      <c r="C9" s="39">
        <v>65785.415750000015</v>
      </c>
      <c r="D9" s="12"/>
      <c r="E9" s="3">
        <v>70261.753390000013</v>
      </c>
      <c r="F9" s="38">
        <v>67848.71322670173</v>
      </c>
      <c r="G9" s="38">
        <f>E9-F9</f>
        <v>2413.040163298283</v>
      </c>
      <c r="H9" s="234">
        <f>IF(F9&lt;0.00000001,"",E9/F9)</f>
        <v>1.0355650099838392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3234.2518000000036</v>
      </c>
      <c r="C11" s="33">
        <f>IF(ISERROR(VLOOKUP("Celkem:",'ZV Vykáz.-A'!A:H,5,0)),0,VLOOKUP("Celkem:",'ZV Vykáz.-A'!A:H,5,0)/1000)</f>
        <v>3784.3619200000121</v>
      </c>
      <c r="D11" s="12"/>
      <c r="E11" s="226">
        <f>IF(ISERROR(VLOOKUP("Celkem:",'ZV Vykáz.-A'!A:H,8,0)),0,VLOOKUP("Celkem:",'ZV Vykáz.-A'!A:H,8,0)/1000)</f>
        <v>3846.4709700000149</v>
      </c>
      <c r="F11" s="32">
        <f>C11</f>
        <v>3784.3619200000121</v>
      </c>
      <c r="G11" s="225">
        <f>E11-F11</f>
        <v>62.109050000002753</v>
      </c>
      <c r="H11" s="231">
        <f>IF(F11&lt;0.00000001,"",E11/F11)</f>
        <v>1.0164120269976722</v>
      </c>
      <c r="I11" s="225">
        <f>E11-B11</f>
        <v>612.21917000001122</v>
      </c>
      <c r="J11" s="231">
        <f>IF(B11&lt;0.00000001,"",E11/B11)</f>
        <v>1.1892923643112792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65632.679999999993</v>
      </c>
      <c r="C12" s="37">
        <f>IF(ISERROR(VLOOKUP("Celkem",CaseMix!A:D,3,0)),0,VLOOKUP("Celkem",CaseMix!A:D,3,0)*30)</f>
        <v>66489.930000000022</v>
      </c>
      <c r="D12" s="12"/>
      <c r="E12" s="229">
        <f>IF(ISERROR(VLOOKUP("Celkem",CaseMix!A:D,4,0)),0,VLOOKUP("Celkem",CaseMix!A:D,4,0)*30)</f>
        <v>63918.479999999996</v>
      </c>
      <c r="F12" s="36">
        <f>C12</f>
        <v>66489.930000000022</v>
      </c>
      <c r="G12" s="230">
        <f>E12-F12</f>
        <v>-2571.4500000000262</v>
      </c>
      <c r="H12" s="233">
        <f>IF(F12&lt;0.00000001,"",E12/F12)</f>
        <v>0.96132572255678383</v>
      </c>
      <c r="I12" s="230">
        <f>E12-B12</f>
        <v>-1714.1999999999971</v>
      </c>
      <c r="J12" s="233">
        <f>IF(B12&lt;0.00000001,"",E12/B12)</f>
        <v>0.97388191370518473</v>
      </c>
    </row>
    <row r="13" spans="1:10" ht="14.4" customHeight="1" thickBot="1" x14ac:dyDescent="0.35">
      <c r="A13" s="4" t="s">
        <v>100</v>
      </c>
      <c r="B13" s="9">
        <f>SUM(B11:B12)</f>
        <v>68866.931799999991</v>
      </c>
      <c r="C13" s="41">
        <f>SUM(C11:C12)</f>
        <v>70274.291920000032</v>
      </c>
      <c r="D13" s="12"/>
      <c r="E13" s="9">
        <f>SUM(E11:E12)</f>
        <v>67764.950970000005</v>
      </c>
      <c r="F13" s="40">
        <f>SUM(F11:F12)</f>
        <v>70274.291920000032</v>
      </c>
      <c r="G13" s="40">
        <f>E13-F13</f>
        <v>-2509.3409500000271</v>
      </c>
      <c r="H13" s="235">
        <f>IF(F13&lt;0.00000001,"",E13/F13)</f>
        <v>0.96429219161885471</v>
      </c>
      <c r="I13" s="40">
        <f>SUM(I11:I12)</f>
        <v>-1101.9808299999859</v>
      </c>
      <c r="J13" s="235">
        <f>IF(B13&lt;0.00000001,"",E13/B13)</f>
        <v>0.98399840386093718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1.1238631478464853</v>
      </c>
      <c r="C15" s="43">
        <f>IF(C9=0,"",C13/C9)</f>
        <v>1.068235126567548</v>
      </c>
      <c r="D15" s="12"/>
      <c r="E15" s="10">
        <f>IF(E9=0,"",E13/E9)</f>
        <v>0.96446427395369605</v>
      </c>
      <c r="F15" s="42">
        <f>IF(F9=0,"",F13/F9)</f>
        <v>1.0357498112778316</v>
      </c>
      <c r="G15" s="42">
        <f>IF(ISERROR(F15-E15),"",E15-F15)</f>
        <v>-7.1285537324135562E-2</v>
      </c>
      <c r="H15" s="236">
        <f>IF(ISERROR(F15-E15),"",IF(F15&lt;0.00000001,"",E15/F15))</f>
        <v>0.9311749453893805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0.77699542579394698</v>
      </c>
      <c r="C4" s="323">
        <f t="shared" ref="C4:M4" si="0">(C10+C8)/C6</f>
        <v>0.87075185256086962</v>
      </c>
      <c r="D4" s="323">
        <f t="shared" si="0"/>
        <v>0.98549895270993293</v>
      </c>
      <c r="E4" s="323">
        <f t="shared" si="0"/>
        <v>0.99864185059017985</v>
      </c>
      <c r="F4" s="323">
        <f t="shared" si="0"/>
        <v>0.95866267411549611</v>
      </c>
      <c r="G4" s="323">
        <f t="shared" si="0"/>
        <v>0.92067469328723517</v>
      </c>
      <c r="H4" s="323">
        <f t="shared" si="0"/>
        <v>0.9074289004004823</v>
      </c>
      <c r="I4" s="323">
        <f t="shared" si="0"/>
        <v>0.96862607480639396</v>
      </c>
      <c r="J4" s="323">
        <f t="shared" si="0"/>
        <v>0.99155421411139621</v>
      </c>
      <c r="K4" s="323">
        <f t="shared" si="0"/>
        <v>0.98259097236796733</v>
      </c>
      <c r="L4" s="323">
        <f t="shared" si="0"/>
        <v>0.96446426043282629</v>
      </c>
      <c r="M4" s="323">
        <f t="shared" si="0"/>
        <v>5.474486238123754E-2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6418.59148</v>
      </c>
      <c r="C5" s="323">
        <f>IF(ISERROR(VLOOKUP($A5,'Man Tab'!$A:$Q,COLUMN()+2,0)),0,VLOOKUP($A5,'Man Tab'!$A:$Q,COLUMN()+2,0))</f>
        <v>5660.7700500000001</v>
      </c>
      <c r="D5" s="323">
        <f>IF(ISERROR(VLOOKUP($A5,'Man Tab'!$A:$Q,COLUMN()+2,0)),0,VLOOKUP($A5,'Man Tab'!$A:$Q,COLUMN()+2,0))</f>
        <v>6191.4505500000096</v>
      </c>
      <c r="E5" s="323">
        <f>IF(ISERROR(VLOOKUP($A5,'Man Tab'!$A:$Q,COLUMN()+2,0)),0,VLOOKUP($A5,'Man Tab'!$A:$Q,COLUMN()+2,0))</f>
        <v>5894.4599900000003</v>
      </c>
      <c r="F5" s="323">
        <f>IF(ISERROR(VLOOKUP($A5,'Man Tab'!$A:$Q,COLUMN()+2,0)),0,VLOOKUP($A5,'Man Tab'!$A:$Q,COLUMN()+2,0))</f>
        <v>6359.4980500000001</v>
      </c>
      <c r="G5" s="323">
        <f>IF(ISERROR(VLOOKUP($A5,'Man Tab'!$A:$Q,COLUMN()+2,0)),0,VLOOKUP($A5,'Man Tab'!$A:$Q,COLUMN()+2,0))</f>
        <v>6346.74064</v>
      </c>
      <c r="H5" s="323">
        <f>IF(ISERROR(VLOOKUP($A5,'Man Tab'!$A:$Q,COLUMN()+2,0)),0,VLOOKUP($A5,'Man Tab'!$A:$Q,COLUMN()+2,0))</f>
        <v>7712.3043600000001</v>
      </c>
      <c r="I5" s="323">
        <f>IF(ISERROR(VLOOKUP($A5,'Man Tab'!$A:$Q,COLUMN()+2,0)),0,VLOOKUP($A5,'Man Tab'!$A:$Q,COLUMN()+2,0))</f>
        <v>6460.4313400000201</v>
      </c>
      <c r="J5" s="323">
        <f>IF(ISERROR(VLOOKUP($A5,'Man Tab'!$A:$Q,COLUMN()+2,0)),0,VLOOKUP($A5,'Man Tab'!$A:$Q,COLUMN()+2,0))</f>
        <v>6205.4004500000001</v>
      </c>
      <c r="K5" s="323">
        <f>IF(ISERROR(VLOOKUP($A5,'Man Tab'!$A:$Q,COLUMN()+2,0)),0,VLOOKUP($A5,'Man Tab'!$A:$Q,COLUMN()+2,0))</f>
        <v>6175.9322400000001</v>
      </c>
      <c r="L5" s="323">
        <f>IF(ISERROR(VLOOKUP($A5,'Man Tab'!$A:$Q,COLUMN()+2,0)),0,VLOOKUP($A5,'Man Tab'!$A:$Q,COLUMN()+2,0))</f>
        <v>6836.1742399999903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6418.59148</v>
      </c>
      <c r="C6" s="325">
        <f t="shared" ref="C6:M6" si="1">C5+B6</f>
        <v>12079.36153</v>
      </c>
      <c r="D6" s="325">
        <f t="shared" si="1"/>
        <v>18270.812080000011</v>
      </c>
      <c r="E6" s="325">
        <f t="shared" si="1"/>
        <v>24165.27207000001</v>
      </c>
      <c r="F6" s="325">
        <f t="shared" si="1"/>
        <v>30524.770120000008</v>
      </c>
      <c r="G6" s="325">
        <f t="shared" si="1"/>
        <v>36871.510760000005</v>
      </c>
      <c r="H6" s="325">
        <f t="shared" si="1"/>
        <v>44583.815120000007</v>
      </c>
      <c r="I6" s="325">
        <f t="shared" si="1"/>
        <v>51044.246460000024</v>
      </c>
      <c r="J6" s="325">
        <f t="shared" si="1"/>
        <v>57249.646910000025</v>
      </c>
      <c r="K6" s="325">
        <f t="shared" si="1"/>
        <v>63425.579150000027</v>
      </c>
      <c r="L6" s="325">
        <f t="shared" si="1"/>
        <v>70261.753390000013</v>
      </c>
      <c r="M6" s="325">
        <f t="shared" si="1"/>
        <v>70261.753390000013</v>
      </c>
    </row>
    <row r="7" spans="1:13" ht="14.4" customHeight="1" x14ac:dyDescent="0.3">
      <c r="A7" s="324" t="s">
        <v>125</v>
      </c>
      <c r="B7" s="324">
        <v>154.10900000000001</v>
      </c>
      <c r="C7" s="324">
        <v>326.83499999999998</v>
      </c>
      <c r="D7" s="324">
        <v>563.68399999999997</v>
      </c>
      <c r="E7" s="324">
        <v>757.798</v>
      </c>
      <c r="F7" s="324">
        <v>916.42600000000004</v>
      </c>
      <c r="G7" s="324">
        <v>1059.537</v>
      </c>
      <c r="H7" s="324">
        <v>1265.8389999999999</v>
      </c>
      <c r="I7" s="324">
        <v>1553.9659999999999</v>
      </c>
      <c r="J7" s="324">
        <v>1787.693</v>
      </c>
      <c r="K7" s="324">
        <v>1960.5650000000001</v>
      </c>
      <c r="L7" s="324">
        <v>2130.616</v>
      </c>
      <c r="M7" s="324"/>
    </row>
    <row r="8" spans="1:13" ht="14.4" customHeight="1" x14ac:dyDescent="0.3">
      <c r="A8" s="324" t="s">
        <v>98</v>
      </c>
      <c r="B8" s="325">
        <f>B7*30</f>
        <v>4623.2700000000004</v>
      </c>
      <c r="C8" s="325">
        <f t="shared" ref="C8:M8" si="2">C7*30</f>
        <v>9805.0499999999993</v>
      </c>
      <c r="D8" s="325">
        <f t="shared" si="2"/>
        <v>16910.52</v>
      </c>
      <c r="E8" s="325">
        <f t="shared" si="2"/>
        <v>22733.94</v>
      </c>
      <c r="F8" s="325">
        <f t="shared" si="2"/>
        <v>27492.780000000002</v>
      </c>
      <c r="G8" s="325">
        <f t="shared" si="2"/>
        <v>31786.11</v>
      </c>
      <c r="H8" s="325">
        <f t="shared" si="2"/>
        <v>37975.17</v>
      </c>
      <c r="I8" s="325">
        <f t="shared" si="2"/>
        <v>46618.979999999996</v>
      </c>
      <c r="J8" s="325">
        <f t="shared" si="2"/>
        <v>53630.79</v>
      </c>
      <c r="K8" s="325">
        <f t="shared" si="2"/>
        <v>58816.950000000004</v>
      </c>
      <c r="L8" s="325">
        <f t="shared" si="2"/>
        <v>63918.479999999996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363946.22000000003</v>
      </c>
      <c r="C9" s="324">
        <v>349130.20999999996</v>
      </c>
      <c r="D9" s="324">
        <v>382269.74000000011</v>
      </c>
      <c r="E9" s="324">
        <v>303165.84999999998</v>
      </c>
      <c r="F9" s="324">
        <v>371665.73000000004</v>
      </c>
      <c r="G9" s="324">
        <v>390379.1100000001</v>
      </c>
      <c r="H9" s="324">
        <v>320915.47000000003</v>
      </c>
      <c r="I9" s="324">
        <v>342335.76</v>
      </c>
      <c r="J9" s="324">
        <v>311530.56000000006</v>
      </c>
      <c r="K9" s="324">
        <v>369112.83999999997</v>
      </c>
      <c r="L9" s="324">
        <v>342018.53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363.94622000000004</v>
      </c>
      <c r="C10" s="325">
        <f t="shared" ref="C10:M10" si="3">C9/1000+B10</f>
        <v>713.07643000000007</v>
      </c>
      <c r="D10" s="325">
        <f t="shared" si="3"/>
        <v>1095.3461700000003</v>
      </c>
      <c r="E10" s="325">
        <f t="shared" si="3"/>
        <v>1398.5120200000001</v>
      </c>
      <c r="F10" s="325">
        <f t="shared" si="3"/>
        <v>1770.1777500000003</v>
      </c>
      <c r="G10" s="325">
        <f t="shared" si="3"/>
        <v>2160.5568600000006</v>
      </c>
      <c r="H10" s="325">
        <f t="shared" si="3"/>
        <v>2481.4723300000005</v>
      </c>
      <c r="I10" s="325">
        <f t="shared" si="3"/>
        <v>2823.8080900000004</v>
      </c>
      <c r="J10" s="325">
        <f t="shared" si="3"/>
        <v>3135.3386500000006</v>
      </c>
      <c r="K10" s="325">
        <f t="shared" si="3"/>
        <v>3504.4514900000004</v>
      </c>
      <c r="L10" s="325">
        <f t="shared" si="3"/>
        <v>3846.4700200000007</v>
      </c>
      <c r="M10" s="325">
        <f t="shared" si="3"/>
        <v>3846.4700200000007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1.0357498112778316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1.0357498112778316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19.27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19.27</v>
      </c>
      <c r="Q6" s="184" t="s">
        <v>330</v>
      </c>
    </row>
    <row r="7" spans="1:17" ht="14.4" customHeight="1" x14ac:dyDescent="0.3">
      <c r="A7" s="19" t="s">
        <v>35</v>
      </c>
      <c r="B7" s="55">
        <v>2454.6</v>
      </c>
      <c r="C7" s="56">
        <v>204.55</v>
      </c>
      <c r="D7" s="56">
        <v>254.80978999999999</v>
      </c>
      <c r="E7" s="56">
        <v>128.35401999999999</v>
      </c>
      <c r="F7" s="56">
        <v>140.64134000000001</v>
      </c>
      <c r="G7" s="56">
        <v>118.28176999999999</v>
      </c>
      <c r="H7" s="56">
        <v>276.3922</v>
      </c>
      <c r="I7" s="56">
        <v>275.55788999999999</v>
      </c>
      <c r="J7" s="56">
        <v>197.30582000000001</v>
      </c>
      <c r="K7" s="56">
        <v>273.025790000001</v>
      </c>
      <c r="L7" s="56">
        <v>132.76048</v>
      </c>
      <c r="M7" s="56">
        <v>134.05646999999999</v>
      </c>
      <c r="N7" s="56">
        <v>122.61784</v>
      </c>
      <c r="O7" s="56">
        <v>0</v>
      </c>
      <c r="P7" s="57">
        <v>2053.80341</v>
      </c>
      <c r="Q7" s="185">
        <v>0.91278123152799995</v>
      </c>
    </row>
    <row r="8" spans="1:17" ht="14.4" customHeight="1" x14ac:dyDescent="0.3">
      <c r="A8" s="19" t="s">
        <v>36</v>
      </c>
      <c r="B8" s="55">
        <v>1584.8416079589999</v>
      </c>
      <c r="C8" s="56">
        <v>132.070133996583</v>
      </c>
      <c r="D8" s="56">
        <v>177.13</v>
      </c>
      <c r="E8" s="56">
        <v>98.155000000000001</v>
      </c>
      <c r="F8" s="56">
        <v>124.53</v>
      </c>
      <c r="G8" s="56">
        <v>156.09</v>
      </c>
      <c r="H8" s="56">
        <v>205.04</v>
      </c>
      <c r="I8" s="56">
        <v>172.15</v>
      </c>
      <c r="J8" s="56">
        <v>221.21</v>
      </c>
      <c r="K8" s="56">
        <v>227.07000000000099</v>
      </c>
      <c r="L8" s="56">
        <v>151.35</v>
      </c>
      <c r="M8" s="56">
        <v>195.03</v>
      </c>
      <c r="N8" s="56">
        <v>89.889999999999006</v>
      </c>
      <c r="O8" s="56">
        <v>0</v>
      </c>
      <c r="P8" s="57">
        <v>1817.645</v>
      </c>
      <c r="Q8" s="185">
        <v>1.251156862987</v>
      </c>
    </row>
    <row r="9" spans="1:17" ht="14.4" customHeight="1" x14ac:dyDescent="0.3">
      <c r="A9" s="19" t="s">
        <v>37</v>
      </c>
      <c r="B9" s="55">
        <v>16090.333333333299</v>
      </c>
      <c r="C9" s="56">
        <v>1340.8611111111099</v>
      </c>
      <c r="D9" s="56">
        <v>1467.18247</v>
      </c>
      <c r="E9" s="56">
        <v>1070.9355800000001</v>
      </c>
      <c r="F9" s="56">
        <v>1450.0482099999999</v>
      </c>
      <c r="G9" s="56">
        <v>1034.0735500000001</v>
      </c>
      <c r="H9" s="56">
        <v>1269.3041000000001</v>
      </c>
      <c r="I9" s="56">
        <v>1427.3854799999999</v>
      </c>
      <c r="J9" s="56">
        <v>1139.76235</v>
      </c>
      <c r="K9" s="56">
        <v>1122.4992299999999</v>
      </c>
      <c r="L9" s="56">
        <v>1149.27451</v>
      </c>
      <c r="M9" s="56">
        <v>1349.99764</v>
      </c>
      <c r="N9" s="56">
        <v>1380.22333</v>
      </c>
      <c r="O9" s="56">
        <v>0</v>
      </c>
      <c r="P9" s="57">
        <v>13860.686449999999</v>
      </c>
      <c r="Q9" s="185">
        <v>0.93974118132200002</v>
      </c>
    </row>
    <row r="10" spans="1:17" ht="14.4" customHeight="1" x14ac:dyDescent="0.3">
      <c r="A10" s="19" t="s">
        <v>38</v>
      </c>
      <c r="B10" s="55">
        <v>610.27569693016096</v>
      </c>
      <c r="C10" s="56">
        <v>50.856308077512999</v>
      </c>
      <c r="D10" s="56">
        <v>41.112630000000003</v>
      </c>
      <c r="E10" s="56">
        <v>45.049399999999999</v>
      </c>
      <c r="F10" s="56">
        <v>47.116970000000002</v>
      </c>
      <c r="G10" s="56">
        <v>47.153759999999998</v>
      </c>
      <c r="H10" s="56">
        <v>47.004190000000001</v>
      </c>
      <c r="I10" s="56">
        <v>45.77693</v>
      </c>
      <c r="J10" s="56">
        <v>49.532539999999997</v>
      </c>
      <c r="K10" s="56">
        <v>50.956609999999998</v>
      </c>
      <c r="L10" s="56">
        <v>46.003720000000001</v>
      </c>
      <c r="M10" s="56">
        <v>55.581389999999999</v>
      </c>
      <c r="N10" s="56">
        <v>40.244759999998998</v>
      </c>
      <c r="O10" s="56">
        <v>0</v>
      </c>
      <c r="P10" s="57">
        <v>515.53290000000004</v>
      </c>
      <c r="Q10" s="185">
        <v>0.92154993243500005</v>
      </c>
    </row>
    <row r="11" spans="1:17" ht="14.4" customHeight="1" x14ac:dyDescent="0.3">
      <c r="A11" s="19" t="s">
        <v>39</v>
      </c>
      <c r="B11" s="55">
        <v>440.89485044456598</v>
      </c>
      <c r="C11" s="56">
        <v>36.741237537046999</v>
      </c>
      <c r="D11" s="56">
        <v>30.22223</v>
      </c>
      <c r="E11" s="56">
        <v>29.295999999999999</v>
      </c>
      <c r="F11" s="56">
        <v>33.660290000000003</v>
      </c>
      <c r="G11" s="56">
        <v>37.831879999999998</v>
      </c>
      <c r="H11" s="56">
        <v>38.321980000000003</v>
      </c>
      <c r="I11" s="56">
        <v>31.54326</v>
      </c>
      <c r="J11" s="56">
        <v>35.310499999999998</v>
      </c>
      <c r="K11" s="56">
        <v>37.620629999999998</v>
      </c>
      <c r="L11" s="56">
        <v>31.635850000000001</v>
      </c>
      <c r="M11" s="56">
        <v>29.502300000000002</v>
      </c>
      <c r="N11" s="56">
        <v>41.135669999999003</v>
      </c>
      <c r="O11" s="56">
        <v>0</v>
      </c>
      <c r="P11" s="57">
        <v>376.08058999999997</v>
      </c>
      <c r="Q11" s="185">
        <v>0.930538730792</v>
      </c>
    </row>
    <row r="12" spans="1:17" ht="14.4" customHeight="1" x14ac:dyDescent="0.3">
      <c r="A12" s="19" t="s">
        <v>40</v>
      </c>
      <c r="B12" s="55">
        <v>64.806650600327004</v>
      </c>
      <c r="C12" s="56">
        <v>5.4005542166930001</v>
      </c>
      <c r="D12" s="56">
        <v>4.2682000000000002</v>
      </c>
      <c r="E12" s="56">
        <v>0.71448999999999996</v>
      </c>
      <c r="F12" s="56">
        <v>3.17083</v>
      </c>
      <c r="G12" s="56">
        <v>0.29770000000000002</v>
      </c>
      <c r="H12" s="56">
        <v>4.2439999999999999E-2</v>
      </c>
      <c r="I12" s="56">
        <v>4.1894999999999998</v>
      </c>
      <c r="J12" s="56">
        <v>2.6013700000000002</v>
      </c>
      <c r="K12" s="56">
        <v>8.2775999999999996</v>
      </c>
      <c r="L12" s="56">
        <v>6.2822399999999998</v>
      </c>
      <c r="M12" s="56">
        <v>0.26900000000000002</v>
      </c>
      <c r="N12" s="56">
        <v>0.71019999999899996</v>
      </c>
      <c r="O12" s="56">
        <v>0</v>
      </c>
      <c r="P12" s="57">
        <v>30.82357</v>
      </c>
      <c r="Q12" s="185">
        <v>0.518862067639</v>
      </c>
    </row>
    <row r="13" spans="1:17" ht="14.4" customHeight="1" x14ac:dyDescent="0.3">
      <c r="A13" s="19" t="s">
        <v>41</v>
      </c>
      <c r="B13" s="55">
        <v>109.826909562566</v>
      </c>
      <c r="C13" s="56">
        <v>9.1522424635469992</v>
      </c>
      <c r="D13" s="56">
        <v>6.1983100000000002</v>
      </c>
      <c r="E13" s="56">
        <v>6.2401999999999997</v>
      </c>
      <c r="F13" s="56">
        <v>7.5599699999999999</v>
      </c>
      <c r="G13" s="56">
        <v>7.6098699999999999</v>
      </c>
      <c r="H13" s="56">
        <v>9.6314499999999992</v>
      </c>
      <c r="I13" s="56">
        <v>13.302770000000001</v>
      </c>
      <c r="J13" s="56">
        <v>8.0510000000000002</v>
      </c>
      <c r="K13" s="56">
        <v>14.23152</v>
      </c>
      <c r="L13" s="56">
        <v>8.7516700000000007</v>
      </c>
      <c r="M13" s="56">
        <v>11.42465</v>
      </c>
      <c r="N13" s="56">
        <v>13.92698</v>
      </c>
      <c r="O13" s="56">
        <v>0</v>
      </c>
      <c r="P13" s="57">
        <v>106.92838999999999</v>
      </c>
      <c r="Q13" s="185">
        <v>1.062118138367</v>
      </c>
    </row>
    <row r="14" spans="1:17" ht="14.4" customHeight="1" x14ac:dyDescent="0.3">
      <c r="A14" s="19" t="s">
        <v>42</v>
      </c>
      <c r="B14" s="55">
        <v>1176.8171568227001</v>
      </c>
      <c r="C14" s="56">
        <v>98.068096401890998</v>
      </c>
      <c r="D14" s="56">
        <v>141.07499999999999</v>
      </c>
      <c r="E14" s="56">
        <v>114.63500000000001</v>
      </c>
      <c r="F14" s="56">
        <v>106.116</v>
      </c>
      <c r="G14" s="56">
        <v>91.903000000000006</v>
      </c>
      <c r="H14" s="56">
        <v>85.031999999999996</v>
      </c>
      <c r="I14" s="56">
        <v>74.656000000000006</v>
      </c>
      <c r="J14" s="56">
        <v>68.576999999999998</v>
      </c>
      <c r="K14" s="56">
        <v>77.186000000000007</v>
      </c>
      <c r="L14" s="56">
        <v>77.989000000000004</v>
      </c>
      <c r="M14" s="56">
        <v>96.968000000000004</v>
      </c>
      <c r="N14" s="56">
        <v>108.256</v>
      </c>
      <c r="O14" s="56">
        <v>0</v>
      </c>
      <c r="P14" s="57">
        <v>1042.393</v>
      </c>
      <c r="Q14" s="185">
        <v>0.96629794476300002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239.48257323262001</v>
      </c>
      <c r="C17" s="56">
        <v>19.956881102718</v>
      </c>
      <c r="D17" s="56">
        <v>24.855029999999999</v>
      </c>
      <c r="E17" s="56">
        <v>21.706800000000001</v>
      </c>
      <c r="F17" s="56">
        <v>17.547809999999998</v>
      </c>
      <c r="G17" s="56">
        <v>2.8067000000000002</v>
      </c>
      <c r="H17" s="56">
        <v>41.153640000000003</v>
      </c>
      <c r="I17" s="56">
        <v>10.686199999999999</v>
      </c>
      <c r="J17" s="56">
        <v>9.0172399999999993</v>
      </c>
      <c r="K17" s="56">
        <v>15.914070000000001</v>
      </c>
      <c r="L17" s="56">
        <v>37.091949999999997</v>
      </c>
      <c r="M17" s="56">
        <v>4.6485700000000003</v>
      </c>
      <c r="N17" s="56">
        <v>22.872599999999998</v>
      </c>
      <c r="O17" s="56">
        <v>0</v>
      </c>
      <c r="P17" s="57">
        <v>208.30061000000001</v>
      </c>
      <c r="Q17" s="185">
        <v>0.94886665874499998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4.0000000000000002E-4</v>
      </c>
      <c r="G18" s="56">
        <v>0</v>
      </c>
      <c r="H18" s="56">
        <v>1.518</v>
      </c>
      <c r="I18" s="56">
        <v>0</v>
      </c>
      <c r="J18" s="56">
        <v>0</v>
      </c>
      <c r="K18" s="56">
        <v>0</v>
      </c>
      <c r="L18" s="56">
        <v>0.95899999999999996</v>
      </c>
      <c r="M18" s="56">
        <v>7.2999999999999995E-2</v>
      </c>
      <c r="N18" s="56">
        <v>3.4409999999990002</v>
      </c>
      <c r="O18" s="56">
        <v>0</v>
      </c>
      <c r="P18" s="57">
        <v>5.9913999999990004</v>
      </c>
      <c r="Q18" s="185" t="s">
        <v>330</v>
      </c>
    </row>
    <row r="19" spans="1:17" ht="14.4" customHeight="1" x14ac:dyDescent="0.3">
      <c r="A19" s="19" t="s">
        <v>47</v>
      </c>
      <c r="B19" s="55">
        <v>1029.0694227993099</v>
      </c>
      <c r="C19" s="56">
        <v>85.755785233275006</v>
      </c>
      <c r="D19" s="56">
        <v>109.05558000000001</v>
      </c>
      <c r="E19" s="56">
        <v>65.984279999999998</v>
      </c>
      <c r="F19" s="56">
        <v>102.89909</v>
      </c>
      <c r="G19" s="56">
        <v>91.273439999999994</v>
      </c>
      <c r="H19" s="56">
        <v>90.377740000000003</v>
      </c>
      <c r="I19" s="56">
        <v>78.084270000000004</v>
      </c>
      <c r="J19" s="56">
        <v>81.049869999999999</v>
      </c>
      <c r="K19" s="56">
        <v>70.895309999999995</v>
      </c>
      <c r="L19" s="56">
        <v>117.58441000000001</v>
      </c>
      <c r="M19" s="56">
        <v>79.487620000000007</v>
      </c>
      <c r="N19" s="56">
        <v>151.08788999999999</v>
      </c>
      <c r="O19" s="56">
        <v>0</v>
      </c>
      <c r="P19" s="57">
        <v>1037.7795000000001</v>
      </c>
      <c r="Q19" s="185">
        <v>1.1001425810800001</v>
      </c>
    </row>
    <row r="20" spans="1:17" ht="14.4" customHeight="1" x14ac:dyDescent="0.3">
      <c r="A20" s="19" t="s">
        <v>48</v>
      </c>
      <c r="B20" s="55">
        <v>49115</v>
      </c>
      <c r="C20" s="56">
        <v>4092.9166666666702</v>
      </c>
      <c r="D20" s="56">
        <v>4071.8126999999999</v>
      </c>
      <c r="E20" s="56">
        <v>4000.4739399999999</v>
      </c>
      <c r="F20" s="56">
        <v>4015.5594700000102</v>
      </c>
      <c r="G20" s="56">
        <v>4228.9000400000004</v>
      </c>
      <c r="H20" s="56">
        <v>4152.5463099999997</v>
      </c>
      <c r="I20" s="56">
        <v>4135.1701800000001</v>
      </c>
      <c r="J20" s="56">
        <v>5723.5732699999999</v>
      </c>
      <c r="K20" s="56">
        <v>4466.2193500000103</v>
      </c>
      <c r="L20" s="56">
        <v>4334.1815800000004</v>
      </c>
      <c r="M20" s="56">
        <v>4114.0959999999995</v>
      </c>
      <c r="N20" s="56">
        <v>4781.8058899999896</v>
      </c>
      <c r="O20" s="56">
        <v>0</v>
      </c>
      <c r="P20" s="57">
        <v>48024.338730000003</v>
      </c>
      <c r="Q20" s="185">
        <v>1.0666840620060001</v>
      </c>
    </row>
    <row r="21" spans="1:17" ht="14.4" customHeight="1" x14ac:dyDescent="0.3">
      <c r="A21" s="20" t="s">
        <v>49</v>
      </c>
      <c r="B21" s="55">
        <v>940.00000000000102</v>
      </c>
      <c r="C21" s="56">
        <v>78.333333333333002</v>
      </c>
      <c r="D21" s="56">
        <v>87.722999999999999</v>
      </c>
      <c r="E21" s="56">
        <v>78.224999999999994</v>
      </c>
      <c r="F21" s="56">
        <v>78.239000000000004</v>
      </c>
      <c r="G21" s="56">
        <v>78.238</v>
      </c>
      <c r="H21" s="56">
        <v>78.238</v>
      </c>
      <c r="I21" s="56">
        <v>78.238</v>
      </c>
      <c r="J21" s="56">
        <v>78.242000000000004</v>
      </c>
      <c r="K21" s="56">
        <v>78.265000000000001</v>
      </c>
      <c r="L21" s="56">
        <v>78.430000000000007</v>
      </c>
      <c r="M21" s="56">
        <v>76.444000000000003</v>
      </c>
      <c r="N21" s="56">
        <v>76.461999999998994</v>
      </c>
      <c r="O21" s="56">
        <v>0</v>
      </c>
      <c r="P21" s="57">
        <v>866.74400000000003</v>
      </c>
      <c r="Q21" s="185">
        <v>1.0058924564789999</v>
      </c>
    </row>
    <row r="22" spans="1:17" ht="14.4" customHeight="1" x14ac:dyDescent="0.3">
      <c r="A22" s="19" t="s">
        <v>50</v>
      </c>
      <c r="B22" s="55">
        <v>160.830365678449</v>
      </c>
      <c r="C22" s="56">
        <v>13.402530473203999</v>
      </c>
      <c r="D22" s="56">
        <v>3.1459999999999999</v>
      </c>
      <c r="E22" s="56">
        <v>0</v>
      </c>
      <c r="F22" s="56">
        <v>36.590580000000003</v>
      </c>
      <c r="G22" s="56">
        <v>0</v>
      </c>
      <c r="H22" s="56">
        <v>0</v>
      </c>
      <c r="I22" s="56">
        <v>0</v>
      </c>
      <c r="J22" s="56">
        <v>98.071709999999996</v>
      </c>
      <c r="K22" s="56">
        <v>18.909400000000002</v>
      </c>
      <c r="L22" s="56">
        <v>31.805579999999999</v>
      </c>
      <c r="M22" s="56">
        <v>3.4940000000000002</v>
      </c>
      <c r="N22" s="56">
        <v>0</v>
      </c>
      <c r="O22" s="56">
        <v>0</v>
      </c>
      <c r="P22" s="57">
        <v>192.01727</v>
      </c>
      <c r="Q22" s="185">
        <v>1.3024492269900001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-1.45519152283669E-11</v>
      </c>
      <c r="C24" s="56">
        <v>0</v>
      </c>
      <c r="D24" s="56">
        <v>5.4000000000000001E-4</v>
      </c>
      <c r="E24" s="56">
        <v>1.0003399999989999</v>
      </c>
      <c r="F24" s="56">
        <v>8.5005899999980006</v>
      </c>
      <c r="G24" s="56">
        <v>2.7999999899999998E-4</v>
      </c>
      <c r="H24" s="56">
        <v>64.895999999999006</v>
      </c>
      <c r="I24" s="56">
        <v>1.5999999899999999E-4</v>
      </c>
      <c r="J24" s="56">
        <v>-3.1E-4</v>
      </c>
      <c r="K24" s="56">
        <v>-0.63917000000099999</v>
      </c>
      <c r="L24" s="56">
        <v>1.300459999998</v>
      </c>
      <c r="M24" s="56">
        <v>24.859599999998998</v>
      </c>
      <c r="N24" s="56">
        <v>3.5000800000010002</v>
      </c>
      <c r="O24" s="56">
        <v>0</v>
      </c>
      <c r="P24" s="57">
        <v>103.418569999995</v>
      </c>
      <c r="Q24" s="185"/>
    </row>
    <row r="25" spans="1:17" ht="14.4" customHeight="1" x14ac:dyDescent="0.3">
      <c r="A25" s="21" t="s">
        <v>53</v>
      </c>
      <c r="B25" s="58">
        <v>74016.778567362999</v>
      </c>
      <c r="C25" s="59">
        <v>6168.0648806135896</v>
      </c>
      <c r="D25" s="59">
        <v>6418.59148</v>
      </c>
      <c r="E25" s="59">
        <v>5660.7700500000001</v>
      </c>
      <c r="F25" s="59">
        <v>6191.4505500000096</v>
      </c>
      <c r="G25" s="59">
        <v>5894.4599900000003</v>
      </c>
      <c r="H25" s="59">
        <v>6359.4980500000001</v>
      </c>
      <c r="I25" s="59">
        <v>6346.74064</v>
      </c>
      <c r="J25" s="59">
        <v>7712.3043600000001</v>
      </c>
      <c r="K25" s="59">
        <v>6460.4313400000201</v>
      </c>
      <c r="L25" s="59">
        <v>6205.4004500000001</v>
      </c>
      <c r="M25" s="59">
        <v>6175.9322400000001</v>
      </c>
      <c r="N25" s="59">
        <v>6836.1742399999903</v>
      </c>
      <c r="O25" s="59">
        <v>0</v>
      </c>
      <c r="P25" s="60">
        <v>70261.753389999998</v>
      </c>
      <c r="Q25" s="186">
        <v>1.035565002962</v>
      </c>
    </row>
    <row r="26" spans="1:17" ht="14.4" customHeight="1" x14ac:dyDescent="0.3">
      <c r="A26" s="19" t="s">
        <v>54</v>
      </c>
      <c r="B26" s="55">
        <v>6647.2013291239</v>
      </c>
      <c r="C26" s="56">
        <v>553.93344409365898</v>
      </c>
      <c r="D26" s="56">
        <v>585.45304999999996</v>
      </c>
      <c r="E26" s="56">
        <v>570.01849000000004</v>
      </c>
      <c r="F26" s="56">
        <v>640.34031000000004</v>
      </c>
      <c r="G26" s="56">
        <v>683.04220999999995</v>
      </c>
      <c r="H26" s="56">
        <v>692.41619000000003</v>
      </c>
      <c r="I26" s="56">
        <v>734.38261</v>
      </c>
      <c r="J26" s="56">
        <v>880.56745000000001</v>
      </c>
      <c r="K26" s="56">
        <v>838.73875999999996</v>
      </c>
      <c r="L26" s="56">
        <v>615.85829999999999</v>
      </c>
      <c r="M26" s="56">
        <v>802.56493999999998</v>
      </c>
      <c r="N26" s="56">
        <v>635.62536</v>
      </c>
      <c r="O26" s="56">
        <v>0</v>
      </c>
      <c r="P26" s="57">
        <v>7679.00767</v>
      </c>
      <c r="Q26" s="185">
        <v>1.260244554299</v>
      </c>
    </row>
    <row r="27" spans="1:17" ht="14.4" customHeight="1" x14ac:dyDescent="0.3">
      <c r="A27" s="22" t="s">
        <v>55</v>
      </c>
      <c r="B27" s="58">
        <v>80663.979896486897</v>
      </c>
      <c r="C27" s="59">
        <v>6721.9983247072396</v>
      </c>
      <c r="D27" s="59">
        <v>7004.0445300000001</v>
      </c>
      <c r="E27" s="59">
        <v>6230.7885399999996</v>
      </c>
      <c r="F27" s="59">
        <v>6831.7908600000101</v>
      </c>
      <c r="G27" s="59">
        <v>6577.5021999999999</v>
      </c>
      <c r="H27" s="59">
        <v>7051.9142400000001</v>
      </c>
      <c r="I27" s="59">
        <v>7081.1232499999996</v>
      </c>
      <c r="J27" s="59">
        <v>8592.8718100000006</v>
      </c>
      <c r="K27" s="59">
        <v>7299.1701000000203</v>
      </c>
      <c r="L27" s="59">
        <v>6821.25875</v>
      </c>
      <c r="M27" s="59">
        <v>6978.4971800000003</v>
      </c>
      <c r="N27" s="59">
        <v>7471.7995999999903</v>
      </c>
      <c r="O27" s="59">
        <v>0</v>
      </c>
      <c r="P27" s="60">
        <v>77940.761060000004</v>
      </c>
      <c r="Q27" s="186">
        <v>1.054079961115</v>
      </c>
    </row>
    <row r="28" spans="1:17" ht="14.4" customHeight="1" x14ac:dyDescent="0.3">
      <c r="A28" s="20" t="s">
        <v>56</v>
      </c>
      <c r="B28" s="55">
        <v>296</v>
      </c>
      <c r="C28" s="56">
        <v>24.666666666666</v>
      </c>
      <c r="D28" s="56">
        <v>8.2638599999999993</v>
      </c>
      <c r="E28" s="56">
        <v>15.055070000000001</v>
      </c>
      <c r="F28" s="56">
        <v>28.165710000000001</v>
      </c>
      <c r="G28" s="56">
        <v>12.737439999999999</v>
      </c>
      <c r="H28" s="56">
        <v>23.90128</v>
      </c>
      <c r="I28" s="56">
        <v>82.199969999999993</v>
      </c>
      <c r="J28" s="56">
        <v>12.55982</v>
      </c>
      <c r="K28" s="56">
        <v>2.9829400000000001</v>
      </c>
      <c r="L28" s="56">
        <v>27.13588</v>
      </c>
      <c r="M28" s="56">
        <v>53.47495</v>
      </c>
      <c r="N28" s="56">
        <v>20.668189999999999</v>
      </c>
      <c r="O28" s="56">
        <v>0</v>
      </c>
      <c r="P28" s="57">
        <v>287.14510999999999</v>
      </c>
      <c r="Q28" s="185">
        <v>1.058274361179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69169.9790270589</v>
      </c>
      <c r="C6" s="701">
        <v>72650.547080000004</v>
      </c>
      <c r="D6" s="702">
        <v>3480.5680529411002</v>
      </c>
      <c r="E6" s="703">
        <v>1.050319056068</v>
      </c>
      <c r="F6" s="701">
        <v>74016.778567362999</v>
      </c>
      <c r="G6" s="702">
        <v>67848.713686749397</v>
      </c>
      <c r="H6" s="704">
        <v>6836.1742399999903</v>
      </c>
      <c r="I6" s="701">
        <v>70261.753389999998</v>
      </c>
      <c r="J6" s="702">
        <v>2413.0397032505698</v>
      </c>
      <c r="K6" s="705">
        <v>0.94926791938199995</v>
      </c>
    </row>
    <row r="7" spans="1:11" ht="14.4" customHeight="1" thickBot="1" x14ac:dyDescent="0.35">
      <c r="A7" s="720" t="s">
        <v>333</v>
      </c>
      <c r="B7" s="701">
        <v>22121.523797690999</v>
      </c>
      <c r="C7" s="701">
        <v>21607.26772</v>
      </c>
      <c r="D7" s="702">
        <v>-514.25607769102498</v>
      </c>
      <c r="E7" s="703">
        <v>0.97675313498299998</v>
      </c>
      <c r="F7" s="701">
        <v>22532.3962056526</v>
      </c>
      <c r="G7" s="702">
        <v>20654.696521848298</v>
      </c>
      <c r="H7" s="704">
        <v>1797.00486</v>
      </c>
      <c r="I7" s="701">
        <v>19823.164959999998</v>
      </c>
      <c r="J7" s="702">
        <v>-831.53156184825298</v>
      </c>
      <c r="K7" s="705">
        <v>0.87976284364400004</v>
      </c>
    </row>
    <row r="8" spans="1:11" ht="14.4" customHeight="1" thickBot="1" x14ac:dyDescent="0.35">
      <c r="A8" s="721" t="s">
        <v>334</v>
      </c>
      <c r="B8" s="701">
        <v>20936.2871418986</v>
      </c>
      <c r="C8" s="701">
        <v>20451.907719999999</v>
      </c>
      <c r="D8" s="702">
        <v>-484.37942189863003</v>
      </c>
      <c r="E8" s="703">
        <v>0.976864120241</v>
      </c>
      <c r="F8" s="701">
        <v>21355.579048830001</v>
      </c>
      <c r="G8" s="702">
        <v>19575.947461427499</v>
      </c>
      <c r="H8" s="704">
        <v>1688.7488599999999</v>
      </c>
      <c r="I8" s="701">
        <v>18780.771959999998</v>
      </c>
      <c r="J8" s="702">
        <v>-795.17550142745301</v>
      </c>
      <c r="K8" s="705">
        <v>0.87943164252499995</v>
      </c>
    </row>
    <row r="9" spans="1:11" ht="14.4" customHeight="1" thickBot="1" x14ac:dyDescent="0.35">
      <c r="A9" s="722" t="s">
        <v>335</v>
      </c>
      <c r="B9" s="706">
        <v>0</v>
      </c>
      <c r="C9" s="706">
        <v>5.3999999900000001E-4</v>
      </c>
      <c r="D9" s="707">
        <v>5.3999999900000001E-4</v>
      </c>
      <c r="E9" s="708" t="s">
        <v>330</v>
      </c>
      <c r="F9" s="706">
        <v>0</v>
      </c>
      <c r="G9" s="707">
        <v>0</v>
      </c>
      <c r="H9" s="709">
        <v>7.9999999999999898E-5</v>
      </c>
      <c r="I9" s="706">
        <v>1.65E-3</v>
      </c>
      <c r="J9" s="707">
        <v>1.65E-3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5.3999999900000001E-4</v>
      </c>
      <c r="D10" s="702">
        <v>5.3999999900000001E-4</v>
      </c>
      <c r="E10" s="711" t="s">
        <v>330</v>
      </c>
      <c r="F10" s="701">
        <v>0</v>
      </c>
      <c r="G10" s="702">
        <v>0</v>
      </c>
      <c r="H10" s="704">
        <v>7.9999999999999898E-5</v>
      </c>
      <c r="I10" s="701">
        <v>1.65E-3</v>
      </c>
      <c r="J10" s="702">
        <v>1.65E-3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0</v>
      </c>
      <c r="C11" s="706">
        <v>0</v>
      </c>
      <c r="D11" s="707">
        <v>0</v>
      </c>
      <c r="E11" s="713">
        <v>1</v>
      </c>
      <c r="F11" s="706">
        <v>0</v>
      </c>
      <c r="G11" s="707">
        <v>0</v>
      </c>
      <c r="H11" s="709">
        <v>0</v>
      </c>
      <c r="I11" s="706">
        <v>19.27</v>
      </c>
      <c r="J11" s="707">
        <v>19.27</v>
      </c>
      <c r="K11" s="710" t="s">
        <v>338</v>
      </c>
    </row>
    <row r="12" spans="1:11" ht="14.4" customHeight="1" thickBot="1" x14ac:dyDescent="0.35">
      <c r="A12" s="723" t="s">
        <v>339</v>
      </c>
      <c r="B12" s="701">
        <v>0</v>
      </c>
      <c r="C12" s="701">
        <v>0</v>
      </c>
      <c r="D12" s="702">
        <v>0</v>
      </c>
      <c r="E12" s="703">
        <v>1</v>
      </c>
      <c r="F12" s="701">
        <v>0</v>
      </c>
      <c r="G12" s="702">
        <v>0</v>
      </c>
      <c r="H12" s="704">
        <v>0</v>
      </c>
      <c r="I12" s="701">
        <v>19.27</v>
      </c>
      <c r="J12" s="702">
        <v>19.27</v>
      </c>
      <c r="K12" s="712" t="s">
        <v>338</v>
      </c>
    </row>
    <row r="13" spans="1:11" ht="14.4" customHeight="1" thickBot="1" x14ac:dyDescent="0.35">
      <c r="A13" s="722" t="s">
        <v>340</v>
      </c>
      <c r="B13" s="706">
        <v>2270.9001449309599</v>
      </c>
      <c r="C13" s="706">
        <v>2232.0592000000001</v>
      </c>
      <c r="D13" s="707">
        <v>-38.840944930961001</v>
      </c>
      <c r="E13" s="713">
        <v>0.98289623389299996</v>
      </c>
      <c r="F13" s="706">
        <v>2454.6</v>
      </c>
      <c r="G13" s="707">
        <v>2250.0500000000002</v>
      </c>
      <c r="H13" s="709">
        <v>122.61784</v>
      </c>
      <c r="I13" s="706">
        <v>2053.80341</v>
      </c>
      <c r="J13" s="707">
        <v>-196.24659</v>
      </c>
      <c r="K13" s="714">
        <v>0.83671612890000002</v>
      </c>
    </row>
    <row r="14" spans="1:11" ht="14.4" customHeight="1" thickBot="1" x14ac:dyDescent="0.35">
      <c r="A14" s="723" t="s">
        <v>341</v>
      </c>
      <c r="B14" s="701">
        <v>1320.00011916892</v>
      </c>
      <c r="C14" s="701">
        <v>1250.8733199999999</v>
      </c>
      <c r="D14" s="702">
        <v>-69.126799168919007</v>
      </c>
      <c r="E14" s="703">
        <v>0.94763121747800005</v>
      </c>
      <c r="F14" s="701">
        <v>1275</v>
      </c>
      <c r="G14" s="702">
        <v>1168.75</v>
      </c>
      <c r="H14" s="704">
        <v>90.298859999998996</v>
      </c>
      <c r="I14" s="701">
        <v>996.87995999999998</v>
      </c>
      <c r="J14" s="702">
        <v>-171.87003999999999</v>
      </c>
      <c r="K14" s="705">
        <v>0.78186663529400002</v>
      </c>
    </row>
    <row r="15" spans="1:11" ht="14.4" customHeight="1" thickBot="1" x14ac:dyDescent="0.35">
      <c r="A15" s="723" t="s">
        <v>342</v>
      </c>
      <c r="B15" s="701">
        <v>85.000007673756002</v>
      </c>
      <c r="C15" s="701">
        <v>52.664470000000001</v>
      </c>
      <c r="D15" s="702">
        <v>-32.335537673756001</v>
      </c>
      <c r="E15" s="703">
        <v>0.61958194406400002</v>
      </c>
      <c r="F15" s="701">
        <v>60</v>
      </c>
      <c r="G15" s="702">
        <v>55</v>
      </c>
      <c r="H15" s="704">
        <v>2.44319</v>
      </c>
      <c r="I15" s="701">
        <v>18.784140000000001</v>
      </c>
      <c r="J15" s="702">
        <v>-36.215859999999999</v>
      </c>
      <c r="K15" s="705">
        <v>0.31306899999999999</v>
      </c>
    </row>
    <row r="16" spans="1:11" ht="14.4" customHeight="1" thickBot="1" x14ac:dyDescent="0.35">
      <c r="A16" s="723" t="s">
        <v>343</v>
      </c>
      <c r="B16" s="701">
        <v>2.0000001805580001</v>
      </c>
      <c r="C16" s="701">
        <v>4.7309700000000001</v>
      </c>
      <c r="D16" s="702">
        <v>2.7309698194409999</v>
      </c>
      <c r="E16" s="703">
        <v>2.3654847864450002</v>
      </c>
      <c r="F16" s="701">
        <v>5</v>
      </c>
      <c r="G16" s="702">
        <v>4.583333333333</v>
      </c>
      <c r="H16" s="704">
        <v>0.54014999999900004</v>
      </c>
      <c r="I16" s="701">
        <v>4.7815399999999997</v>
      </c>
      <c r="J16" s="702">
        <v>0.19820666666600001</v>
      </c>
      <c r="K16" s="705">
        <v>0.95630800000000005</v>
      </c>
    </row>
    <row r="17" spans="1:11" ht="14.4" customHeight="1" thickBot="1" x14ac:dyDescent="0.35">
      <c r="A17" s="723" t="s">
        <v>344</v>
      </c>
      <c r="B17" s="701">
        <v>130.00001173633299</v>
      </c>
      <c r="C17" s="701">
        <v>173.33158</v>
      </c>
      <c r="D17" s="702">
        <v>43.331568263667002</v>
      </c>
      <c r="E17" s="703">
        <v>1.333319725782</v>
      </c>
      <c r="F17" s="701">
        <v>220</v>
      </c>
      <c r="G17" s="702">
        <v>201.666666666667</v>
      </c>
      <c r="H17" s="704">
        <v>0</v>
      </c>
      <c r="I17" s="701">
        <v>273.84748000000002</v>
      </c>
      <c r="J17" s="702">
        <v>72.180813333333006</v>
      </c>
      <c r="K17" s="705">
        <v>1.2447612727270001</v>
      </c>
    </row>
    <row r="18" spans="1:11" ht="14.4" customHeight="1" thickBot="1" x14ac:dyDescent="0.35">
      <c r="A18" s="723" t="s">
        <v>345</v>
      </c>
      <c r="B18" s="701">
        <v>0</v>
      </c>
      <c r="C18" s="701">
        <v>225.39213000000001</v>
      </c>
      <c r="D18" s="702">
        <v>225.39213000000001</v>
      </c>
      <c r="E18" s="711" t="s">
        <v>330</v>
      </c>
      <c r="F18" s="701">
        <v>260</v>
      </c>
      <c r="G18" s="702">
        <v>238.333333333333</v>
      </c>
      <c r="H18" s="704">
        <v>0</v>
      </c>
      <c r="I18" s="701">
        <v>140.33888999999999</v>
      </c>
      <c r="J18" s="702">
        <v>-97.994443333332995</v>
      </c>
      <c r="K18" s="705">
        <v>0.53976496153800002</v>
      </c>
    </row>
    <row r="19" spans="1:11" ht="14.4" customHeight="1" thickBot="1" x14ac:dyDescent="0.35">
      <c r="A19" s="723" t="s">
        <v>346</v>
      </c>
      <c r="B19" s="701">
        <v>600.00005416769102</v>
      </c>
      <c r="C19" s="701">
        <v>406.01477</v>
      </c>
      <c r="D19" s="702">
        <v>-193.98528416769099</v>
      </c>
      <c r="E19" s="703">
        <v>0.67669122224099998</v>
      </c>
      <c r="F19" s="701">
        <v>600</v>
      </c>
      <c r="G19" s="702">
        <v>550</v>
      </c>
      <c r="H19" s="704">
        <v>26.68648</v>
      </c>
      <c r="I19" s="701">
        <v>600.08551</v>
      </c>
      <c r="J19" s="702">
        <v>50.085509999999999</v>
      </c>
      <c r="K19" s="705">
        <v>1.0001425166660001</v>
      </c>
    </row>
    <row r="20" spans="1:11" ht="14.4" customHeight="1" thickBot="1" x14ac:dyDescent="0.35">
      <c r="A20" s="723" t="s">
        <v>347</v>
      </c>
      <c r="B20" s="701">
        <v>115.899950378673</v>
      </c>
      <c r="C20" s="701">
        <v>103.31995999999999</v>
      </c>
      <c r="D20" s="702">
        <v>-12.579990378672001</v>
      </c>
      <c r="E20" s="703">
        <v>0.89145819012299998</v>
      </c>
      <c r="F20" s="701">
        <v>19.600000000000001</v>
      </c>
      <c r="G20" s="702">
        <v>17.966666666666001</v>
      </c>
      <c r="H20" s="704">
        <v>0.85515999999900005</v>
      </c>
      <c r="I20" s="701">
        <v>1.9738899999999999</v>
      </c>
      <c r="J20" s="702">
        <v>-15.992776666666</v>
      </c>
      <c r="K20" s="705">
        <v>0.100708673469</v>
      </c>
    </row>
    <row r="21" spans="1:11" ht="14.4" customHeight="1" thickBot="1" x14ac:dyDescent="0.35">
      <c r="A21" s="723" t="s">
        <v>348</v>
      </c>
      <c r="B21" s="701">
        <v>18.000001625029999</v>
      </c>
      <c r="C21" s="701">
        <v>15.731999999999999</v>
      </c>
      <c r="D21" s="702">
        <v>-2.2680016250300001</v>
      </c>
      <c r="E21" s="703">
        <v>0.87399992109500002</v>
      </c>
      <c r="F21" s="701">
        <v>15</v>
      </c>
      <c r="G21" s="702">
        <v>13.75</v>
      </c>
      <c r="H21" s="704">
        <v>1.794</v>
      </c>
      <c r="I21" s="701">
        <v>17.111999999999998</v>
      </c>
      <c r="J21" s="702">
        <v>3.3620000000000001</v>
      </c>
      <c r="K21" s="705">
        <v>1.1408</v>
      </c>
    </row>
    <row r="22" spans="1:11" ht="14.4" customHeight="1" thickBot="1" x14ac:dyDescent="0.35">
      <c r="A22" s="722" t="s">
        <v>349</v>
      </c>
      <c r="B22" s="706">
        <v>1515.5482130543601</v>
      </c>
      <c r="C22" s="706">
        <v>1631.99</v>
      </c>
      <c r="D22" s="707">
        <v>116.441786945639</v>
      </c>
      <c r="E22" s="713">
        <v>1.0768314633230001</v>
      </c>
      <c r="F22" s="706">
        <v>1584.8416079589999</v>
      </c>
      <c r="G22" s="707">
        <v>1452.77147396242</v>
      </c>
      <c r="H22" s="709">
        <v>89.889999999999006</v>
      </c>
      <c r="I22" s="706">
        <v>1817.645</v>
      </c>
      <c r="J22" s="707">
        <v>364.87352603758399</v>
      </c>
      <c r="K22" s="714">
        <v>1.146893791071</v>
      </c>
    </row>
    <row r="23" spans="1:11" ht="14.4" customHeight="1" thickBot="1" x14ac:dyDescent="0.35">
      <c r="A23" s="723" t="s">
        <v>350</v>
      </c>
      <c r="B23" s="701">
        <v>1402.5323082274799</v>
      </c>
      <c r="C23" s="701">
        <v>1526.4680000000001</v>
      </c>
      <c r="D23" s="702">
        <v>123.935691772523</v>
      </c>
      <c r="E23" s="703">
        <v>1.0883656590619999</v>
      </c>
      <c r="F23" s="701">
        <v>1474.19202976424</v>
      </c>
      <c r="G23" s="702">
        <v>1351.34269395055</v>
      </c>
      <c r="H23" s="704">
        <v>81.059999999998993</v>
      </c>
      <c r="I23" s="701">
        <v>1700.3050000000001</v>
      </c>
      <c r="J23" s="702">
        <v>348.962306049451</v>
      </c>
      <c r="K23" s="705">
        <v>1.1533809474409999</v>
      </c>
    </row>
    <row r="24" spans="1:11" ht="14.4" customHeight="1" thickBot="1" x14ac:dyDescent="0.35">
      <c r="A24" s="723" t="s">
        <v>351</v>
      </c>
      <c r="B24" s="701">
        <v>113.015904826884</v>
      </c>
      <c r="C24" s="701">
        <v>105.52200000000001</v>
      </c>
      <c r="D24" s="702">
        <v>-7.4939048268840001</v>
      </c>
      <c r="E24" s="703">
        <v>0.93369159112199995</v>
      </c>
      <c r="F24" s="701">
        <v>110.649578194763</v>
      </c>
      <c r="G24" s="702">
        <v>101.428780011867</v>
      </c>
      <c r="H24" s="704">
        <v>8.829999999999</v>
      </c>
      <c r="I24" s="701">
        <v>117.34</v>
      </c>
      <c r="J24" s="702">
        <v>15.911219988133</v>
      </c>
      <c r="K24" s="705">
        <v>1.0604649553509999</v>
      </c>
    </row>
    <row r="25" spans="1:11" ht="14.4" customHeight="1" thickBot="1" x14ac:dyDescent="0.35">
      <c r="A25" s="722" t="s">
        <v>352</v>
      </c>
      <c r="B25" s="706">
        <v>16090.928607346799</v>
      </c>
      <c r="C25" s="706">
        <v>15511.42354</v>
      </c>
      <c r="D25" s="707">
        <v>-579.50506734676105</v>
      </c>
      <c r="E25" s="713">
        <v>0.96398560446699999</v>
      </c>
      <c r="F25" s="706">
        <v>16090.333333333299</v>
      </c>
      <c r="G25" s="707">
        <v>14749.472222222201</v>
      </c>
      <c r="H25" s="709">
        <v>1380.22333</v>
      </c>
      <c r="I25" s="706">
        <v>13860.686449999999</v>
      </c>
      <c r="J25" s="707">
        <v>-888.785772222216</v>
      </c>
      <c r="K25" s="714">
        <v>0.86142941621199998</v>
      </c>
    </row>
    <row r="26" spans="1:11" ht="14.4" customHeight="1" thickBot="1" x14ac:dyDescent="0.35">
      <c r="A26" s="723" t="s">
        <v>353</v>
      </c>
      <c r="B26" s="701">
        <v>199.999962924773</v>
      </c>
      <c r="C26" s="701">
        <v>139.71391</v>
      </c>
      <c r="D26" s="702">
        <v>-60.286052924772001</v>
      </c>
      <c r="E26" s="703">
        <v>0.69856967949799997</v>
      </c>
      <c r="F26" s="701">
        <v>248.333333333333</v>
      </c>
      <c r="G26" s="702">
        <v>227.638888888889</v>
      </c>
      <c r="H26" s="704">
        <v>75.476849999999004</v>
      </c>
      <c r="I26" s="701">
        <v>109.47586</v>
      </c>
      <c r="J26" s="702">
        <v>-118.163028888889</v>
      </c>
      <c r="K26" s="705">
        <v>0.440842389261</v>
      </c>
    </row>
    <row r="27" spans="1:11" ht="14.4" customHeight="1" thickBot="1" x14ac:dyDescent="0.35">
      <c r="A27" s="723" t="s">
        <v>354</v>
      </c>
      <c r="B27" s="701">
        <v>12674.921843018399</v>
      </c>
      <c r="C27" s="701">
        <v>12478.510200000001</v>
      </c>
      <c r="D27" s="702">
        <v>-196.41164301843901</v>
      </c>
      <c r="E27" s="703">
        <v>0.984503916832</v>
      </c>
      <c r="F27" s="701">
        <v>12900</v>
      </c>
      <c r="G27" s="702">
        <v>11825</v>
      </c>
      <c r="H27" s="704">
        <v>964.41067999999802</v>
      </c>
      <c r="I27" s="701">
        <v>10860.63135</v>
      </c>
      <c r="J27" s="702">
        <v>-964.36864999999705</v>
      </c>
      <c r="K27" s="705">
        <v>0.84190940697600003</v>
      </c>
    </row>
    <row r="28" spans="1:11" ht="14.4" customHeight="1" thickBot="1" x14ac:dyDescent="0.35">
      <c r="A28" s="723" t="s">
        <v>355</v>
      </c>
      <c r="B28" s="701">
        <v>294.781742677963</v>
      </c>
      <c r="C28" s="701">
        <v>287.78634</v>
      </c>
      <c r="D28" s="702">
        <v>-6.9954026779629999</v>
      </c>
      <c r="E28" s="703">
        <v>0.97626921323399996</v>
      </c>
      <c r="F28" s="701">
        <v>210</v>
      </c>
      <c r="G28" s="702">
        <v>192.5</v>
      </c>
      <c r="H28" s="704">
        <v>41.354469999998997</v>
      </c>
      <c r="I28" s="701">
        <v>354.84696000000002</v>
      </c>
      <c r="J28" s="702">
        <v>162.34696</v>
      </c>
      <c r="K28" s="705">
        <v>1.6897474285709999</v>
      </c>
    </row>
    <row r="29" spans="1:11" ht="14.4" customHeight="1" thickBot="1" x14ac:dyDescent="0.35">
      <c r="A29" s="723" t="s">
        <v>356</v>
      </c>
      <c r="B29" s="701">
        <v>10.000000902794</v>
      </c>
      <c r="C29" s="701">
        <v>9.3382100000000001</v>
      </c>
      <c r="D29" s="702">
        <v>-0.66179090279399999</v>
      </c>
      <c r="E29" s="703">
        <v>0.93382091569500003</v>
      </c>
      <c r="F29" s="701">
        <v>10</v>
      </c>
      <c r="G29" s="702">
        <v>9.1666666666659999</v>
      </c>
      <c r="H29" s="704">
        <v>0.30491999999899999</v>
      </c>
      <c r="I29" s="701">
        <v>12.28637</v>
      </c>
      <c r="J29" s="702">
        <v>3.1197033333330002</v>
      </c>
      <c r="K29" s="705">
        <v>1.228637</v>
      </c>
    </row>
    <row r="30" spans="1:11" ht="14.4" customHeight="1" thickBot="1" x14ac:dyDescent="0.35">
      <c r="A30" s="723" t="s">
        <v>357</v>
      </c>
      <c r="B30" s="701">
        <v>0.65520005915099999</v>
      </c>
      <c r="C30" s="701">
        <v>1.97702</v>
      </c>
      <c r="D30" s="702">
        <v>1.321819940848</v>
      </c>
      <c r="E30" s="703">
        <v>3.017429520017</v>
      </c>
      <c r="F30" s="701">
        <v>2</v>
      </c>
      <c r="G30" s="702">
        <v>1.833333333333</v>
      </c>
      <c r="H30" s="704">
        <v>0</v>
      </c>
      <c r="I30" s="701">
        <v>3.3163900000000002</v>
      </c>
      <c r="J30" s="702">
        <v>1.4830566666659999</v>
      </c>
      <c r="K30" s="705">
        <v>1.6581950000000001</v>
      </c>
    </row>
    <row r="31" spans="1:11" ht="14.4" customHeight="1" thickBot="1" x14ac:dyDescent="0.35">
      <c r="A31" s="723" t="s">
        <v>358</v>
      </c>
      <c r="B31" s="701">
        <v>900.00008125153602</v>
      </c>
      <c r="C31" s="701">
        <v>768.28966000000003</v>
      </c>
      <c r="D31" s="702">
        <v>-131.71042125153599</v>
      </c>
      <c r="E31" s="703">
        <v>0.85365510070999995</v>
      </c>
      <c r="F31" s="701">
        <v>835</v>
      </c>
      <c r="G31" s="702">
        <v>765.41666666666697</v>
      </c>
      <c r="H31" s="704">
        <v>74.100219999998998</v>
      </c>
      <c r="I31" s="701">
        <v>694.66959999999995</v>
      </c>
      <c r="J31" s="702">
        <v>-70.747066666666001</v>
      </c>
      <c r="K31" s="705">
        <v>0.83193964071799997</v>
      </c>
    </row>
    <row r="32" spans="1:11" ht="14.4" customHeight="1" thickBot="1" x14ac:dyDescent="0.35">
      <c r="A32" s="723" t="s">
        <v>359</v>
      </c>
      <c r="B32" s="701">
        <v>1330.5697167759899</v>
      </c>
      <c r="C32" s="701">
        <v>1320.2440999999999</v>
      </c>
      <c r="D32" s="702">
        <v>-10.325616775991</v>
      </c>
      <c r="E32" s="703">
        <v>0.99223970255299998</v>
      </c>
      <c r="F32" s="701">
        <v>1340</v>
      </c>
      <c r="G32" s="702">
        <v>1228.3333333333301</v>
      </c>
      <c r="H32" s="704">
        <v>122.91728999999999</v>
      </c>
      <c r="I32" s="701">
        <v>1261.65542</v>
      </c>
      <c r="J32" s="702">
        <v>33.322086666666998</v>
      </c>
      <c r="K32" s="705">
        <v>0.94153389552199995</v>
      </c>
    </row>
    <row r="33" spans="1:11" ht="14.4" customHeight="1" thickBot="1" x14ac:dyDescent="0.35">
      <c r="A33" s="723" t="s">
        <v>360</v>
      </c>
      <c r="B33" s="701">
        <v>90.000008125153002</v>
      </c>
      <c r="C33" s="701">
        <v>84.259249999999994</v>
      </c>
      <c r="D33" s="702">
        <v>-5.7407581251530004</v>
      </c>
      <c r="E33" s="703">
        <v>0.93621380436699997</v>
      </c>
      <c r="F33" s="701">
        <v>90</v>
      </c>
      <c r="G33" s="702">
        <v>82.5</v>
      </c>
      <c r="H33" s="704">
        <v>8.2859999999989995</v>
      </c>
      <c r="I33" s="701">
        <v>91.198099999999997</v>
      </c>
      <c r="J33" s="702">
        <v>8.6981000000000002</v>
      </c>
      <c r="K33" s="705">
        <v>1.0133122222219999</v>
      </c>
    </row>
    <row r="34" spans="1:11" ht="14.4" customHeight="1" thickBot="1" x14ac:dyDescent="0.35">
      <c r="A34" s="723" t="s">
        <v>361</v>
      </c>
      <c r="B34" s="701">
        <v>130.00001173633299</v>
      </c>
      <c r="C34" s="701">
        <v>82.568939999999998</v>
      </c>
      <c r="D34" s="702">
        <v>-47.431071736333003</v>
      </c>
      <c r="E34" s="703">
        <v>0.63514563496700005</v>
      </c>
      <c r="F34" s="701">
        <v>90</v>
      </c>
      <c r="G34" s="702">
        <v>82.5</v>
      </c>
      <c r="H34" s="704">
        <v>16.418959999999998</v>
      </c>
      <c r="I34" s="701">
        <v>77.212689999999995</v>
      </c>
      <c r="J34" s="702">
        <v>-5.2873099999999997</v>
      </c>
      <c r="K34" s="705">
        <v>0.85791877777699999</v>
      </c>
    </row>
    <row r="35" spans="1:11" ht="14.4" customHeight="1" thickBot="1" x14ac:dyDescent="0.35">
      <c r="A35" s="723" t="s">
        <v>362</v>
      </c>
      <c r="B35" s="701">
        <v>25.000002256986999</v>
      </c>
      <c r="C35" s="701">
        <v>15.56753</v>
      </c>
      <c r="D35" s="702">
        <v>-9.4324722569869994</v>
      </c>
      <c r="E35" s="703">
        <v>0.62270114378200003</v>
      </c>
      <c r="F35" s="701">
        <v>20</v>
      </c>
      <c r="G35" s="702">
        <v>18.333333333333002</v>
      </c>
      <c r="H35" s="704">
        <v>1.7330000000000001</v>
      </c>
      <c r="I35" s="701">
        <v>14.056279999999999</v>
      </c>
      <c r="J35" s="702">
        <v>-4.2770533333329999</v>
      </c>
      <c r="K35" s="705">
        <v>0.70281400000000005</v>
      </c>
    </row>
    <row r="36" spans="1:11" ht="14.4" customHeight="1" thickBot="1" x14ac:dyDescent="0.35">
      <c r="A36" s="723" t="s">
        <v>363</v>
      </c>
      <c r="B36" s="701">
        <v>90.000008125153002</v>
      </c>
      <c r="C36" s="701">
        <v>94.950159999999997</v>
      </c>
      <c r="D36" s="702">
        <v>4.9501518748460001</v>
      </c>
      <c r="E36" s="703">
        <v>1.0550016825320001</v>
      </c>
      <c r="F36" s="701">
        <v>95</v>
      </c>
      <c r="G36" s="702">
        <v>87.083333333333002</v>
      </c>
      <c r="H36" s="704">
        <v>8.8813999999989992</v>
      </c>
      <c r="I36" s="701">
        <v>88.514070000000004</v>
      </c>
      <c r="J36" s="702">
        <v>1.430736666666</v>
      </c>
      <c r="K36" s="705">
        <v>0.93172705263099997</v>
      </c>
    </row>
    <row r="37" spans="1:11" ht="14.4" customHeight="1" thickBot="1" x14ac:dyDescent="0.35">
      <c r="A37" s="723" t="s">
        <v>364</v>
      </c>
      <c r="B37" s="701">
        <v>40.000001957244997</v>
      </c>
      <c r="C37" s="701">
        <v>44.474139999999998</v>
      </c>
      <c r="D37" s="702">
        <v>4.4741380427540003</v>
      </c>
      <c r="E37" s="703">
        <v>1.111853445595</v>
      </c>
      <c r="F37" s="701">
        <v>40</v>
      </c>
      <c r="G37" s="702">
        <v>36.666666666666003</v>
      </c>
      <c r="H37" s="704">
        <v>4.4238399999990001</v>
      </c>
      <c r="I37" s="701">
        <v>23.9831</v>
      </c>
      <c r="J37" s="702">
        <v>-12.683566666666</v>
      </c>
      <c r="K37" s="705">
        <v>0.59957749999999999</v>
      </c>
    </row>
    <row r="38" spans="1:11" ht="14.4" customHeight="1" thickBot="1" x14ac:dyDescent="0.35">
      <c r="A38" s="723" t="s">
        <v>365</v>
      </c>
      <c r="B38" s="701">
        <v>15.000001354191999</v>
      </c>
      <c r="C38" s="701">
        <v>9.4311500000000006</v>
      </c>
      <c r="D38" s="702">
        <v>-5.5688513541919997</v>
      </c>
      <c r="E38" s="703">
        <v>0.62874327656999995</v>
      </c>
      <c r="F38" s="701">
        <v>10</v>
      </c>
      <c r="G38" s="702">
        <v>9.1666666666659999</v>
      </c>
      <c r="H38" s="704">
        <v>1.4157</v>
      </c>
      <c r="I38" s="701">
        <v>12.76296</v>
      </c>
      <c r="J38" s="702">
        <v>3.5962933333330001</v>
      </c>
      <c r="K38" s="705">
        <v>1.2762960000000001</v>
      </c>
    </row>
    <row r="39" spans="1:11" ht="14.4" customHeight="1" thickBot="1" x14ac:dyDescent="0.35">
      <c r="A39" s="723" t="s">
        <v>366</v>
      </c>
      <c r="B39" s="701">
        <v>290.00002618104998</v>
      </c>
      <c r="C39" s="701">
        <v>174.31292999999999</v>
      </c>
      <c r="D39" s="702">
        <v>-115.68709618104999</v>
      </c>
      <c r="E39" s="703">
        <v>0.60107901470000002</v>
      </c>
      <c r="F39" s="701">
        <v>200</v>
      </c>
      <c r="G39" s="702">
        <v>183.333333333333</v>
      </c>
      <c r="H39" s="704">
        <v>60.499999999998998</v>
      </c>
      <c r="I39" s="701">
        <v>256.07729999999998</v>
      </c>
      <c r="J39" s="702">
        <v>72.743966666665997</v>
      </c>
      <c r="K39" s="705">
        <v>1.2803865000000001</v>
      </c>
    </row>
    <row r="40" spans="1:11" ht="14.4" customHeight="1" thickBot="1" x14ac:dyDescent="0.35">
      <c r="A40" s="722" t="s">
        <v>367</v>
      </c>
      <c r="B40" s="706">
        <v>533.18967817741202</v>
      </c>
      <c r="C40" s="706">
        <v>568.84463000000005</v>
      </c>
      <c r="D40" s="707">
        <v>35.654951822588004</v>
      </c>
      <c r="E40" s="713">
        <v>1.0668710466119999</v>
      </c>
      <c r="F40" s="706">
        <v>610.27569693016096</v>
      </c>
      <c r="G40" s="707">
        <v>559.41938885264699</v>
      </c>
      <c r="H40" s="709">
        <v>40.244759999998998</v>
      </c>
      <c r="I40" s="706">
        <v>515.53290000000004</v>
      </c>
      <c r="J40" s="707">
        <v>-43.886488852646998</v>
      </c>
      <c r="K40" s="714">
        <v>0.84475410473199997</v>
      </c>
    </row>
    <row r="41" spans="1:11" ht="14.4" customHeight="1" thickBot="1" x14ac:dyDescent="0.35">
      <c r="A41" s="723" t="s">
        <v>368</v>
      </c>
      <c r="B41" s="701">
        <v>461.18908404154598</v>
      </c>
      <c r="C41" s="701">
        <v>467.66586000000001</v>
      </c>
      <c r="D41" s="702">
        <v>6.4767759584539997</v>
      </c>
      <c r="E41" s="703">
        <v>1.014043645399</v>
      </c>
      <c r="F41" s="701">
        <v>581.37578892938404</v>
      </c>
      <c r="G41" s="702">
        <v>532.92780651860198</v>
      </c>
      <c r="H41" s="704">
        <v>33.589289999998996</v>
      </c>
      <c r="I41" s="701">
        <v>434.59462000000002</v>
      </c>
      <c r="J41" s="702">
        <v>-98.333186518600996</v>
      </c>
      <c r="K41" s="705">
        <v>0.74752789551099996</v>
      </c>
    </row>
    <row r="42" spans="1:11" ht="14.4" customHeight="1" thickBot="1" x14ac:dyDescent="0.35">
      <c r="A42" s="723" t="s">
        <v>369</v>
      </c>
      <c r="B42" s="701">
        <v>72.000594135865995</v>
      </c>
      <c r="C42" s="701">
        <v>101.17877</v>
      </c>
      <c r="D42" s="702">
        <v>29.178175864132999</v>
      </c>
      <c r="E42" s="703">
        <v>1.4052490984870001</v>
      </c>
      <c r="F42" s="701">
        <v>28.899908000777</v>
      </c>
      <c r="G42" s="702">
        <v>26.491582334044999</v>
      </c>
      <c r="H42" s="704">
        <v>6.6554699999990001</v>
      </c>
      <c r="I42" s="701">
        <v>80.938280000000006</v>
      </c>
      <c r="J42" s="702">
        <v>54.446697665953998</v>
      </c>
      <c r="K42" s="705">
        <v>2.8006414414130001</v>
      </c>
    </row>
    <row r="43" spans="1:11" ht="14.4" customHeight="1" thickBot="1" x14ac:dyDescent="0.35">
      <c r="A43" s="722" t="s">
        <v>370</v>
      </c>
      <c r="B43" s="706">
        <v>378.16011447507299</v>
      </c>
      <c r="C43" s="706">
        <v>353.21794</v>
      </c>
      <c r="D43" s="707">
        <v>-24.942174475072999</v>
      </c>
      <c r="E43" s="713">
        <v>0.93404334957500001</v>
      </c>
      <c r="F43" s="706">
        <v>440.89485044456598</v>
      </c>
      <c r="G43" s="707">
        <v>404.153612907519</v>
      </c>
      <c r="H43" s="709">
        <v>41.135669999999003</v>
      </c>
      <c r="I43" s="706">
        <v>376.08058999999997</v>
      </c>
      <c r="J43" s="707">
        <v>-28.073022907519</v>
      </c>
      <c r="K43" s="714">
        <v>0.85299383655899996</v>
      </c>
    </row>
    <row r="44" spans="1:11" ht="14.4" customHeight="1" thickBot="1" x14ac:dyDescent="0.35">
      <c r="A44" s="723" t="s">
        <v>371</v>
      </c>
      <c r="B44" s="701">
        <v>8.1878986272659997</v>
      </c>
      <c r="C44" s="701">
        <v>5.8675300000000004</v>
      </c>
      <c r="D44" s="702">
        <v>-2.3203686272659998</v>
      </c>
      <c r="E44" s="703">
        <v>0.71660999568999995</v>
      </c>
      <c r="F44" s="701">
        <v>0</v>
      </c>
      <c r="G44" s="702">
        <v>0</v>
      </c>
      <c r="H44" s="704">
        <v>0</v>
      </c>
      <c r="I44" s="701">
        <v>7.9481599999999997</v>
      </c>
      <c r="J44" s="702">
        <v>7.9481599999999997</v>
      </c>
      <c r="K44" s="712" t="s">
        <v>330</v>
      </c>
    </row>
    <row r="45" spans="1:11" ht="14.4" customHeight="1" thickBot="1" x14ac:dyDescent="0.35">
      <c r="A45" s="723" t="s">
        <v>372</v>
      </c>
      <c r="B45" s="701">
        <v>16.422787649079002</v>
      </c>
      <c r="C45" s="701">
        <v>10.4977</v>
      </c>
      <c r="D45" s="702">
        <v>-5.9250876490789999</v>
      </c>
      <c r="E45" s="703">
        <v>0.639215474517</v>
      </c>
      <c r="F45" s="701">
        <v>72</v>
      </c>
      <c r="G45" s="702">
        <v>66</v>
      </c>
      <c r="H45" s="704">
        <v>3.1938299999990001</v>
      </c>
      <c r="I45" s="701">
        <v>32.240519999999997</v>
      </c>
      <c r="J45" s="702">
        <v>-33.759480000000003</v>
      </c>
      <c r="K45" s="705">
        <v>0.44778499999999999</v>
      </c>
    </row>
    <row r="46" spans="1:11" ht="14.4" customHeight="1" thickBot="1" x14ac:dyDescent="0.35">
      <c r="A46" s="723" t="s">
        <v>373</v>
      </c>
      <c r="B46" s="701">
        <v>200.65181835620001</v>
      </c>
      <c r="C46" s="701">
        <v>182.30804000000001</v>
      </c>
      <c r="D46" s="702">
        <v>-18.343778356199</v>
      </c>
      <c r="E46" s="703">
        <v>0.90857905746099998</v>
      </c>
      <c r="F46" s="701">
        <v>168.23810628585801</v>
      </c>
      <c r="G46" s="702">
        <v>154.21826409536999</v>
      </c>
      <c r="H46" s="704">
        <v>22.015039999999999</v>
      </c>
      <c r="I46" s="701">
        <v>172.87936999999999</v>
      </c>
      <c r="J46" s="702">
        <v>18.661105904629</v>
      </c>
      <c r="K46" s="705">
        <v>1.027587470024</v>
      </c>
    </row>
    <row r="47" spans="1:11" ht="14.4" customHeight="1" thickBot="1" x14ac:dyDescent="0.35">
      <c r="A47" s="723" t="s">
        <v>374</v>
      </c>
      <c r="B47" s="701">
        <v>64.077121711743004</v>
      </c>
      <c r="C47" s="701">
        <v>61.784300000000002</v>
      </c>
      <c r="D47" s="702">
        <v>-2.2928217117430001</v>
      </c>
      <c r="E47" s="703">
        <v>0.96421777928700003</v>
      </c>
      <c r="F47" s="701">
        <v>67.700168888806004</v>
      </c>
      <c r="G47" s="702">
        <v>62.058488148072001</v>
      </c>
      <c r="H47" s="704">
        <v>5.8500299999990002</v>
      </c>
      <c r="I47" s="701">
        <v>56.604149999999997</v>
      </c>
      <c r="J47" s="702">
        <v>-5.4543381480719999</v>
      </c>
      <c r="K47" s="705">
        <v>0.836100572998</v>
      </c>
    </row>
    <row r="48" spans="1:11" ht="14.4" customHeight="1" thickBot="1" x14ac:dyDescent="0.35">
      <c r="A48" s="723" t="s">
        <v>375</v>
      </c>
      <c r="B48" s="701">
        <v>6.1141976456040004</v>
      </c>
      <c r="C48" s="701">
        <v>2.2412899999999998</v>
      </c>
      <c r="D48" s="702">
        <v>-3.8729076456040001</v>
      </c>
      <c r="E48" s="703">
        <v>0.3665714015</v>
      </c>
      <c r="F48" s="701">
        <v>4.6064455880380004</v>
      </c>
      <c r="G48" s="702">
        <v>4.2225751223680001</v>
      </c>
      <c r="H48" s="704">
        <v>0</v>
      </c>
      <c r="I48" s="701">
        <v>4.0567200000000003</v>
      </c>
      <c r="J48" s="702">
        <v>-0.16585512236800001</v>
      </c>
      <c r="K48" s="705">
        <v>0.88066165603500002</v>
      </c>
    </row>
    <row r="49" spans="1:11" ht="14.4" customHeight="1" thickBot="1" x14ac:dyDescent="0.35">
      <c r="A49" s="723" t="s">
        <v>376</v>
      </c>
      <c r="B49" s="701">
        <v>0</v>
      </c>
      <c r="C49" s="701">
        <v>3.7699999999999997E-2</v>
      </c>
      <c r="D49" s="702">
        <v>3.7699999999999997E-2</v>
      </c>
      <c r="E49" s="711" t="s">
        <v>330</v>
      </c>
      <c r="F49" s="701">
        <v>0</v>
      </c>
      <c r="G49" s="702">
        <v>0</v>
      </c>
      <c r="H49" s="704">
        <v>0</v>
      </c>
      <c r="I49" s="701">
        <v>4.2000000000000003E-2</v>
      </c>
      <c r="J49" s="702">
        <v>4.2000000000000003E-2</v>
      </c>
      <c r="K49" s="712" t="s">
        <v>330</v>
      </c>
    </row>
    <row r="50" spans="1:11" ht="14.4" customHeight="1" thickBot="1" x14ac:dyDescent="0.35">
      <c r="A50" s="723" t="s">
        <v>377</v>
      </c>
      <c r="B50" s="701">
        <v>0</v>
      </c>
      <c r="C50" s="701">
        <v>0.54449999999900001</v>
      </c>
      <c r="D50" s="702">
        <v>0.54449999999900001</v>
      </c>
      <c r="E50" s="711" t="s">
        <v>338</v>
      </c>
      <c r="F50" s="701">
        <v>0</v>
      </c>
      <c r="G50" s="702">
        <v>0</v>
      </c>
      <c r="H50" s="704">
        <v>1.4089499999999999</v>
      </c>
      <c r="I50" s="701">
        <v>9.6539599999999997</v>
      </c>
      <c r="J50" s="702">
        <v>9.6539599999999997</v>
      </c>
      <c r="K50" s="712" t="s">
        <v>330</v>
      </c>
    </row>
    <row r="51" spans="1:11" ht="14.4" customHeight="1" thickBot="1" x14ac:dyDescent="0.35">
      <c r="A51" s="723" t="s">
        <v>378</v>
      </c>
      <c r="B51" s="701">
        <v>7.5672150554549997</v>
      </c>
      <c r="C51" s="701">
        <v>2.4780899999999999</v>
      </c>
      <c r="D51" s="702">
        <v>-5.0891250554549998</v>
      </c>
      <c r="E51" s="703">
        <v>0.32747714738299999</v>
      </c>
      <c r="F51" s="701">
        <v>3</v>
      </c>
      <c r="G51" s="702">
        <v>2.75</v>
      </c>
      <c r="H51" s="704">
        <v>1.1350000000000001E-2</v>
      </c>
      <c r="I51" s="701">
        <v>0.94221999999999995</v>
      </c>
      <c r="J51" s="702">
        <v>-1.8077799999999999</v>
      </c>
      <c r="K51" s="705">
        <v>0.31407333333300003</v>
      </c>
    </row>
    <row r="52" spans="1:11" ht="14.4" customHeight="1" thickBot="1" x14ac:dyDescent="0.35">
      <c r="A52" s="723" t="s">
        <v>379</v>
      </c>
      <c r="B52" s="701">
        <v>28.579244249774</v>
      </c>
      <c r="C52" s="701">
        <v>28.61459</v>
      </c>
      <c r="D52" s="702">
        <v>3.5345750225E-2</v>
      </c>
      <c r="E52" s="703">
        <v>1.001236762942</v>
      </c>
      <c r="F52" s="701">
        <v>35.350129681863002</v>
      </c>
      <c r="G52" s="702">
        <v>32.404285541706997</v>
      </c>
      <c r="H52" s="704">
        <v>0.95589999999899999</v>
      </c>
      <c r="I52" s="701">
        <v>30.70654</v>
      </c>
      <c r="J52" s="702">
        <v>-1.697745541707</v>
      </c>
      <c r="K52" s="705">
        <v>0.86864009485500004</v>
      </c>
    </row>
    <row r="53" spans="1:11" ht="14.4" customHeight="1" thickBot="1" x14ac:dyDescent="0.35">
      <c r="A53" s="723" t="s">
        <v>380</v>
      </c>
      <c r="B53" s="701">
        <v>0</v>
      </c>
      <c r="C53" s="701">
        <v>5.3102600000000004</v>
      </c>
      <c r="D53" s="702">
        <v>5.3102600000000004</v>
      </c>
      <c r="E53" s="711" t="s">
        <v>338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330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1.21</v>
      </c>
      <c r="J54" s="702">
        <v>1.21</v>
      </c>
      <c r="K54" s="712" t="s">
        <v>338</v>
      </c>
    </row>
    <row r="55" spans="1:11" ht="14.4" customHeight="1" thickBot="1" x14ac:dyDescent="0.35">
      <c r="A55" s="723" t="s">
        <v>382</v>
      </c>
      <c r="B55" s="701">
        <v>46.559831179949001</v>
      </c>
      <c r="C55" s="701">
        <v>52.481940000000002</v>
      </c>
      <c r="D55" s="702">
        <v>5.9221088200500001</v>
      </c>
      <c r="E55" s="703">
        <v>1.1271935200350001</v>
      </c>
      <c r="F55" s="701">
        <v>50</v>
      </c>
      <c r="G55" s="702">
        <v>45.833333333333002</v>
      </c>
      <c r="H55" s="704">
        <v>7.7005699999989998</v>
      </c>
      <c r="I55" s="701">
        <v>59.796950000000002</v>
      </c>
      <c r="J55" s="702">
        <v>13.963616666666001</v>
      </c>
      <c r="K55" s="705">
        <v>1.1959390000000001</v>
      </c>
    </row>
    <row r="56" spans="1:11" ht="14.4" customHeight="1" thickBot="1" x14ac:dyDescent="0.35">
      <c r="A56" s="723" t="s">
        <v>383</v>
      </c>
      <c r="B56" s="701">
        <v>0</v>
      </c>
      <c r="C56" s="701">
        <v>1.052</v>
      </c>
      <c r="D56" s="702">
        <v>1.052</v>
      </c>
      <c r="E56" s="711" t="s">
        <v>338</v>
      </c>
      <c r="F56" s="701">
        <v>40</v>
      </c>
      <c r="G56" s="702">
        <v>36.666666666666003</v>
      </c>
      <c r="H56" s="704">
        <v>0</v>
      </c>
      <c r="I56" s="701">
        <v>0</v>
      </c>
      <c r="J56" s="702">
        <v>-36.666666666666003</v>
      </c>
      <c r="K56" s="705">
        <v>0</v>
      </c>
    </row>
    <row r="57" spans="1:11" ht="14.4" customHeight="1" thickBot="1" x14ac:dyDescent="0.35">
      <c r="A57" s="722" t="s">
        <v>384</v>
      </c>
      <c r="B57" s="706">
        <v>66.716077302350996</v>
      </c>
      <c r="C57" s="706">
        <v>54.202919999999999</v>
      </c>
      <c r="D57" s="707">
        <v>-12.513157302351001</v>
      </c>
      <c r="E57" s="713">
        <v>0.81244165112300004</v>
      </c>
      <c r="F57" s="706">
        <v>64.806650600327004</v>
      </c>
      <c r="G57" s="707">
        <v>59.406096383632999</v>
      </c>
      <c r="H57" s="709">
        <v>0.71019999999899996</v>
      </c>
      <c r="I57" s="706">
        <v>30.82357</v>
      </c>
      <c r="J57" s="707">
        <v>-28.582526383632999</v>
      </c>
      <c r="K57" s="714">
        <v>0.47562356200200001</v>
      </c>
    </row>
    <row r="58" spans="1:11" ht="14.4" customHeight="1" thickBot="1" x14ac:dyDescent="0.35">
      <c r="A58" s="723" t="s">
        <v>385</v>
      </c>
      <c r="B58" s="701">
        <v>4.9753192713330003</v>
      </c>
      <c r="C58" s="701">
        <v>-8.4376949871511897E-15</v>
      </c>
      <c r="D58" s="702">
        <v>-4.9753192713330003</v>
      </c>
      <c r="E58" s="703">
        <v>-1.69591025761247E-15</v>
      </c>
      <c r="F58" s="701">
        <v>3.8283643760010002</v>
      </c>
      <c r="G58" s="702">
        <v>3.509334011335</v>
      </c>
      <c r="H58" s="704">
        <v>0</v>
      </c>
      <c r="I58" s="701">
        <v>1.1000000000000001</v>
      </c>
      <c r="J58" s="702">
        <v>-2.4093340113349999</v>
      </c>
      <c r="K58" s="705">
        <v>0.28732897184299999</v>
      </c>
    </row>
    <row r="59" spans="1:11" ht="14.4" customHeight="1" thickBot="1" x14ac:dyDescent="0.35">
      <c r="A59" s="723" t="s">
        <v>386</v>
      </c>
      <c r="B59" s="701">
        <v>57.587281674882</v>
      </c>
      <c r="C59" s="701">
        <v>50.595709999999997</v>
      </c>
      <c r="D59" s="702">
        <v>-6.9915716748819996</v>
      </c>
      <c r="E59" s="703">
        <v>0.87859173985000005</v>
      </c>
      <c r="F59" s="701">
        <v>58.916572483012999</v>
      </c>
      <c r="G59" s="702">
        <v>54.006858109428002</v>
      </c>
      <c r="H59" s="704">
        <v>0.37799999999900002</v>
      </c>
      <c r="I59" s="701">
        <v>20.517720000000001</v>
      </c>
      <c r="J59" s="702">
        <v>-33.489138109427998</v>
      </c>
      <c r="K59" s="705">
        <v>0.34825040112200001</v>
      </c>
    </row>
    <row r="60" spans="1:11" ht="14.4" customHeight="1" thickBot="1" x14ac:dyDescent="0.35">
      <c r="A60" s="723" t="s">
        <v>387</v>
      </c>
      <c r="B60" s="701">
        <v>0</v>
      </c>
      <c r="C60" s="701">
        <v>1.5246</v>
      </c>
      <c r="D60" s="702">
        <v>1.5246</v>
      </c>
      <c r="E60" s="711" t="s">
        <v>330</v>
      </c>
      <c r="F60" s="701">
        <v>0</v>
      </c>
      <c r="G60" s="702">
        <v>0</v>
      </c>
      <c r="H60" s="704">
        <v>0</v>
      </c>
      <c r="I60" s="701">
        <v>5.3834</v>
      </c>
      <c r="J60" s="702">
        <v>5.3834</v>
      </c>
      <c r="K60" s="712" t="s">
        <v>330</v>
      </c>
    </row>
    <row r="61" spans="1:11" ht="14.4" customHeight="1" thickBot="1" x14ac:dyDescent="0.35">
      <c r="A61" s="723" t="s">
        <v>388</v>
      </c>
      <c r="B61" s="701">
        <v>4.1534763561350001</v>
      </c>
      <c r="C61" s="701">
        <v>2.0826099999999999</v>
      </c>
      <c r="D61" s="702">
        <v>-2.0708663561349998</v>
      </c>
      <c r="E61" s="703">
        <v>0.50141371261699996</v>
      </c>
      <c r="F61" s="701">
        <v>2.0617137413119999</v>
      </c>
      <c r="G61" s="702">
        <v>1.8899042628689999</v>
      </c>
      <c r="H61" s="704">
        <v>0.33219999999900002</v>
      </c>
      <c r="I61" s="701">
        <v>3.8224499999999999</v>
      </c>
      <c r="J61" s="702">
        <v>1.9325457371300001</v>
      </c>
      <c r="K61" s="705">
        <v>1.8540158720419999</v>
      </c>
    </row>
    <row r="62" spans="1:11" ht="14.4" customHeight="1" thickBot="1" x14ac:dyDescent="0.35">
      <c r="A62" s="722" t="s">
        <v>389</v>
      </c>
      <c r="B62" s="706">
        <v>80.844306611706998</v>
      </c>
      <c r="C62" s="706">
        <v>100.16895</v>
      </c>
      <c r="D62" s="707">
        <v>19.324643388291999</v>
      </c>
      <c r="E62" s="713">
        <v>1.239035303761</v>
      </c>
      <c r="F62" s="706">
        <v>109.826909562566</v>
      </c>
      <c r="G62" s="707">
        <v>100.674667099019</v>
      </c>
      <c r="H62" s="709">
        <v>13.92698</v>
      </c>
      <c r="I62" s="706">
        <v>106.92838999999999</v>
      </c>
      <c r="J62" s="707">
        <v>6.2537229009799997</v>
      </c>
      <c r="K62" s="714">
        <v>0.97360829350300004</v>
      </c>
    </row>
    <row r="63" spans="1:11" ht="14.4" customHeight="1" thickBot="1" x14ac:dyDescent="0.35">
      <c r="A63" s="723" t="s">
        <v>390</v>
      </c>
      <c r="B63" s="701">
        <v>0</v>
      </c>
      <c r="C63" s="701">
        <v>0</v>
      </c>
      <c r="D63" s="702">
        <v>0</v>
      </c>
      <c r="E63" s="703">
        <v>1</v>
      </c>
      <c r="F63" s="701">
        <v>8</v>
      </c>
      <c r="G63" s="702">
        <v>7.333333333333</v>
      </c>
      <c r="H63" s="704">
        <v>3.7074299999989999</v>
      </c>
      <c r="I63" s="701">
        <v>6.898199999999</v>
      </c>
      <c r="J63" s="702">
        <v>-0.43513333333300003</v>
      </c>
      <c r="K63" s="705">
        <v>0.86227500000000001</v>
      </c>
    </row>
    <row r="64" spans="1:11" ht="14.4" customHeight="1" thickBot="1" x14ac:dyDescent="0.35">
      <c r="A64" s="723" t="s">
        <v>391</v>
      </c>
      <c r="B64" s="701">
        <v>0</v>
      </c>
      <c r="C64" s="701">
        <v>18.821619999999999</v>
      </c>
      <c r="D64" s="702">
        <v>18.821619999999999</v>
      </c>
      <c r="E64" s="711" t="s">
        <v>330</v>
      </c>
      <c r="F64" s="701">
        <v>20</v>
      </c>
      <c r="G64" s="702">
        <v>18.333333333333002</v>
      </c>
      <c r="H64" s="704">
        <v>3.6325899999989999</v>
      </c>
      <c r="I64" s="701">
        <v>25.02008</v>
      </c>
      <c r="J64" s="702">
        <v>6.686746666666</v>
      </c>
      <c r="K64" s="705">
        <v>1.251004</v>
      </c>
    </row>
    <row r="65" spans="1:11" ht="14.4" customHeight="1" thickBot="1" x14ac:dyDescent="0.35">
      <c r="A65" s="723" t="s">
        <v>392</v>
      </c>
      <c r="B65" s="701">
        <v>3.2916688990799998</v>
      </c>
      <c r="C65" s="701">
        <v>2.7587999999999999</v>
      </c>
      <c r="D65" s="702">
        <v>-0.53286889908000001</v>
      </c>
      <c r="E65" s="703">
        <v>0.83811588728399999</v>
      </c>
      <c r="F65" s="701">
        <v>0</v>
      </c>
      <c r="G65" s="702">
        <v>0</v>
      </c>
      <c r="H65" s="704">
        <v>0.34484999999900001</v>
      </c>
      <c r="I65" s="701">
        <v>0.34484999999900001</v>
      </c>
      <c r="J65" s="702">
        <v>0.34484999999900001</v>
      </c>
      <c r="K65" s="712" t="s">
        <v>330</v>
      </c>
    </row>
    <row r="66" spans="1:11" ht="14.4" customHeight="1" thickBot="1" x14ac:dyDescent="0.35">
      <c r="A66" s="723" t="s">
        <v>393</v>
      </c>
      <c r="B66" s="701">
        <v>0.29016674298900003</v>
      </c>
      <c r="C66" s="701">
        <v>0.53541000000000005</v>
      </c>
      <c r="D66" s="702">
        <v>0.24524325700999999</v>
      </c>
      <c r="E66" s="703">
        <v>1.8451804451630001</v>
      </c>
      <c r="F66" s="701">
        <v>0</v>
      </c>
      <c r="G66" s="702">
        <v>0</v>
      </c>
      <c r="H66" s="704">
        <v>0</v>
      </c>
      <c r="I66" s="701">
        <v>3.1619999999999999</v>
      </c>
      <c r="J66" s="702">
        <v>3.1619999999999999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5.0301663883780003</v>
      </c>
      <c r="C67" s="701">
        <v>5.0356500000000004</v>
      </c>
      <c r="D67" s="702">
        <v>5.4836116209999999E-3</v>
      </c>
      <c r="E67" s="703">
        <v>1.0010901451750001</v>
      </c>
      <c r="F67" s="701">
        <v>7.8269095625659997</v>
      </c>
      <c r="G67" s="702">
        <v>7.1746670990189996</v>
      </c>
      <c r="H67" s="704">
        <v>0.34279999999900002</v>
      </c>
      <c r="I67" s="701">
        <v>4.3962500000000002</v>
      </c>
      <c r="J67" s="702">
        <v>-2.7784170990189998</v>
      </c>
      <c r="K67" s="705">
        <v>0.56168401651400002</v>
      </c>
    </row>
    <row r="68" spans="1:11" ht="14.4" customHeight="1" thickBot="1" x14ac:dyDescent="0.35">
      <c r="A68" s="723" t="s">
        <v>395</v>
      </c>
      <c r="B68" s="701">
        <v>2.232298261695</v>
      </c>
      <c r="C68" s="701">
        <v>1.9334100000000001</v>
      </c>
      <c r="D68" s="702">
        <v>-0.29888826169499999</v>
      </c>
      <c r="E68" s="703">
        <v>0.86610738053000003</v>
      </c>
      <c r="F68" s="701">
        <v>4</v>
      </c>
      <c r="G68" s="702">
        <v>3.6666666666659999</v>
      </c>
      <c r="H68" s="704">
        <v>0.688699999999</v>
      </c>
      <c r="I68" s="701">
        <v>1.5740400000000001</v>
      </c>
      <c r="J68" s="702">
        <v>-2.0926266666659998</v>
      </c>
      <c r="K68" s="705">
        <v>0.39351000000000003</v>
      </c>
    </row>
    <row r="69" spans="1:11" ht="14.4" customHeight="1" thickBot="1" x14ac:dyDescent="0.35">
      <c r="A69" s="723" t="s">
        <v>396</v>
      </c>
      <c r="B69" s="701">
        <v>70.000006319563994</v>
      </c>
      <c r="C69" s="701">
        <v>71.084059999999994</v>
      </c>
      <c r="D69" s="702">
        <v>1.0840536804350001</v>
      </c>
      <c r="E69" s="703">
        <v>1.0154864797500001</v>
      </c>
      <c r="F69" s="701">
        <v>70</v>
      </c>
      <c r="G69" s="702">
        <v>64.166666666666003</v>
      </c>
      <c r="H69" s="704">
        <v>5.2106099999989999</v>
      </c>
      <c r="I69" s="701">
        <v>65.532970000000006</v>
      </c>
      <c r="J69" s="702">
        <v>1.3663033333329999</v>
      </c>
      <c r="K69" s="705">
        <v>0.93618528571399995</v>
      </c>
    </row>
    <row r="70" spans="1:11" ht="14.4" customHeight="1" thickBot="1" x14ac:dyDescent="0.35">
      <c r="A70" s="721" t="s">
        <v>42</v>
      </c>
      <c r="B70" s="701">
        <v>1185.2366557923999</v>
      </c>
      <c r="C70" s="701">
        <v>1155.3599999999999</v>
      </c>
      <c r="D70" s="702">
        <v>-29.876655792396001</v>
      </c>
      <c r="E70" s="703">
        <v>0.97479266638700002</v>
      </c>
      <c r="F70" s="701">
        <v>1176.8171568227001</v>
      </c>
      <c r="G70" s="702">
        <v>1078.7490604208001</v>
      </c>
      <c r="H70" s="704">
        <v>108.256</v>
      </c>
      <c r="I70" s="701">
        <v>1042.393</v>
      </c>
      <c r="J70" s="702">
        <v>-36.356060420803999</v>
      </c>
      <c r="K70" s="705">
        <v>0.88577311603300002</v>
      </c>
    </row>
    <row r="71" spans="1:11" ht="14.4" customHeight="1" thickBot="1" x14ac:dyDescent="0.35">
      <c r="A71" s="722" t="s">
        <v>397</v>
      </c>
      <c r="B71" s="706">
        <v>1185.2366557923999</v>
      </c>
      <c r="C71" s="706">
        <v>1155.3599999999999</v>
      </c>
      <c r="D71" s="707">
        <v>-29.876655792396001</v>
      </c>
      <c r="E71" s="713">
        <v>0.97479266638700002</v>
      </c>
      <c r="F71" s="706">
        <v>1176.8171568227001</v>
      </c>
      <c r="G71" s="707">
        <v>1078.7490604208001</v>
      </c>
      <c r="H71" s="709">
        <v>108.256</v>
      </c>
      <c r="I71" s="706">
        <v>1042.393</v>
      </c>
      <c r="J71" s="707">
        <v>-36.356060420803999</v>
      </c>
      <c r="K71" s="714">
        <v>0.88577311603300002</v>
      </c>
    </row>
    <row r="72" spans="1:11" ht="14.4" customHeight="1" thickBot="1" x14ac:dyDescent="0.35">
      <c r="A72" s="723" t="s">
        <v>398</v>
      </c>
      <c r="B72" s="701">
        <v>554.06328772935501</v>
      </c>
      <c r="C72" s="701">
        <v>499.47300000000001</v>
      </c>
      <c r="D72" s="702">
        <v>-54.590287729354003</v>
      </c>
      <c r="E72" s="703">
        <v>0.90147283002</v>
      </c>
      <c r="F72" s="701">
        <v>514.99999999999795</v>
      </c>
      <c r="G72" s="702">
        <v>472.08333333333098</v>
      </c>
      <c r="H72" s="704">
        <v>43.289999999998997</v>
      </c>
      <c r="I72" s="701">
        <v>479.35199999999998</v>
      </c>
      <c r="J72" s="702">
        <v>7.2686666666680004</v>
      </c>
      <c r="K72" s="705">
        <v>0.93078058252399998</v>
      </c>
    </row>
    <row r="73" spans="1:11" ht="14.4" customHeight="1" thickBot="1" x14ac:dyDescent="0.35">
      <c r="A73" s="723" t="s">
        <v>399</v>
      </c>
      <c r="B73" s="701">
        <v>135.689424544129</v>
      </c>
      <c r="C73" s="701">
        <v>141.50299999999999</v>
      </c>
      <c r="D73" s="702">
        <v>5.8135754558709998</v>
      </c>
      <c r="E73" s="703">
        <v>1.0428447204</v>
      </c>
      <c r="F73" s="701">
        <v>152.81715682270001</v>
      </c>
      <c r="G73" s="702">
        <v>140.082393754142</v>
      </c>
      <c r="H73" s="704">
        <v>12.41</v>
      </c>
      <c r="I73" s="701">
        <v>129.631</v>
      </c>
      <c r="J73" s="702">
        <v>-10.451393754141</v>
      </c>
      <c r="K73" s="705">
        <v>0.84827517207600001</v>
      </c>
    </row>
    <row r="74" spans="1:11" ht="14.4" customHeight="1" thickBot="1" x14ac:dyDescent="0.35">
      <c r="A74" s="723" t="s">
        <v>400</v>
      </c>
      <c r="B74" s="701">
        <v>495.48394351891397</v>
      </c>
      <c r="C74" s="701">
        <v>514.38400000000001</v>
      </c>
      <c r="D74" s="702">
        <v>18.900056481086001</v>
      </c>
      <c r="E74" s="703">
        <v>1.0381446396559999</v>
      </c>
      <c r="F74" s="701">
        <v>508.99999999999801</v>
      </c>
      <c r="G74" s="702">
        <v>466.58333333333098</v>
      </c>
      <c r="H74" s="704">
        <v>52.555999999999003</v>
      </c>
      <c r="I74" s="701">
        <v>433.41</v>
      </c>
      <c r="J74" s="702">
        <v>-33.173333333331001</v>
      </c>
      <c r="K74" s="705">
        <v>0.85149312377200004</v>
      </c>
    </row>
    <row r="75" spans="1:11" ht="14.4" customHeight="1" thickBot="1" x14ac:dyDescent="0.35">
      <c r="A75" s="724" t="s">
        <v>401</v>
      </c>
      <c r="B75" s="706">
        <v>1287.43637044403</v>
      </c>
      <c r="C75" s="706">
        <v>1448.40633</v>
      </c>
      <c r="D75" s="707">
        <v>160.96995955597001</v>
      </c>
      <c r="E75" s="713">
        <v>1.125031390483</v>
      </c>
      <c r="F75" s="706">
        <v>1268.55199603193</v>
      </c>
      <c r="G75" s="707">
        <v>1162.83932969593</v>
      </c>
      <c r="H75" s="709">
        <v>177.40149</v>
      </c>
      <c r="I75" s="706">
        <v>1252.07151</v>
      </c>
      <c r="J75" s="707">
        <v>89.232180304067001</v>
      </c>
      <c r="K75" s="714">
        <v>0.98700842686500001</v>
      </c>
    </row>
    <row r="76" spans="1:11" ht="14.4" customHeight="1" thickBot="1" x14ac:dyDescent="0.35">
      <c r="A76" s="721" t="s">
        <v>45</v>
      </c>
      <c r="B76" s="701">
        <v>145.13212573355401</v>
      </c>
      <c r="C76" s="701">
        <v>296.56574999999998</v>
      </c>
      <c r="D76" s="702">
        <v>151.433624266446</v>
      </c>
      <c r="E76" s="703">
        <v>2.0434190466170001</v>
      </c>
      <c r="F76" s="701">
        <v>239.48257323262001</v>
      </c>
      <c r="G76" s="702">
        <v>219.52569212990099</v>
      </c>
      <c r="H76" s="704">
        <v>22.872599999999998</v>
      </c>
      <c r="I76" s="701">
        <v>208.30061000000001</v>
      </c>
      <c r="J76" s="702">
        <v>-11.225082129901001</v>
      </c>
      <c r="K76" s="705">
        <v>0.869794437182</v>
      </c>
    </row>
    <row r="77" spans="1:11" ht="14.4" customHeight="1" thickBot="1" x14ac:dyDescent="0.35">
      <c r="A77" s="725" t="s">
        <v>402</v>
      </c>
      <c r="B77" s="701">
        <v>145.13212573355401</v>
      </c>
      <c r="C77" s="701">
        <v>296.56574999999998</v>
      </c>
      <c r="D77" s="702">
        <v>151.433624266446</v>
      </c>
      <c r="E77" s="703">
        <v>2.0434190466170001</v>
      </c>
      <c r="F77" s="701">
        <v>239.48257323262001</v>
      </c>
      <c r="G77" s="702">
        <v>219.52569212990099</v>
      </c>
      <c r="H77" s="704">
        <v>22.872599999999998</v>
      </c>
      <c r="I77" s="701">
        <v>208.30061000000001</v>
      </c>
      <c r="J77" s="702">
        <v>-11.225082129901001</v>
      </c>
      <c r="K77" s="705">
        <v>0.869794437182</v>
      </c>
    </row>
    <row r="78" spans="1:11" ht="14.4" customHeight="1" thickBot="1" x14ac:dyDescent="0.35">
      <c r="A78" s="723" t="s">
        <v>403</v>
      </c>
      <c r="B78" s="701">
        <v>59.684519805324001</v>
      </c>
      <c r="C78" s="701">
        <v>120.68349000000001</v>
      </c>
      <c r="D78" s="702">
        <v>60.998970194675003</v>
      </c>
      <c r="E78" s="703">
        <v>2.0220233050980001</v>
      </c>
      <c r="F78" s="701">
        <v>122.821090840206</v>
      </c>
      <c r="G78" s="702">
        <v>112.585999936855</v>
      </c>
      <c r="H78" s="704">
        <v>9.1427599999990008</v>
      </c>
      <c r="I78" s="701">
        <v>101.78928000000001</v>
      </c>
      <c r="J78" s="702">
        <v>-10.796719936855</v>
      </c>
      <c r="K78" s="705">
        <v>0.82876059236699995</v>
      </c>
    </row>
    <row r="79" spans="1:11" ht="14.4" customHeight="1" thickBot="1" x14ac:dyDescent="0.35">
      <c r="A79" s="723" t="s">
        <v>404</v>
      </c>
      <c r="B79" s="701">
        <v>2.9869120529100002</v>
      </c>
      <c r="C79" s="701">
        <v>0</v>
      </c>
      <c r="D79" s="702">
        <v>-2.9869120529100002</v>
      </c>
      <c r="E79" s="703">
        <v>0</v>
      </c>
      <c r="F79" s="701">
        <v>0</v>
      </c>
      <c r="G79" s="702">
        <v>0</v>
      </c>
      <c r="H79" s="704">
        <v>0</v>
      </c>
      <c r="I79" s="701">
        <v>3.3439999999999999</v>
      </c>
      <c r="J79" s="702">
        <v>3.3439999999999999</v>
      </c>
      <c r="K79" s="712" t="s">
        <v>338</v>
      </c>
    </row>
    <row r="80" spans="1:11" ht="14.4" customHeight="1" thickBot="1" x14ac:dyDescent="0.35">
      <c r="A80" s="723" t="s">
        <v>405</v>
      </c>
      <c r="B80" s="701">
        <v>31.657497598088</v>
      </c>
      <c r="C80" s="701">
        <v>6.1847200000000004</v>
      </c>
      <c r="D80" s="702">
        <v>-25.472777598088001</v>
      </c>
      <c r="E80" s="703">
        <v>0.19536351478299999</v>
      </c>
      <c r="F80" s="701">
        <v>7.1441870280520003</v>
      </c>
      <c r="G80" s="702">
        <v>6.5488381090479999</v>
      </c>
      <c r="H80" s="704">
        <v>10.777950000000001</v>
      </c>
      <c r="I80" s="701">
        <v>34.918010000000002</v>
      </c>
      <c r="J80" s="702">
        <v>28.369171890951002</v>
      </c>
      <c r="K80" s="705">
        <v>4.8876114053129998</v>
      </c>
    </row>
    <row r="81" spans="1:11" ht="14.4" customHeight="1" thickBot="1" x14ac:dyDescent="0.35">
      <c r="A81" s="723" t="s">
        <v>406</v>
      </c>
      <c r="B81" s="701">
        <v>17.802820453778999</v>
      </c>
      <c r="C81" s="701">
        <v>120.85637</v>
      </c>
      <c r="D81" s="702">
        <v>103.05354954622101</v>
      </c>
      <c r="E81" s="703">
        <v>6.7886080362249999</v>
      </c>
      <c r="F81" s="701">
        <v>58.517295364360997</v>
      </c>
      <c r="G81" s="702">
        <v>53.640854083996999</v>
      </c>
      <c r="H81" s="704">
        <v>0</v>
      </c>
      <c r="I81" s="701">
        <v>18.508469999999999</v>
      </c>
      <c r="J81" s="702">
        <v>-35.132384083997003</v>
      </c>
      <c r="K81" s="705">
        <v>0.31629059211900001</v>
      </c>
    </row>
    <row r="82" spans="1:11" ht="14.4" customHeight="1" thickBot="1" x14ac:dyDescent="0.35">
      <c r="A82" s="723" t="s">
        <v>407</v>
      </c>
      <c r="B82" s="701">
        <v>33.000375823451002</v>
      </c>
      <c r="C82" s="701">
        <v>38.822369999999999</v>
      </c>
      <c r="D82" s="702">
        <v>5.8219941765480003</v>
      </c>
      <c r="E82" s="703">
        <v>1.1764220567570001</v>
      </c>
      <c r="F82" s="701">
        <v>35.999999999998998</v>
      </c>
      <c r="G82" s="702">
        <v>32.999999999998998</v>
      </c>
      <c r="H82" s="704">
        <v>2.951889999999</v>
      </c>
      <c r="I82" s="701">
        <v>31.197690000000001</v>
      </c>
      <c r="J82" s="702">
        <v>-1.802309999999</v>
      </c>
      <c r="K82" s="705">
        <v>0.86660250000000005</v>
      </c>
    </row>
    <row r="83" spans="1:11" ht="14.4" customHeight="1" thickBot="1" x14ac:dyDescent="0.35">
      <c r="A83" s="723" t="s">
        <v>408</v>
      </c>
      <c r="B83" s="701">
        <v>0</v>
      </c>
      <c r="C83" s="701">
        <v>10.018800000000001</v>
      </c>
      <c r="D83" s="702">
        <v>10.018800000000001</v>
      </c>
      <c r="E83" s="711" t="s">
        <v>338</v>
      </c>
      <c r="F83" s="701">
        <v>15</v>
      </c>
      <c r="G83" s="702">
        <v>13.75</v>
      </c>
      <c r="H83" s="704">
        <v>0</v>
      </c>
      <c r="I83" s="701">
        <v>18.54316</v>
      </c>
      <c r="J83" s="702">
        <v>4.7931599999990002</v>
      </c>
      <c r="K83" s="705">
        <v>1.236210666666</v>
      </c>
    </row>
    <row r="84" spans="1:11" ht="14.4" customHeight="1" thickBot="1" x14ac:dyDescent="0.35">
      <c r="A84" s="726" t="s">
        <v>46</v>
      </c>
      <c r="B84" s="706">
        <v>0</v>
      </c>
      <c r="C84" s="706">
        <v>109.24299999999999</v>
      </c>
      <c r="D84" s="707">
        <v>109.24299999999999</v>
      </c>
      <c r="E84" s="708" t="s">
        <v>330</v>
      </c>
      <c r="F84" s="706">
        <v>0</v>
      </c>
      <c r="G84" s="707">
        <v>0</v>
      </c>
      <c r="H84" s="709">
        <v>3.4409999999990002</v>
      </c>
      <c r="I84" s="706">
        <v>5.9913999999990004</v>
      </c>
      <c r="J84" s="707">
        <v>5.9913999999990004</v>
      </c>
      <c r="K84" s="710" t="s">
        <v>330</v>
      </c>
    </row>
    <row r="85" spans="1:11" ht="14.4" customHeight="1" thickBot="1" x14ac:dyDescent="0.35">
      <c r="A85" s="722" t="s">
        <v>409</v>
      </c>
      <c r="B85" s="706">
        <v>0</v>
      </c>
      <c r="C85" s="706">
        <v>1.3939999999999999</v>
      </c>
      <c r="D85" s="707">
        <v>1.3939999999999999</v>
      </c>
      <c r="E85" s="708" t="s">
        <v>330</v>
      </c>
      <c r="F85" s="706">
        <v>0</v>
      </c>
      <c r="G85" s="707">
        <v>0</v>
      </c>
      <c r="H85" s="709">
        <v>3.4409999999990002</v>
      </c>
      <c r="I85" s="706">
        <v>5.9899999999990001</v>
      </c>
      <c r="J85" s="707">
        <v>5.9899999999990001</v>
      </c>
      <c r="K85" s="710" t="s">
        <v>330</v>
      </c>
    </row>
    <row r="86" spans="1:11" ht="14.4" customHeight="1" thickBot="1" x14ac:dyDescent="0.35">
      <c r="A86" s="723" t="s">
        <v>410</v>
      </c>
      <c r="B86" s="701">
        <v>0</v>
      </c>
      <c r="C86" s="701">
        <v>1.3939999999999999</v>
      </c>
      <c r="D86" s="702">
        <v>1.3939999999999999</v>
      </c>
      <c r="E86" s="711" t="s">
        <v>330</v>
      </c>
      <c r="F86" s="701">
        <v>0</v>
      </c>
      <c r="G86" s="702">
        <v>0</v>
      </c>
      <c r="H86" s="704">
        <v>1.601</v>
      </c>
      <c r="I86" s="701">
        <v>4.1500000000000004</v>
      </c>
      <c r="J86" s="702">
        <v>4.1500000000000004</v>
      </c>
      <c r="K86" s="712" t="s">
        <v>330</v>
      </c>
    </row>
    <row r="87" spans="1:11" ht="14.4" customHeight="1" thickBot="1" x14ac:dyDescent="0.35">
      <c r="A87" s="723" t="s">
        <v>411</v>
      </c>
      <c r="B87" s="701">
        <v>0</v>
      </c>
      <c r="C87" s="701">
        <v>0</v>
      </c>
      <c r="D87" s="702">
        <v>0</v>
      </c>
      <c r="E87" s="711" t="s">
        <v>330</v>
      </c>
      <c r="F87" s="701">
        <v>0</v>
      </c>
      <c r="G87" s="702">
        <v>0</v>
      </c>
      <c r="H87" s="704">
        <v>1.84</v>
      </c>
      <c r="I87" s="701">
        <v>1.84</v>
      </c>
      <c r="J87" s="702">
        <v>1.84</v>
      </c>
      <c r="K87" s="712" t="s">
        <v>338</v>
      </c>
    </row>
    <row r="88" spans="1:11" ht="14.4" customHeight="1" thickBot="1" x14ac:dyDescent="0.35">
      <c r="A88" s="722" t="s">
        <v>412</v>
      </c>
      <c r="B88" s="706">
        <v>0</v>
      </c>
      <c r="C88" s="706">
        <v>107.849</v>
      </c>
      <c r="D88" s="707">
        <v>107.849</v>
      </c>
      <c r="E88" s="708" t="s">
        <v>330</v>
      </c>
      <c r="F88" s="706">
        <v>0</v>
      </c>
      <c r="G88" s="707">
        <v>0</v>
      </c>
      <c r="H88" s="709">
        <v>0</v>
      </c>
      <c r="I88" s="706">
        <v>1.4E-3</v>
      </c>
      <c r="J88" s="707">
        <v>1.4E-3</v>
      </c>
      <c r="K88" s="710" t="s">
        <v>330</v>
      </c>
    </row>
    <row r="89" spans="1:11" ht="14.4" customHeight="1" thickBot="1" x14ac:dyDescent="0.35">
      <c r="A89" s="723" t="s">
        <v>413</v>
      </c>
      <c r="B89" s="701">
        <v>0</v>
      </c>
      <c r="C89" s="701">
        <v>107.849</v>
      </c>
      <c r="D89" s="702">
        <v>107.849</v>
      </c>
      <c r="E89" s="711" t="s">
        <v>330</v>
      </c>
      <c r="F89" s="701">
        <v>0</v>
      </c>
      <c r="G89" s="702">
        <v>0</v>
      </c>
      <c r="H89" s="704">
        <v>0</v>
      </c>
      <c r="I89" s="701">
        <v>0</v>
      </c>
      <c r="J89" s="702">
        <v>0</v>
      </c>
      <c r="K89" s="712" t="s">
        <v>330</v>
      </c>
    </row>
    <row r="90" spans="1:11" ht="14.4" customHeight="1" thickBot="1" x14ac:dyDescent="0.3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0</v>
      </c>
      <c r="G90" s="702">
        <v>0</v>
      </c>
      <c r="H90" s="704">
        <v>0</v>
      </c>
      <c r="I90" s="701">
        <v>1.4E-3</v>
      </c>
      <c r="J90" s="702">
        <v>1.4E-3</v>
      </c>
      <c r="K90" s="712" t="s">
        <v>338</v>
      </c>
    </row>
    <row r="91" spans="1:11" ht="14.4" customHeight="1" thickBot="1" x14ac:dyDescent="0.35">
      <c r="A91" s="721" t="s">
        <v>47</v>
      </c>
      <c r="B91" s="701">
        <v>1142.3042447104799</v>
      </c>
      <c r="C91" s="701">
        <v>1042.5975800000001</v>
      </c>
      <c r="D91" s="702">
        <v>-99.706664710474996</v>
      </c>
      <c r="E91" s="703">
        <v>0.91271444085700004</v>
      </c>
      <c r="F91" s="701">
        <v>1029.0694227993099</v>
      </c>
      <c r="G91" s="702">
        <v>943.31363756603196</v>
      </c>
      <c r="H91" s="704">
        <v>151.08788999999999</v>
      </c>
      <c r="I91" s="701">
        <v>1037.7795000000001</v>
      </c>
      <c r="J91" s="702">
        <v>94.465862433967999</v>
      </c>
      <c r="K91" s="705">
        <v>1.0084640326559999</v>
      </c>
    </row>
    <row r="92" spans="1:11" ht="14.4" customHeight="1" thickBot="1" x14ac:dyDescent="0.35">
      <c r="A92" s="722" t="s">
        <v>415</v>
      </c>
      <c r="B92" s="706">
        <v>0.37514088751300001</v>
      </c>
      <c r="C92" s="706">
        <v>0</v>
      </c>
      <c r="D92" s="707">
        <v>-0.37514088751300001</v>
      </c>
      <c r="E92" s="713">
        <v>0</v>
      </c>
      <c r="F92" s="706">
        <v>0</v>
      </c>
      <c r="G92" s="707">
        <v>0</v>
      </c>
      <c r="H92" s="709">
        <v>0</v>
      </c>
      <c r="I92" s="706">
        <v>0.39200000000000002</v>
      </c>
      <c r="J92" s="707">
        <v>0.39200000000000002</v>
      </c>
      <c r="K92" s="710" t="s">
        <v>338</v>
      </c>
    </row>
    <row r="93" spans="1:11" ht="14.4" customHeight="1" thickBot="1" x14ac:dyDescent="0.35">
      <c r="A93" s="723" t="s">
        <v>416</v>
      </c>
      <c r="B93" s="701">
        <v>0.37514088751300001</v>
      </c>
      <c r="C93" s="701">
        <v>0</v>
      </c>
      <c r="D93" s="702">
        <v>-0.37514088751300001</v>
      </c>
      <c r="E93" s="703">
        <v>0</v>
      </c>
      <c r="F93" s="701">
        <v>0</v>
      </c>
      <c r="G93" s="702">
        <v>0</v>
      </c>
      <c r="H93" s="704">
        <v>0</v>
      </c>
      <c r="I93" s="701">
        <v>0.39200000000000002</v>
      </c>
      <c r="J93" s="702">
        <v>0.39200000000000002</v>
      </c>
      <c r="K93" s="712" t="s">
        <v>338</v>
      </c>
    </row>
    <row r="94" spans="1:11" ht="14.4" customHeight="1" thickBot="1" x14ac:dyDescent="0.35">
      <c r="A94" s="722" t="s">
        <v>417</v>
      </c>
      <c r="B94" s="706">
        <v>22.996817092720001</v>
      </c>
      <c r="C94" s="706">
        <v>31.8095</v>
      </c>
      <c r="D94" s="707">
        <v>8.8126829072789992</v>
      </c>
      <c r="E94" s="713">
        <v>1.383213158227</v>
      </c>
      <c r="F94" s="706">
        <v>29.381647603617001</v>
      </c>
      <c r="G94" s="707">
        <v>26.933176969982998</v>
      </c>
      <c r="H94" s="709">
        <v>2.5207899999999999</v>
      </c>
      <c r="I94" s="706">
        <v>21.553090000000001</v>
      </c>
      <c r="J94" s="707">
        <v>-5.3800869699830001</v>
      </c>
      <c r="K94" s="714">
        <v>0.73355620796900001</v>
      </c>
    </row>
    <row r="95" spans="1:11" ht="14.4" customHeight="1" thickBot="1" x14ac:dyDescent="0.35">
      <c r="A95" s="723" t="s">
        <v>418</v>
      </c>
      <c r="B95" s="701">
        <v>8.3251850025409997</v>
      </c>
      <c r="C95" s="701">
        <v>17.639099999999999</v>
      </c>
      <c r="D95" s="702">
        <v>9.3139149974579993</v>
      </c>
      <c r="E95" s="703">
        <v>2.1187637265250001</v>
      </c>
      <c r="F95" s="701">
        <v>13.917871235367</v>
      </c>
      <c r="G95" s="702">
        <v>12.75804863242</v>
      </c>
      <c r="H95" s="704">
        <v>1.4268000000000001</v>
      </c>
      <c r="I95" s="701">
        <v>9.7172000000000001</v>
      </c>
      <c r="J95" s="702">
        <v>-3.0408486324199999</v>
      </c>
      <c r="K95" s="705">
        <v>0.69818148448600004</v>
      </c>
    </row>
    <row r="96" spans="1:11" ht="14.4" customHeight="1" thickBot="1" x14ac:dyDescent="0.35">
      <c r="A96" s="723" t="s">
        <v>419</v>
      </c>
      <c r="B96" s="701">
        <v>14.671632090178999</v>
      </c>
      <c r="C96" s="701">
        <v>14.170400000000001</v>
      </c>
      <c r="D96" s="702">
        <v>-0.50123209017899994</v>
      </c>
      <c r="E96" s="703">
        <v>0.96583665081699999</v>
      </c>
      <c r="F96" s="701">
        <v>15.46377636825</v>
      </c>
      <c r="G96" s="702">
        <v>14.175128337562001</v>
      </c>
      <c r="H96" s="704">
        <v>1.09399</v>
      </c>
      <c r="I96" s="701">
        <v>11.835889999999999</v>
      </c>
      <c r="J96" s="702">
        <v>-2.3392383375620001</v>
      </c>
      <c r="K96" s="705">
        <v>0.76539453999700002</v>
      </c>
    </row>
    <row r="97" spans="1:11" ht="14.4" customHeight="1" thickBot="1" x14ac:dyDescent="0.35">
      <c r="A97" s="722" t="s">
        <v>420</v>
      </c>
      <c r="B97" s="706">
        <v>62.124270213667998</v>
      </c>
      <c r="C97" s="706">
        <v>60.926000000000002</v>
      </c>
      <c r="D97" s="707">
        <v>-1.1982702136679999</v>
      </c>
      <c r="E97" s="713">
        <v>0.98071172168999998</v>
      </c>
      <c r="F97" s="706">
        <v>65</v>
      </c>
      <c r="G97" s="707">
        <v>59.583333333333002</v>
      </c>
      <c r="H97" s="709">
        <v>5.9693299999990002</v>
      </c>
      <c r="I97" s="706">
        <v>61.061</v>
      </c>
      <c r="J97" s="707">
        <v>1.4776666666660001</v>
      </c>
      <c r="K97" s="714">
        <v>0.93939999999900003</v>
      </c>
    </row>
    <row r="98" spans="1:11" ht="14.4" customHeight="1" thickBot="1" x14ac:dyDescent="0.35">
      <c r="A98" s="723" t="s">
        <v>421</v>
      </c>
      <c r="B98" s="701">
        <v>24.999960211611999</v>
      </c>
      <c r="C98" s="701">
        <v>25.11</v>
      </c>
      <c r="D98" s="702">
        <v>0.110039788387</v>
      </c>
      <c r="E98" s="703">
        <v>1.0044015985400001</v>
      </c>
      <c r="F98" s="701">
        <v>24</v>
      </c>
      <c r="G98" s="702">
        <v>22</v>
      </c>
      <c r="H98" s="704">
        <v>0</v>
      </c>
      <c r="I98" s="701">
        <v>25.245000000000001</v>
      </c>
      <c r="J98" s="702">
        <v>3.244999999999</v>
      </c>
      <c r="K98" s="705">
        <v>1.0518749999999999</v>
      </c>
    </row>
    <row r="99" spans="1:11" ht="14.4" customHeight="1" thickBot="1" x14ac:dyDescent="0.35">
      <c r="A99" s="723" t="s">
        <v>422</v>
      </c>
      <c r="B99" s="701">
        <v>37.124310002055999</v>
      </c>
      <c r="C99" s="701">
        <v>35.816000000000003</v>
      </c>
      <c r="D99" s="702">
        <v>-1.3083100020559999</v>
      </c>
      <c r="E99" s="703">
        <v>0.96475867155499995</v>
      </c>
      <c r="F99" s="701">
        <v>41</v>
      </c>
      <c r="G99" s="702">
        <v>37.583333333333002</v>
      </c>
      <c r="H99" s="704">
        <v>5.9693299999990002</v>
      </c>
      <c r="I99" s="701">
        <v>35.816000000000003</v>
      </c>
      <c r="J99" s="702">
        <v>-1.7673333333329999</v>
      </c>
      <c r="K99" s="705">
        <v>0.87356097560900003</v>
      </c>
    </row>
    <row r="100" spans="1:11" ht="14.4" customHeight="1" thickBot="1" x14ac:dyDescent="0.35">
      <c r="A100" s="722" t="s">
        <v>423</v>
      </c>
      <c r="B100" s="706">
        <v>2.2186878703709998</v>
      </c>
      <c r="C100" s="706">
        <v>0</v>
      </c>
      <c r="D100" s="707">
        <v>-2.2186878703709998</v>
      </c>
      <c r="E100" s="713">
        <v>0</v>
      </c>
      <c r="F100" s="706">
        <v>0</v>
      </c>
      <c r="G100" s="707">
        <v>0</v>
      </c>
      <c r="H100" s="709">
        <v>0</v>
      </c>
      <c r="I100" s="706">
        <v>0</v>
      </c>
      <c r="J100" s="707">
        <v>0</v>
      </c>
      <c r="K100" s="714">
        <v>0</v>
      </c>
    </row>
    <row r="101" spans="1:11" ht="14.4" customHeight="1" thickBot="1" x14ac:dyDescent="0.35">
      <c r="A101" s="723" t="s">
        <v>424</v>
      </c>
      <c r="B101" s="701">
        <v>2.2186878703709998</v>
      </c>
      <c r="C101" s="701">
        <v>0</v>
      </c>
      <c r="D101" s="702">
        <v>-2.2186878703709998</v>
      </c>
      <c r="E101" s="703">
        <v>0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05">
        <v>0</v>
      </c>
    </row>
    <row r="102" spans="1:11" ht="14.4" customHeight="1" thickBot="1" x14ac:dyDescent="0.35">
      <c r="A102" s="722" t="s">
        <v>425</v>
      </c>
      <c r="B102" s="706">
        <v>737.02712321731099</v>
      </c>
      <c r="C102" s="706">
        <v>726.24631999999997</v>
      </c>
      <c r="D102" s="707">
        <v>-10.78080321731</v>
      </c>
      <c r="E102" s="713">
        <v>0.98537258280200002</v>
      </c>
      <c r="F102" s="706">
        <v>784.20367749777802</v>
      </c>
      <c r="G102" s="707">
        <v>718.85337103963002</v>
      </c>
      <c r="H102" s="709">
        <v>63.317539999998999</v>
      </c>
      <c r="I102" s="706">
        <v>679.53468999999996</v>
      </c>
      <c r="J102" s="707">
        <v>-39.318681039628999</v>
      </c>
      <c r="K102" s="714">
        <v>0.86652831336900005</v>
      </c>
    </row>
    <row r="103" spans="1:11" ht="14.4" customHeight="1" thickBot="1" x14ac:dyDescent="0.35">
      <c r="A103" s="723" t="s">
        <v>426</v>
      </c>
      <c r="B103" s="701">
        <v>555.85813035955505</v>
      </c>
      <c r="C103" s="701">
        <v>548.73591999999996</v>
      </c>
      <c r="D103" s="702">
        <v>-7.1222103595539998</v>
      </c>
      <c r="E103" s="703">
        <v>0.98718699975599999</v>
      </c>
      <c r="F103" s="701">
        <v>568</v>
      </c>
      <c r="G103" s="702">
        <v>520.66666666666697</v>
      </c>
      <c r="H103" s="704">
        <v>46.261619999998999</v>
      </c>
      <c r="I103" s="701">
        <v>501.67014999999998</v>
      </c>
      <c r="J103" s="702">
        <v>-18.996516666666</v>
      </c>
      <c r="K103" s="705">
        <v>0.88322209507000005</v>
      </c>
    </row>
    <row r="104" spans="1:11" ht="14.4" customHeight="1" thickBot="1" x14ac:dyDescent="0.35">
      <c r="A104" s="723" t="s">
        <v>427</v>
      </c>
      <c r="B104" s="701">
        <v>0</v>
      </c>
      <c r="C104" s="701">
        <v>4.0898000000000003</v>
      </c>
      <c r="D104" s="702">
        <v>4.0898000000000003</v>
      </c>
      <c r="E104" s="711" t="s">
        <v>338</v>
      </c>
      <c r="F104" s="701">
        <v>0</v>
      </c>
      <c r="G104" s="702">
        <v>0</v>
      </c>
      <c r="H104" s="704">
        <v>0</v>
      </c>
      <c r="I104" s="701">
        <v>4.4527999999999999</v>
      </c>
      <c r="J104" s="702">
        <v>4.4527999999999999</v>
      </c>
      <c r="K104" s="712" t="s">
        <v>330</v>
      </c>
    </row>
    <row r="105" spans="1:11" ht="14.4" customHeight="1" thickBot="1" x14ac:dyDescent="0.35">
      <c r="A105" s="723" t="s">
        <v>428</v>
      </c>
      <c r="B105" s="701">
        <v>4.8092558087319999</v>
      </c>
      <c r="C105" s="701">
        <v>0</v>
      </c>
      <c r="D105" s="702">
        <v>-4.8092558087319999</v>
      </c>
      <c r="E105" s="703">
        <v>0</v>
      </c>
      <c r="F105" s="701">
        <v>0</v>
      </c>
      <c r="G105" s="702">
        <v>0</v>
      </c>
      <c r="H105" s="704">
        <v>0</v>
      </c>
      <c r="I105" s="701">
        <v>0</v>
      </c>
      <c r="J105" s="702">
        <v>0</v>
      </c>
      <c r="K105" s="705">
        <v>0</v>
      </c>
    </row>
    <row r="106" spans="1:11" ht="14.4" customHeight="1" thickBot="1" x14ac:dyDescent="0.35">
      <c r="A106" s="723" t="s">
        <v>429</v>
      </c>
      <c r="B106" s="701">
        <v>176.35973704902301</v>
      </c>
      <c r="C106" s="701">
        <v>173.42060000000001</v>
      </c>
      <c r="D106" s="702">
        <v>-2.9391370490219999</v>
      </c>
      <c r="E106" s="703">
        <v>0.98333442146000005</v>
      </c>
      <c r="F106" s="701">
        <v>216.20367749777799</v>
      </c>
      <c r="G106" s="702">
        <v>198.18670437296299</v>
      </c>
      <c r="H106" s="704">
        <v>17.05592</v>
      </c>
      <c r="I106" s="701">
        <v>173.41174000000001</v>
      </c>
      <c r="J106" s="702">
        <v>-24.774964372963002</v>
      </c>
      <c r="K106" s="705">
        <v>0.80207581113699999</v>
      </c>
    </row>
    <row r="107" spans="1:11" ht="14.4" customHeight="1" thickBot="1" x14ac:dyDescent="0.35">
      <c r="A107" s="722" t="s">
        <v>430</v>
      </c>
      <c r="B107" s="706">
        <v>317.56220542889201</v>
      </c>
      <c r="C107" s="706">
        <v>210.06726</v>
      </c>
      <c r="D107" s="707">
        <v>-107.494945428891</v>
      </c>
      <c r="E107" s="713">
        <v>0.66149956263300003</v>
      </c>
      <c r="F107" s="706">
        <v>150.48409769791101</v>
      </c>
      <c r="G107" s="707">
        <v>137.94375622308499</v>
      </c>
      <c r="H107" s="709">
        <v>78.420229999998995</v>
      </c>
      <c r="I107" s="706">
        <v>219.01132000000001</v>
      </c>
      <c r="J107" s="707">
        <v>81.067563776914</v>
      </c>
      <c r="K107" s="714">
        <v>1.4553784974649999</v>
      </c>
    </row>
    <row r="108" spans="1:11" ht="14.4" customHeight="1" thickBot="1" x14ac:dyDescent="0.35">
      <c r="A108" s="723" t="s">
        <v>431</v>
      </c>
      <c r="B108" s="701">
        <v>17.245400855048</v>
      </c>
      <c r="C108" s="701">
        <v>15.28755</v>
      </c>
      <c r="D108" s="702">
        <v>-1.957850855048</v>
      </c>
      <c r="E108" s="703">
        <v>0.88647113096899999</v>
      </c>
      <c r="F108" s="701">
        <v>0.29999999999900001</v>
      </c>
      <c r="G108" s="702">
        <v>0.27499999999899999</v>
      </c>
      <c r="H108" s="704">
        <v>0</v>
      </c>
      <c r="I108" s="701">
        <v>0.55000000000000004</v>
      </c>
      <c r="J108" s="702">
        <v>0.27500000000000002</v>
      </c>
      <c r="K108" s="705">
        <v>1.833333333333</v>
      </c>
    </row>
    <row r="109" spans="1:11" ht="14.4" customHeight="1" thickBot="1" x14ac:dyDescent="0.35">
      <c r="A109" s="723" t="s">
        <v>432</v>
      </c>
      <c r="B109" s="701">
        <v>209.36645631778501</v>
      </c>
      <c r="C109" s="701">
        <v>137.54461000000001</v>
      </c>
      <c r="D109" s="702">
        <v>-71.821846317785003</v>
      </c>
      <c r="E109" s="703">
        <v>0.656956288123</v>
      </c>
      <c r="F109" s="701">
        <v>65.110605534721998</v>
      </c>
      <c r="G109" s="702">
        <v>59.684721740161997</v>
      </c>
      <c r="H109" s="704">
        <v>74.854989999999006</v>
      </c>
      <c r="I109" s="701">
        <v>177.33033</v>
      </c>
      <c r="J109" s="702">
        <v>117.645608259838</v>
      </c>
      <c r="K109" s="705">
        <v>2.7235245094659999</v>
      </c>
    </row>
    <row r="110" spans="1:11" ht="14.4" customHeight="1" thickBot="1" x14ac:dyDescent="0.35">
      <c r="A110" s="723" t="s">
        <v>433</v>
      </c>
      <c r="B110" s="701">
        <v>9.9999840846439998</v>
      </c>
      <c r="C110" s="701">
        <v>6.0640000000000001</v>
      </c>
      <c r="D110" s="702">
        <v>-3.9359840846440002</v>
      </c>
      <c r="E110" s="703">
        <v>0.60640096510800001</v>
      </c>
      <c r="F110" s="701">
        <v>8</v>
      </c>
      <c r="G110" s="702">
        <v>7.333333333333</v>
      </c>
      <c r="H110" s="704">
        <v>0</v>
      </c>
      <c r="I110" s="701">
        <v>0.47199999999999998</v>
      </c>
      <c r="J110" s="702">
        <v>-6.8613333333330004</v>
      </c>
      <c r="K110" s="705">
        <v>5.8999999999999997E-2</v>
      </c>
    </row>
    <row r="111" spans="1:11" ht="14.4" customHeight="1" thickBot="1" x14ac:dyDescent="0.35">
      <c r="A111" s="723" t="s">
        <v>434</v>
      </c>
      <c r="B111" s="701">
        <v>4.6369536891139997</v>
      </c>
      <c r="C111" s="701">
        <v>2.7105000000000001</v>
      </c>
      <c r="D111" s="702">
        <v>-1.9264536891140001</v>
      </c>
      <c r="E111" s="703">
        <v>0.58454325441300004</v>
      </c>
      <c r="F111" s="701">
        <v>3.257052715006</v>
      </c>
      <c r="G111" s="702">
        <v>2.9856316554219999</v>
      </c>
      <c r="H111" s="704">
        <v>0</v>
      </c>
      <c r="I111" s="701">
        <v>0.82242999999999999</v>
      </c>
      <c r="J111" s="702">
        <v>-2.1632016554220002</v>
      </c>
      <c r="K111" s="705">
        <v>0.25250742679400001</v>
      </c>
    </row>
    <row r="112" spans="1:11" ht="14.4" customHeight="1" thickBot="1" x14ac:dyDescent="0.35">
      <c r="A112" s="723" t="s">
        <v>435</v>
      </c>
      <c r="B112" s="701">
        <v>76.313410482297002</v>
      </c>
      <c r="C112" s="701">
        <v>48.460599999999999</v>
      </c>
      <c r="D112" s="702">
        <v>-27.852810482296999</v>
      </c>
      <c r="E112" s="703">
        <v>0.63502076101299998</v>
      </c>
      <c r="F112" s="701">
        <v>73.816439448183004</v>
      </c>
      <c r="G112" s="702">
        <v>67.665069494167</v>
      </c>
      <c r="H112" s="704">
        <v>3.5652399999990001</v>
      </c>
      <c r="I112" s="701">
        <v>38.965359999999997</v>
      </c>
      <c r="J112" s="702">
        <v>-28.699709494166999</v>
      </c>
      <c r="K112" s="705">
        <v>0.52786832162700004</v>
      </c>
    </row>
    <row r="113" spans="1:11" ht="14.4" customHeight="1" thickBot="1" x14ac:dyDescent="0.35">
      <c r="A113" s="723" t="s">
        <v>436</v>
      </c>
      <c r="B113" s="701">
        <v>0</v>
      </c>
      <c r="C113" s="701">
        <v>0</v>
      </c>
      <c r="D113" s="702">
        <v>0</v>
      </c>
      <c r="E113" s="703">
        <v>1</v>
      </c>
      <c r="F113" s="701">
        <v>0</v>
      </c>
      <c r="G113" s="702">
        <v>0</v>
      </c>
      <c r="H113" s="704">
        <v>0</v>
      </c>
      <c r="I113" s="701">
        <v>0.87119999999999997</v>
      </c>
      <c r="J113" s="702">
        <v>0.87119999999999997</v>
      </c>
      <c r="K113" s="712" t="s">
        <v>338</v>
      </c>
    </row>
    <row r="114" spans="1:11" ht="14.4" customHeight="1" thickBot="1" x14ac:dyDescent="0.35">
      <c r="A114" s="722" t="s">
        <v>437</v>
      </c>
      <c r="B114" s="706">
        <v>0</v>
      </c>
      <c r="C114" s="706">
        <v>5.7960000000000003</v>
      </c>
      <c r="D114" s="707">
        <v>5.7960000000000003</v>
      </c>
      <c r="E114" s="708" t="s">
        <v>338</v>
      </c>
      <c r="F114" s="706">
        <v>0</v>
      </c>
      <c r="G114" s="707">
        <v>0</v>
      </c>
      <c r="H114" s="709">
        <v>0.85999999999900001</v>
      </c>
      <c r="I114" s="706">
        <v>56.227400000000003</v>
      </c>
      <c r="J114" s="707">
        <v>56.227400000000003</v>
      </c>
      <c r="K114" s="710" t="s">
        <v>330</v>
      </c>
    </row>
    <row r="115" spans="1:11" ht="14.4" customHeight="1" thickBot="1" x14ac:dyDescent="0.35">
      <c r="A115" s="723" t="s">
        <v>438</v>
      </c>
      <c r="B115" s="701">
        <v>0</v>
      </c>
      <c r="C115" s="701">
        <v>5.7960000000000003</v>
      </c>
      <c r="D115" s="702">
        <v>5.7960000000000003</v>
      </c>
      <c r="E115" s="711" t="s">
        <v>338</v>
      </c>
      <c r="F115" s="701">
        <v>0</v>
      </c>
      <c r="G115" s="702">
        <v>0</v>
      </c>
      <c r="H115" s="704">
        <v>0.85999999999900001</v>
      </c>
      <c r="I115" s="701">
        <v>56.227400000000003</v>
      </c>
      <c r="J115" s="702">
        <v>56.227400000000003</v>
      </c>
      <c r="K115" s="712" t="s">
        <v>330</v>
      </c>
    </row>
    <row r="116" spans="1:11" ht="14.4" customHeight="1" thickBot="1" x14ac:dyDescent="0.35">
      <c r="A116" s="722" t="s">
        <v>439</v>
      </c>
      <c r="B116" s="706">
        <v>0</v>
      </c>
      <c r="C116" s="706">
        <v>7.7524999999990003</v>
      </c>
      <c r="D116" s="707">
        <v>7.7524999999990003</v>
      </c>
      <c r="E116" s="708" t="s">
        <v>338</v>
      </c>
      <c r="F116" s="706">
        <v>0</v>
      </c>
      <c r="G116" s="707">
        <v>0</v>
      </c>
      <c r="H116" s="709">
        <v>0</v>
      </c>
      <c r="I116" s="706">
        <v>0</v>
      </c>
      <c r="J116" s="707">
        <v>0</v>
      </c>
      <c r="K116" s="710" t="s">
        <v>330</v>
      </c>
    </row>
    <row r="117" spans="1:11" ht="14.4" customHeight="1" thickBot="1" x14ac:dyDescent="0.35">
      <c r="A117" s="723" t="s">
        <v>440</v>
      </c>
      <c r="B117" s="701">
        <v>0</v>
      </c>
      <c r="C117" s="701">
        <v>7.7524999999990003</v>
      </c>
      <c r="D117" s="702">
        <v>7.7524999999990003</v>
      </c>
      <c r="E117" s="711" t="s">
        <v>338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12" t="s">
        <v>330</v>
      </c>
    </row>
    <row r="118" spans="1:11" ht="14.4" customHeight="1" thickBot="1" x14ac:dyDescent="0.35">
      <c r="A118" s="720" t="s">
        <v>48</v>
      </c>
      <c r="B118" s="701">
        <v>44768.004041632397</v>
      </c>
      <c r="C118" s="701">
        <v>48306.837240000001</v>
      </c>
      <c r="D118" s="702">
        <v>3538.8331983676499</v>
      </c>
      <c r="E118" s="703">
        <v>1.0790482683810001</v>
      </c>
      <c r="F118" s="701">
        <v>49115</v>
      </c>
      <c r="G118" s="702">
        <v>45022.083333333299</v>
      </c>
      <c r="H118" s="704">
        <v>4781.8058899999896</v>
      </c>
      <c r="I118" s="701">
        <v>48024.338730000003</v>
      </c>
      <c r="J118" s="702">
        <v>3002.2553966666701</v>
      </c>
      <c r="K118" s="705">
        <v>0.97779372350600002</v>
      </c>
    </row>
    <row r="119" spans="1:11" ht="14.4" customHeight="1" thickBot="1" x14ac:dyDescent="0.35">
      <c r="A119" s="726" t="s">
        <v>441</v>
      </c>
      <c r="B119" s="706">
        <v>33094.002987709602</v>
      </c>
      <c r="C119" s="706">
        <v>35975.722999999998</v>
      </c>
      <c r="D119" s="707">
        <v>2881.7200122904501</v>
      </c>
      <c r="E119" s="713">
        <v>1.0870768040159999</v>
      </c>
      <c r="F119" s="706">
        <v>36148</v>
      </c>
      <c r="G119" s="707">
        <v>33135.666666666701</v>
      </c>
      <c r="H119" s="709">
        <v>3598.8609999999899</v>
      </c>
      <c r="I119" s="706">
        <v>35454.813999999998</v>
      </c>
      <c r="J119" s="707">
        <v>2319.1473333333101</v>
      </c>
      <c r="K119" s="714">
        <v>0.98082366935900001</v>
      </c>
    </row>
    <row r="120" spans="1:11" ht="14.4" customHeight="1" thickBot="1" x14ac:dyDescent="0.35">
      <c r="A120" s="722" t="s">
        <v>442</v>
      </c>
      <c r="B120" s="706">
        <v>32880.002968389701</v>
      </c>
      <c r="C120" s="706">
        <v>35855.712</v>
      </c>
      <c r="D120" s="707">
        <v>2975.7090316102799</v>
      </c>
      <c r="E120" s="713">
        <v>1.090502091331</v>
      </c>
      <c r="F120" s="706">
        <v>36020</v>
      </c>
      <c r="G120" s="707">
        <v>33018.333333333401</v>
      </c>
      <c r="H120" s="709">
        <v>3580.2039999999902</v>
      </c>
      <c r="I120" s="706">
        <v>35251.872000000003</v>
      </c>
      <c r="J120" s="707">
        <v>2233.53866666664</v>
      </c>
      <c r="K120" s="714">
        <v>0.97867495835600005</v>
      </c>
    </row>
    <row r="121" spans="1:11" ht="14.4" customHeight="1" thickBot="1" x14ac:dyDescent="0.35">
      <c r="A121" s="723" t="s">
        <v>443</v>
      </c>
      <c r="B121" s="701">
        <v>32880.002968389701</v>
      </c>
      <c r="C121" s="701">
        <v>35855.712</v>
      </c>
      <c r="D121" s="702">
        <v>2975.7090316102799</v>
      </c>
      <c r="E121" s="703">
        <v>1.090502091331</v>
      </c>
      <c r="F121" s="701">
        <v>36020</v>
      </c>
      <c r="G121" s="702">
        <v>33018.333333333401</v>
      </c>
      <c r="H121" s="704">
        <v>3580.2039999999902</v>
      </c>
      <c r="I121" s="701">
        <v>35251.872000000003</v>
      </c>
      <c r="J121" s="702">
        <v>2233.53866666664</v>
      </c>
      <c r="K121" s="705">
        <v>0.97867495835600005</v>
      </c>
    </row>
    <row r="122" spans="1:11" ht="14.4" customHeight="1" thickBot="1" x14ac:dyDescent="0.35">
      <c r="A122" s="722" t="s">
        <v>444</v>
      </c>
      <c r="B122" s="706">
        <v>0</v>
      </c>
      <c r="C122" s="706">
        <v>56.322000000000003</v>
      </c>
      <c r="D122" s="707">
        <v>56.322000000000003</v>
      </c>
      <c r="E122" s="708" t="s">
        <v>330</v>
      </c>
      <c r="F122" s="706">
        <v>0</v>
      </c>
      <c r="G122" s="707">
        <v>0</v>
      </c>
      <c r="H122" s="709">
        <v>0</v>
      </c>
      <c r="I122" s="706">
        <v>4.6399999999999997</v>
      </c>
      <c r="J122" s="707">
        <v>4.6399999999999997</v>
      </c>
      <c r="K122" s="710" t="s">
        <v>330</v>
      </c>
    </row>
    <row r="123" spans="1:11" ht="14.4" customHeight="1" thickBot="1" x14ac:dyDescent="0.35">
      <c r="A123" s="723" t="s">
        <v>445</v>
      </c>
      <c r="B123" s="701">
        <v>0</v>
      </c>
      <c r="C123" s="701">
        <v>56.322000000000003</v>
      </c>
      <c r="D123" s="702">
        <v>56.322000000000003</v>
      </c>
      <c r="E123" s="711" t="s">
        <v>330</v>
      </c>
      <c r="F123" s="701">
        <v>0</v>
      </c>
      <c r="G123" s="702">
        <v>0</v>
      </c>
      <c r="H123" s="704">
        <v>0</v>
      </c>
      <c r="I123" s="701">
        <v>4.6399999999999997</v>
      </c>
      <c r="J123" s="702">
        <v>4.6399999999999997</v>
      </c>
      <c r="K123" s="712" t="s">
        <v>330</v>
      </c>
    </row>
    <row r="124" spans="1:11" ht="14.4" customHeight="1" thickBot="1" x14ac:dyDescent="0.35">
      <c r="A124" s="722" t="s">
        <v>446</v>
      </c>
      <c r="B124" s="706">
        <v>0</v>
      </c>
      <c r="C124" s="706">
        <v>-8.77</v>
      </c>
      <c r="D124" s="707">
        <v>-8.77</v>
      </c>
      <c r="E124" s="708" t="s">
        <v>330</v>
      </c>
      <c r="F124" s="706">
        <v>0</v>
      </c>
      <c r="G124" s="707">
        <v>0</v>
      </c>
      <c r="H124" s="709">
        <v>0</v>
      </c>
      <c r="I124" s="706">
        <v>-8.9809999999999999</v>
      </c>
      <c r="J124" s="707">
        <v>-8.9809999999999999</v>
      </c>
      <c r="K124" s="710" t="s">
        <v>330</v>
      </c>
    </row>
    <row r="125" spans="1:11" ht="14.4" customHeight="1" thickBot="1" x14ac:dyDescent="0.35">
      <c r="A125" s="723" t="s">
        <v>447</v>
      </c>
      <c r="B125" s="701">
        <v>0</v>
      </c>
      <c r="C125" s="701">
        <v>-8.77</v>
      </c>
      <c r="D125" s="702">
        <v>-8.77</v>
      </c>
      <c r="E125" s="711" t="s">
        <v>330</v>
      </c>
      <c r="F125" s="701">
        <v>0</v>
      </c>
      <c r="G125" s="702">
        <v>0</v>
      </c>
      <c r="H125" s="704">
        <v>0</v>
      </c>
      <c r="I125" s="701">
        <v>-8.9809999999999999</v>
      </c>
      <c r="J125" s="702">
        <v>-8.9809999999999999</v>
      </c>
      <c r="K125" s="712" t="s">
        <v>330</v>
      </c>
    </row>
    <row r="126" spans="1:11" ht="14.4" customHeight="1" thickBot="1" x14ac:dyDescent="0.35">
      <c r="A126" s="722" t="s">
        <v>448</v>
      </c>
      <c r="B126" s="706">
        <v>120.00001083353899</v>
      </c>
      <c r="C126" s="706">
        <v>26.2</v>
      </c>
      <c r="D126" s="707">
        <v>-93.800010833539005</v>
      </c>
      <c r="E126" s="713">
        <v>0.21833331362200001</v>
      </c>
      <c r="F126" s="706">
        <v>27</v>
      </c>
      <c r="G126" s="707">
        <v>24.75</v>
      </c>
      <c r="H126" s="709">
        <v>10.85</v>
      </c>
      <c r="I126" s="706">
        <v>129.69499999999999</v>
      </c>
      <c r="J126" s="707">
        <v>104.94499999999999</v>
      </c>
      <c r="K126" s="714">
        <v>4.8035185185179996</v>
      </c>
    </row>
    <row r="127" spans="1:11" ht="14.4" customHeight="1" thickBot="1" x14ac:dyDescent="0.35">
      <c r="A127" s="723" t="s">
        <v>449</v>
      </c>
      <c r="B127" s="701">
        <v>120.00001083353899</v>
      </c>
      <c r="C127" s="701">
        <v>26.2</v>
      </c>
      <c r="D127" s="702">
        <v>-93.800010833539005</v>
      </c>
      <c r="E127" s="703">
        <v>0.21833331362200001</v>
      </c>
      <c r="F127" s="701">
        <v>27</v>
      </c>
      <c r="G127" s="702">
        <v>24.75</v>
      </c>
      <c r="H127" s="704">
        <v>10.85</v>
      </c>
      <c r="I127" s="701">
        <v>129.69499999999999</v>
      </c>
      <c r="J127" s="702">
        <v>104.94499999999999</v>
      </c>
      <c r="K127" s="705">
        <v>4.8035185185179996</v>
      </c>
    </row>
    <row r="128" spans="1:11" ht="14.4" customHeight="1" thickBot="1" x14ac:dyDescent="0.35">
      <c r="A128" s="722" t="s">
        <v>450</v>
      </c>
      <c r="B128" s="706">
        <v>94.000008486271994</v>
      </c>
      <c r="C128" s="706">
        <v>46.259</v>
      </c>
      <c r="D128" s="707">
        <v>-47.741008486272001</v>
      </c>
      <c r="E128" s="713">
        <v>0.49211697684799999</v>
      </c>
      <c r="F128" s="706">
        <v>101</v>
      </c>
      <c r="G128" s="707">
        <v>92.583333333333002</v>
      </c>
      <c r="H128" s="709">
        <v>6.3069999999990003</v>
      </c>
      <c r="I128" s="706">
        <v>71.087999999999994</v>
      </c>
      <c r="J128" s="707">
        <v>-21.495333333333001</v>
      </c>
      <c r="K128" s="714">
        <v>0.70384158415800002</v>
      </c>
    </row>
    <row r="129" spans="1:11" ht="14.4" customHeight="1" thickBot="1" x14ac:dyDescent="0.35">
      <c r="A129" s="723" t="s">
        <v>451</v>
      </c>
      <c r="B129" s="701">
        <v>94.000008486271994</v>
      </c>
      <c r="C129" s="701">
        <v>46.259</v>
      </c>
      <c r="D129" s="702">
        <v>-47.741008486272001</v>
      </c>
      <c r="E129" s="703">
        <v>0.49211697684799999</v>
      </c>
      <c r="F129" s="701">
        <v>101</v>
      </c>
      <c r="G129" s="702">
        <v>92.583333333333002</v>
      </c>
      <c r="H129" s="704">
        <v>6.3069999999990003</v>
      </c>
      <c r="I129" s="701">
        <v>71.087999999999994</v>
      </c>
      <c r="J129" s="702">
        <v>-21.495333333333001</v>
      </c>
      <c r="K129" s="705">
        <v>0.70384158415800002</v>
      </c>
    </row>
    <row r="130" spans="1:11" ht="14.4" customHeight="1" thickBot="1" x14ac:dyDescent="0.35">
      <c r="A130" s="725" t="s">
        <v>452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1.5</v>
      </c>
      <c r="I130" s="701">
        <v>6.5</v>
      </c>
      <c r="J130" s="702">
        <v>6.5</v>
      </c>
      <c r="K130" s="712" t="s">
        <v>338</v>
      </c>
    </row>
    <row r="131" spans="1:11" ht="14.4" customHeight="1" thickBot="1" x14ac:dyDescent="0.35">
      <c r="A131" s="723" t="s">
        <v>453</v>
      </c>
      <c r="B131" s="701">
        <v>0</v>
      </c>
      <c r="C131" s="701">
        <v>0</v>
      </c>
      <c r="D131" s="702">
        <v>0</v>
      </c>
      <c r="E131" s="703">
        <v>1</v>
      </c>
      <c r="F131" s="701">
        <v>0</v>
      </c>
      <c r="G131" s="702">
        <v>0</v>
      </c>
      <c r="H131" s="704">
        <v>1.5</v>
      </c>
      <c r="I131" s="701">
        <v>6.5</v>
      </c>
      <c r="J131" s="702">
        <v>6.5</v>
      </c>
      <c r="K131" s="712" t="s">
        <v>338</v>
      </c>
    </row>
    <row r="132" spans="1:11" ht="14.4" customHeight="1" thickBot="1" x14ac:dyDescent="0.35">
      <c r="A132" s="721" t="s">
        <v>454</v>
      </c>
      <c r="B132" s="701">
        <v>11180.0010093247</v>
      </c>
      <c r="C132" s="701">
        <v>11792.719069999999</v>
      </c>
      <c r="D132" s="702">
        <v>612.71806067526597</v>
      </c>
      <c r="E132" s="703">
        <v>1.054804830533</v>
      </c>
      <c r="F132" s="701">
        <v>12246</v>
      </c>
      <c r="G132" s="702">
        <v>11225.5</v>
      </c>
      <c r="H132" s="704">
        <v>1111.21684</v>
      </c>
      <c r="I132" s="701">
        <v>11863.250889999999</v>
      </c>
      <c r="J132" s="702">
        <v>637.75089000001401</v>
      </c>
      <c r="K132" s="705">
        <v>0.96874496896899998</v>
      </c>
    </row>
    <row r="133" spans="1:11" ht="14.4" customHeight="1" thickBot="1" x14ac:dyDescent="0.35">
      <c r="A133" s="722" t="s">
        <v>455</v>
      </c>
      <c r="B133" s="706">
        <v>2959.0002671370198</v>
      </c>
      <c r="C133" s="706">
        <v>3233.7011900000002</v>
      </c>
      <c r="D133" s="707">
        <v>274.70092286298001</v>
      </c>
      <c r="E133" s="713">
        <v>1.0928357208720001</v>
      </c>
      <c r="F133" s="706">
        <v>3240.99999999999</v>
      </c>
      <c r="G133" s="707">
        <v>2970.9166666666501</v>
      </c>
      <c r="H133" s="709">
        <v>323.32999999999902</v>
      </c>
      <c r="I133" s="706">
        <v>3187.3800200000001</v>
      </c>
      <c r="J133" s="707">
        <v>216.46335333334599</v>
      </c>
      <c r="K133" s="714">
        <v>0.98345572971299999</v>
      </c>
    </row>
    <row r="134" spans="1:11" ht="14.4" customHeight="1" thickBot="1" x14ac:dyDescent="0.35">
      <c r="A134" s="723" t="s">
        <v>456</v>
      </c>
      <c r="B134" s="701">
        <v>2959.0002671370198</v>
      </c>
      <c r="C134" s="701">
        <v>3233.7011900000002</v>
      </c>
      <c r="D134" s="702">
        <v>274.70092286298001</v>
      </c>
      <c r="E134" s="703">
        <v>1.0928357208720001</v>
      </c>
      <c r="F134" s="701">
        <v>3240.99999999999</v>
      </c>
      <c r="G134" s="702">
        <v>2970.9166666666501</v>
      </c>
      <c r="H134" s="704">
        <v>323.32999999999902</v>
      </c>
      <c r="I134" s="701">
        <v>3187.3800200000001</v>
      </c>
      <c r="J134" s="702">
        <v>216.46335333334599</v>
      </c>
      <c r="K134" s="705">
        <v>0.98345572971299999</v>
      </c>
    </row>
    <row r="135" spans="1:11" ht="14.4" customHeight="1" thickBot="1" x14ac:dyDescent="0.35">
      <c r="A135" s="722" t="s">
        <v>457</v>
      </c>
      <c r="B135" s="706">
        <v>8221.0007421877199</v>
      </c>
      <c r="C135" s="706">
        <v>8561.9998799999994</v>
      </c>
      <c r="D135" s="707">
        <v>340.99913781228901</v>
      </c>
      <c r="E135" s="713">
        <v>1.041479030169</v>
      </c>
      <c r="F135" s="706">
        <v>9005</v>
      </c>
      <c r="G135" s="707">
        <v>8254.5833333333303</v>
      </c>
      <c r="H135" s="709">
        <v>787.88683999999898</v>
      </c>
      <c r="I135" s="706">
        <v>8676.5218700000005</v>
      </c>
      <c r="J135" s="707">
        <v>421.93853666667002</v>
      </c>
      <c r="K135" s="714">
        <v>0.96352269516900002</v>
      </c>
    </row>
    <row r="136" spans="1:11" ht="14.4" customHeight="1" thickBot="1" x14ac:dyDescent="0.35">
      <c r="A136" s="723" t="s">
        <v>458</v>
      </c>
      <c r="B136" s="701">
        <v>8221.0007421877199</v>
      </c>
      <c r="C136" s="701">
        <v>8561.9998799999994</v>
      </c>
      <c r="D136" s="702">
        <v>340.99913781228901</v>
      </c>
      <c r="E136" s="703">
        <v>1.041479030169</v>
      </c>
      <c r="F136" s="701">
        <v>9005</v>
      </c>
      <c r="G136" s="702">
        <v>8254.5833333333303</v>
      </c>
      <c r="H136" s="704">
        <v>787.88683999999898</v>
      </c>
      <c r="I136" s="701">
        <v>8676.5218700000005</v>
      </c>
      <c r="J136" s="702">
        <v>421.93853666667002</v>
      </c>
      <c r="K136" s="705">
        <v>0.96352269516900002</v>
      </c>
    </row>
    <row r="137" spans="1:11" ht="14.4" customHeight="1" thickBot="1" x14ac:dyDescent="0.35">
      <c r="A137" s="722" t="s">
        <v>459</v>
      </c>
      <c r="B137" s="706">
        <v>0</v>
      </c>
      <c r="C137" s="706">
        <v>-0.79</v>
      </c>
      <c r="D137" s="707">
        <v>-0.79</v>
      </c>
      <c r="E137" s="708" t="s">
        <v>338</v>
      </c>
      <c r="F137" s="706">
        <v>0</v>
      </c>
      <c r="G137" s="707">
        <v>0</v>
      </c>
      <c r="H137" s="709">
        <v>0</v>
      </c>
      <c r="I137" s="706">
        <v>-0.17199999999999999</v>
      </c>
      <c r="J137" s="707">
        <v>-0.17199999999999999</v>
      </c>
      <c r="K137" s="710" t="s">
        <v>330</v>
      </c>
    </row>
    <row r="138" spans="1:11" ht="14.4" customHeight="1" thickBot="1" x14ac:dyDescent="0.35">
      <c r="A138" s="723" t="s">
        <v>460</v>
      </c>
      <c r="B138" s="701">
        <v>0</v>
      </c>
      <c r="C138" s="701">
        <v>-0.79</v>
      </c>
      <c r="D138" s="702">
        <v>-0.79</v>
      </c>
      <c r="E138" s="711" t="s">
        <v>338</v>
      </c>
      <c r="F138" s="701">
        <v>0</v>
      </c>
      <c r="G138" s="702">
        <v>0</v>
      </c>
      <c r="H138" s="704">
        <v>0</v>
      </c>
      <c r="I138" s="701">
        <v>-0.17199999999999999</v>
      </c>
      <c r="J138" s="702">
        <v>-0.17199999999999999</v>
      </c>
      <c r="K138" s="712" t="s">
        <v>330</v>
      </c>
    </row>
    <row r="139" spans="1:11" ht="14.4" customHeight="1" thickBot="1" x14ac:dyDescent="0.35">
      <c r="A139" s="722" t="s">
        <v>461</v>
      </c>
      <c r="B139" s="706">
        <v>0</v>
      </c>
      <c r="C139" s="706">
        <v>-2.1920000000000002</v>
      </c>
      <c r="D139" s="707">
        <v>-2.1920000000000002</v>
      </c>
      <c r="E139" s="708" t="s">
        <v>338</v>
      </c>
      <c r="F139" s="706">
        <v>0</v>
      </c>
      <c r="G139" s="707">
        <v>0</v>
      </c>
      <c r="H139" s="709">
        <v>0</v>
      </c>
      <c r="I139" s="706">
        <v>-0.47899999999999998</v>
      </c>
      <c r="J139" s="707">
        <v>-0.47899999999999998</v>
      </c>
      <c r="K139" s="710" t="s">
        <v>330</v>
      </c>
    </row>
    <row r="140" spans="1:11" ht="14.4" customHeight="1" thickBot="1" x14ac:dyDescent="0.35">
      <c r="A140" s="723" t="s">
        <v>462</v>
      </c>
      <c r="B140" s="701">
        <v>0</v>
      </c>
      <c r="C140" s="701">
        <v>-2.1920000000000002</v>
      </c>
      <c r="D140" s="702">
        <v>-2.1920000000000002</v>
      </c>
      <c r="E140" s="711" t="s">
        <v>338</v>
      </c>
      <c r="F140" s="701">
        <v>0</v>
      </c>
      <c r="G140" s="702">
        <v>0</v>
      </c>
      <c r="H140" s="704">
        <v>0</v>
      </c>
      <c r="I140" s="701">
        <v>-0.47899999999999998</v>
      </c>
      <c r="J140" s="702">
        <v>-0.47899999999999998</v>
      </c>
      <c r="K140" s="712" t="s">
        <v>330</v>
      </c>
    </row>
    <row r="141" spans="1:11" ht="14.4" customHeight="1" thickBot="1" x14ac:dyDescent="0.35">
      <c r="A141" s="721" t="s">
        <v>463</v>
      </c>
      <c r="B141" s="701">
        <v>494.00004459807002</v>
      </c>
      <c r="C141" s="701">
        <v>538.39517000000001</v>
      </c>
      <c r="D141" s="702">
        <v>44.395125401930002</v>
      </c>
      <c r="E141" s="703">
        <v>1.0898686667890001</v>
      </c>
      <c r="F141" s="701">
        <v>721.00000000000102</v>
      </c>
      <c r="G141" s="702">
        <v>660.91666666666697</v>
      </c>
      <c r="H141" s="704">
        <v>71.728049999999001</v>
      </c>
      <c r="I141" s="701">
        <v>706.27383999999995</v>
      </c>
      <c r="J141" s="702">
        <v>45.357173333333002</v>
      </c>
      <c r="K141" s="705">
        <v>0.97957536754499996</v>
      </c>
    </row>
    <row r="142" spans="1:11" ht="14.4" customHeight="1" thickBot="1" x14ac:dyDescent="0.35">
      <c r="A142" s="722" t="s">
        <v>464</v>
      </c>
      <c r="B142" s="706">
        <v>494.00004459807002</v>
      </c>
      <c r="C142" s="706">
        <v>538.39517000000001</v>
      </c>
      <c r="D142" s="707">
        <v>44.395125401930002</v>
      </c>
      <c r="E142" s="713">
        <v>1.0898686667890001</v>
      </c>
      <c r="F142" s="706">
        <v>721.00000000000102</v>
      </c>
      <c r="G142" s="707">
        <v>660.91666666666697</v>
      </c>
      <c r="H142" s="709">
        <v>71.728049999999001</v>
      </c>
      <c r="I142" s="706">
        <v>706.27383999999995</v>
      </c>
      <c r="J142" s="707">
        <v>45.357173333333002</v>
      </c>
      <c r="K142" s="714">
        <v>0.97957536754499996</v>
      </c>
    </row>
    <row r="143" spans="1:11" ht="14.4" customHeight="1" thickBot="1" x14ac:dyDescent="0.35">
      <c r="A143" s="723" t="s">
        <v>465</v>
      </c>
      <c r="B143" s="701">
        <v>494.00004459807002</v>
      </c>
      <c r="C143" s="701">
        <v>538.39517000000001</v>
      </c>
      <c r="D143" s="702">
        <v>44.395125401930002</v>
      </c>
      <c r="E143" s="703">
        <v>1.0898686667890001</v>
      </c>
      <c r="F143" s="701">
        <v>721.00000000000102</v>
      </c>
      <c r="G143" s="702">
        <v>660.91666666666697</v>
      </c>
      <c r="H143" s="704">
        <v>71.728049999999001</v>
      </c>
      <c r="I143" s="701">
        <v>706.27383999999995</v>
      </c>
      <c r="J143" s="702">
        <v>45.357173333333002</v>
      </c>
      <c r="K143" s="705">
        <v>0.97957536754499996</v>
      </c>
    </row>
    <row r="144" spans="1:11" ht="14.4" customHeight="1" thickBot="1" x14ac:dyDescent="0.35">
      <c r="A144" s="720" t="s">
        <v>466</v>
      </c>
      <c r="B144" s="701">
        <v>0</v>
      </c>
      <c r="C144" s="701">
        <v>0.4</v>
      </c>
      <c r="D144" s="702">
        <v>0.4</v>
      </c>
      <c r="E144" s="711" t="s">
        <v>338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05">
        <v>0</v>
      </c>
    </row>
    <row r="145" spans="1:11" ht="14.4" customHeight="1" thickBot="1" x14ac:dyDescent="0.35">
      <c r="A145" s="721" t="s">
        <v>467</v>
      </c>
      <c r="B145" s="701">
        <v>0</v>
      </c>
      <c r="C145" s="701">
        <v>0.4</v>
      </c>
      <c r="D145" s="702">
        <v>0.4</v>
      </c>
      <c r="E145" s="711" t="s">
        <v>338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05">
        <v>0</v>
      </c>
    </row>
    <row r="146" spans="1:11" ht="14.4" customHeight="1" thickBot="1" x14ac:dyDescent="0.35">
      <c r="A146" s="722" t="s">
        <v>468</v>
      </c>
      <c r="B146" s="706">
        <v>0</v>
      </c>
      <c r="C146" s="706">
        <v>0.4</v>
      </c>
      <c r="D146" s="707">
        <v>0.4</v>
      </c>
      <c r="E146" s="708" t="s">
        <v>338</v>
      </c>
      <c r="F146" s="706">
        <v>0</v>
      </c>
      <c r="G146" s="707">
        <v>0</v>
      </c>
      <c r="H146" s="709">
        <v>0</v>
      </c>
      <c r="I146" s="706">
        <v>0</v>
      </c>
      <c r="J146" s="707">
        <v>0</v>
      </c>
      <c r="K146" s="714">
        <v>0</v>
      </c>
    </row>
    <row r="147" spans="1:11" ht="14.4" customHeight="1" thickBot="1" x14ac:dyDescent="0.35">
      <c r="A147" s="723" t="s">
        <v>469</v>
      </c>
      <c r="B147" s="701">
        <v>0</v>
      </c>
      <c r="C147" s="701">
        <v>0.4</v>
      </c>
      <c r="D147" s="702">
        <v>0.4</v>
      </c>
      <c r="E147" s="711" t="s">
        <v>338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05">
        <v>0</v>
      </c>
    </row>
    <row r="148" spans="1:11" ht="14.4" customHeight="1" thickBot="1" x14ac:dyDescent="0.35">
      <c r="A148" s="720" t="s">
        <v>470</v>
      </c>
      <c r="B148" s="701">
        <v>0</v>
      </c>
      <c r="C148" s="701">
        <v>165.11492999999999</v>
      </c>
      <c r="D148" s="702">
        <v>165.11492999999999</v>
      </c>
      <c r="E148" s="711" t="s">
        <v>330</v>
      </c>
      <c r="F148" s="701">
        <v>0</v>
      </c>
      <c r="G148" s="702">
        <v>0</v>
      </c>
      <c r="H148" s="704">
        <v>3.4999999999989999</v>
      </c>
      <c r="I148" s="701">
        <v>103.41692</v>
      </c>
      <c r="J148" s="702">
        <v>103.41692</v>
      </c>
      <c r="K148" s="712" t="s">
        <v>330</v>
      </c>
    </row>
    <row r="149" spans="1:11" ht="14.4" customHeight="1" thickBot="1" x14ac:dyDescent="0.35">
      <c r="A149" s="721" t="s">
        <v>471</v>
      </c>
      <c r="B149" s="701">
        <v>0</v>
      </c>
      <c r="C149" s="701">
        <v>165.11492999999999</v>
      </c>
      <c r="D149" s="702">
        <v>165.11492999999999</v>
      </c>
      <c r="E149" s="711" t="s">
        <v>330</v>
      </c>
      <c r="F149" s="701">
        <v>0</v>
      </c>
      <c r="G149" s="702">
        <v>0</v>
      </c>
      <c r="H149" s="704">
        <v>3.4999999999989999</v>
      </c>
      <c r="I149" s="701">
        <v>103.41692</v>
      </c>
      <c r="J149" s="702">
        <v>103.41692</v>
      </c>
      <c r="K149" s="712" t="s">
        <v>330</v>
      </c>
    </row>
    <row r="150" spans="1:11" ht="14.4" customHeight="1" thickBot="1" x14ac:dyDescent="0.35">
      <c r="A150" s="722" t="s">
        <v>472</v>
      </c>
      <c r="B150" s="706">
        <v>0</v>
      </c>
      <c r="C150" s="706">
        <v>110.74893</v>
      </c>
      <c r="D150" s="707">
        <v>110.74893</v>
      </c>
      <c r="E150" s="708" t="s">
        <v>330</v>
      </c>
      <c r="F150" s="706">
        <v>0</v>
      </c>
      <c r="G150" s="707">
        <v>0</v>
      </c>
      <c r="H150" s="709">
        <v>3.4999999999989999</v>
      </c>
      <c r="I150" s="706">
        <v>19.739920000000001</v>
      </c>
      <c r="J150" s="707">
        <v>19.739920000000001</v>
      </c>
      <c r="K150" s="710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0.90298999999999996</v>
      </c>
      <c r="D151" s="702">
        <v>0.90298999999999996</v>
      </c>
      <c r="E151" s="711" t="s">
        <v>330</v>
      </c>
      <c r="F151" s="701">
        <v>0</v>
      </c>
      <c r="G151" s="702">
        <v>0</v>
      </c>
      <c r="H151" s="704">
        <v>0</v>
      </c>
      <c r="I151" s="701">
        <v>0.29287000000000002</v>
      </c>
      <c r="J151" s="702">
        <v>0.29287000000000002</v>
      </c>
      <c r="K151" s="712" t="s">
        <v>330</v>
      </c>
    </row>
    <row r="152" spans="1:11" ht="14.4" customHeight="1" thickBot="1" x14ac:dyDescent="0.35">
      <c r="A152" s="723" t="s">
        <v>474</v>
      </c>
      <c r="B152" s="701">
        <v>0</v>
      </c>
      <c r="C152" s="701">
        <v>-0.375</v>
      </c>
      <c r="D152" s="702">
        <v>-0.375</v>
      </c>
      <c r="E152" s="711" t="s">
        <v>330</v>
      </c>
      <c r="F152" s="701">
        <v>0</v>
      </c>
      <c r="G152" s="702">
        <v>0</v>
      </c>
      <c r="H152" s="704">
        <v>0</v>
      </c>
      <c r="I152" s="701">
        <v>-4.0029500000000002</v>
      </c>
      <c r="J152" s="702">
        <v>-4.0029500000000002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108.56094</v>
      </c>
      <c r="D153" s="702">
        <v>108.56094</v>
      </c>
      <c r="E153" s="711" t="s">
        <v>338</v>
      </c>
      <c r="F153" s="701">
        <v>0</v>
      </c>
      <c r="G153" s="702">
        <v>0</v>
      </c>
      <c r="H153" s="704">
        <v>0</v>
      </c>
      <c r="I153" s="701">
        <v>19.95</v>
      </c>
      <c r="J153" s="702">
        <v>19.95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1</v>
      </c>
      <c r="D154" s="702">
        <v>1</v>
      </c>
      <c r="E154" s="711" t="s">
        <v>330</v>
      </c>
      <c r="F154" s="701">
        <v>0</v>
      </c>
      <c r="G154" s="702">
        <v>0</v>
      </c>
      <c r="H154" s="704">
        <v>3.4999999999989999</v>
      </c>
      <c r="I154" s="701">
        <v>3.4999999999989999</v>
      </c>
      <c r="J154" s="702">
        <v>3.4999999999989999</v>
      </c>
      <c r="K154" s="712" t="s">
        <v>330</v>
      </c>
    </row>
    <row r="155" spans="1:11" ht="14.4" customHeight="1" thickBot="1" x14ac:dyDescent="0.35">
      <c r="A155" s="723" t="s">
        <v>477</v>
      </c>
      <c r="B155" s="701">
        <v>0</v>
      </c>
      <c r="C155" s="701">
        <v>0.66</v>
      </c>
      <c r="D155" s="702">
        <v>0.66</v>
      </c>
      <c r="E155" s="711" t="s">
        <v>330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330</v>
      </c>
    </row>
    <row r="156" spans="1:11" ht="14.4" customHeight="1" thickBot="1" x14ac:dyDescent="0.35">
      <c r="A156" s="725" t="s">
        <v>478</v>
      </c>
      <c r="B156" s="701">
        <v>0</v>
      </c>
      <c r="C156" s="701">
        <v>19.539000000000001</v>
      </c>
      <c r="D156" s="702">
        <v>19.539000000000001</v>
      </c>
      <c r="E156" s="711" t="s">
        <v>330</v>
      </c>
      <c r="F156" s="701">
        <v>0</v>
      </c>
      <c r="G156" s="702">
        <v>0</v>
      </c>
      <c r="H156" s="704">
        <v>0</v>
      </c>
      <c r="I156" s="701">
        <v>55.473999999999997</v>
      </c>
      <c r="J156" s="702">
        <v>55.473999999999997</v>
      </c>
      <c r="K156" s="712" t="s">
        <v>330</v>
      </c>
    </row>
    <row r="157" spans="1:11" ht="14.4" customHeight="1" thickBot="1" x14ac:dyDescent="0.35">
      <c r="A157" s="723" t="s">
        <v>479</v>
      </c>
      <c r="B157" s="701">
        <v>0</v>
      </c>
      <c r="C157" s="701">
        <v>19.539000000000001</v>
      </c>
      <c r="D157" s="702">
        <v>19.539000000000001</v>
      </c>
      <c r="E157" s="711" t="s">
        <v>330</v>
      </c>
      <c r="F157" s="701">
        <v>0</v>
      </c>
      <c r="G157" s="702">
        <v>0</v>
      </c>
      <c r="H157" s="704">
        <v>0</v>
      </c>
      <c r="I157" s="701">
        <v>55.473999999999997</v>
      </c>
      <c r="J157" s="702">
        <v>55.473999999999997</v>
      </c>
      <c r="K157" s="712" t="s">
        <v>330</v>
      </c>
    </row>
    <row r="158" spans="1:11" ht="14.4" customHeight="1" thickBot="1" x14ac:dyDescent="0.35">
      <c r="A158" s="725" t="s">
        <v>480</v>
      </c>
      <c r="B158" s="701">
        <v>0</v>
      </c>
      <c r="C158" s="701">
        <v>4.3499999999999996</v>
      </c>
      <c r="D158" s="702">
        <v>4.3499999999999996</v>
      </c>
      <c r="E158" s="711" t="s">
        <v>330</v>
      </c>
      <c r="F158" s="701">
        <v>0</v>
      </c>
      <c r="G158" s="702">
        <v>0</v>
      </c>
      <c r="H158" s="704">
        <v>0</v>
      </c>
      <c r="I158" s="701">
        <v>2.7</v>
      </c>
      <c r="J158" s="702">
        <v>2.7</v>
      </c>
      <c r="K158" s="712" t="s">
        <v>330</v>
      </c>
    </row>
    <row r="159" spans="1:11" ht="14.4" customHeight="1" thickBot="1" x14ac:dyDescent="0.35">
      <c r="A159" s="723" t="s">
        <v>481</v>
      </c>
      <c r="B159" s="701">
        <v>0</v>
      </c>
      <c r="C159" s="701">
        <v>4.3499999999999996</v>
      </c>
      <c r="D159" s="702">
        <v>4.3499999999999996</v>
      </c>
      <c r="E159" s="711" t="s">
        <v>330</v>
      </c>
      <c r="F159" s="701">
        <v>0</v>
      </c>
      <c r="G159" s="702">
        <v>0</v>
      </c>
      <c r="H159" s="704">
        <v>0</v>
      </c>
      <c r="I159" s="701">
        <v>2.7</v>
      </c>
      <c r="J159" s="702">
        <v>2.7</v>
      </c>
      <c r="K159" s="712" t="s">
        <v>330</v>
      </c>
    </row>
    <row r="160" spans="1:11" ht="14.4" customHeight="1" thickBot="1" x14ac:dyDescent="0.35">
      <c r="A160" s="725" t="s">
        <v>482</v>
      </c>
      <c r="B160" s="701">
        <v>0</v>
      </c>
      <c r="C160" s="701">
        <v>0.75</v>
      </c>
      <c r="D160" s="702">
        <v>0.75</v>
      </c>
      <c r="E160" s="711" t="s">
        <v>330</v>
      </c>
      <c r="F160" s="701">
        <v>0</v>
      </c>
      <c r="G160" s="702">
        <v>0</v>
      </c>
      <c r="H160" s="704">
        <v>0</v>
      </c>
      <c r="I160" s="701">
        <v>0.75</v>
      </c>
      <c r="J160" s="702">
        <v>0.75</v>
      </c>
      <c r="K160" s="712" t="s">
        <v>330</v>
      </c>
    </row>
    <row r="161" spans="1:11" ht="14.4" customHeight="1" thickBot="1" x14ac:dyDescent="0.35">
      <c r="A161" s="723" t="s">
        <v>483</v>
      </c>
      <c r="B161" s="701">
        <v>0</v>
      </c>
      <c r="C161" s="701">
        <v>0.75</v>
      </c>
      <c r="D161" s="702">
        <v>0.75</v>
      </c>
      <c r="E161" s="711" t="s">
        <v>330</v>
      </c>
      <c r="F161" s="701">
        <v>0</v>
      </c>
      <c r="G161" s="702">
        <v>0</v>
      </c>
      <c r="H161" s="704">
        <v>0</v>
      </c>
      <c r="I161" s="701">
        <v>0.75</v>
      </c>
      <c r="J161" s="702">
        <v>0.75</v>
      </c>
      <c r="K161" s="712" t="s">
        <v>330</v>
      </c>
    </row>
    <row r="162" spans="1:11" ht="14.4" customHeight="1" thickBot="1" x14ac:dyDescent="0.35">
      <c r="A162" s="725" t="s">
        <v>484</v>
      </c>
      <c r="B162" s="701">
        <v>0</v>
      </c>
      <c r="C162" s="701">
        <v>29.727</v>
      </c>
      <c r="D162" s="702">
        <v>29.727</v>
      </c>
      <c r="E162" s="711" t="s">
        <v>338</v>
      </c>
      <c r="F162" s="701">
        <v>0</v>
      </c>
      <c r="G162" s="702">
        <v>0</v>
      </c>
      <c r="H162" s="704">
        <v>0</v>
      </c>
      <c r="I162" s="701">
        <v>24.753</v>
      </c>
      <c r="J162" s="702">
        <v>24.753</v>
      </c>
      <c r="K162" s="712" t="s">
        <v>330</v>
      </c>
    </row>
    <row r="163" spans="1:11" ht="14.4" customHeight="1" thickBot="1" x14ac:dyDescent="0.35">
      <c r="A163" s="723" t="s">
        <v>485</v>
      </c>
      <c r="B163" s="701">
        <v>0</v>
      </c>
      <c r="C163" s="701">
        <v>29.727</v>
      </c>
      <c r="D163" s="702">
        <v>29.727</v>
      </c>
      <c r="E163" s="711" t="s">
        <v>338</v>
      </c>
      <c r="F163" s="701">
        <v>0</v>
      </c>
      <c r="G163" s="702">
        <v>0</v>
      </c>
      <c r="H163" s="704">
        <v>0</v>
      </c>
      <c r="I163" s="701">
        <v>24.753</v>
      </c>
      <c r="J163" s="702">
        <v>24.753</v>
      </c>
      <c r="K163" s="712" t="s">
        <v>330</v>
      </c>
    </row>
    <row r="164" spans="1:11" ht="14.4" customHeight="1" thickBot="1" x14ac:dyDescent="0.35">
      <c r="A164" s="720" t="s">
        <v>486</v>
      </c>
      <c r="B164" s="701">
        <v>993.01481729149805</v>
      </c>
      <c r="C164" s="701">
        <v>1120.02142</v>
      </c>
      <c r="D164" s="702">
        <v>127.006602708502</v>
      </c>
      <c r="E164" s="703">
        <v>1.1279000076300001</v>
      </c>
      <c r="F164" s="701">
        <v>1100.8303656784501</v>
      </c>
      <c r="G164" s="702">
        <v>1009.09450187191</v>
      </c>
      <c r="H164" s="704">
        <v>76.461999999998994</v>
      </c>
      <c r="I164" s="701">
        <v>1058.76127</v>
      </c>
      <c r="J164" s="702">
        <v>49.666768128087</v>
      </c>
      <c r="K164" s="705">
        <v>0.96178421581499995</v>
      </c>
    </row>
    <row r="165" spans="1:11" ht="14.4" customHeight="1" thickBot="1" x14ac:dyDescent="0.35">
      <c r="A165" s="721" t="s">
        <v>487</v>
      </c>
      <c r="B165" s="701">
        <v>979.00226076520096</v>
      </c>
      <c r="C165" s="701">
        <v>1004.155</v>
      </c>
      <c r="D165" s="702">
        <v>25.152739234799</v>
      </c>
      <c r="E165" s="703">
        <v>1.025692217722</v>
      </c>
      <c r="F165" s="701">
        <v>940.00000000000102</v>
      </c>
      <c r="G165" s="702">
        <v>861.66666666666799</v>
      </c>
      <c r="H165" s="704">
        <v>76.461999999998994</v>
      </c>
      <c r="I165" s="701">
        <v>866.74400000000003</v>
      </c>
      <c r="J165" s="702">
        <v>5.0773333333319997</v>
      </c>
      <c r="K165" s="705">
        <v>0.92206808510600002</v>
      </c>
    </row>
    <row r="166" spans="1:11" ht="14.4" customHeight="1" thickBot="1" x14ac:dyDescent="0.35">
      <c r="A166" s="722" t="s">
        <v>488</v>
      </c>
      <c r="B166" s="706">
        <v>979.00226076520096</v>
      </c>
      <c r="C166" s="706">
        <v>1004.155</v>
      </c>
      <c r="D166" s="707">
        <v>25.152739234799</v>
      </c>
      <c r="E166" s="713">
        <v>1.025692217722</v>
      </c>
      <c r="F166" s="706">
        <v>940.00000000000102</v>
      </c>
      <c r="G166" s="707">
        <v>861.66666666666799</v>
      </c>
      <c r="H166" s="709">
        <v>76.461999999998994</v>
      </c>
      <c r="I166" s="706">
        <v>866.74400000000003</v>
      </c>
      <c r="J166" s="707">
        <v>5.0773333333319997</v>
      </c>
      <c r="K166" s="714">
        <v>0.92206808510600002</v>
      </c>
    </row>
    <row r="167" spans="1:11" ht="14.4" customHeight="1" thickBot="1" x14ac:dyDescent="0.35">
      <c r="A167" s="723" t="s">
        <v>489</v>
      </c>
      <c r="B167" s="701">
        <v>63.000145483357997</v>
      </c>
      <c r="C167" s="701">
        <v>72.192999999999998</v>
      </c>
      <c r="D167" s="702">
        <v>9.1928545166410007</v>
      </c>
      <c r="E167" s="703">
        <v>1.145917988698</v>
      </c>
      <c r="F167" s="701">
        <v>98</v>
      </c>
      <c r="G167" s="702">
        <v>89.833333333333002</v>
      </c>
      <c r="H167" s="704">
        <v>8.345999999999</v>
      </c>
      <c r="I167" s="701">
        <v>90.394000000000005</v>
      </c>
      <c r="J167" s="702">
        <v>0.56066666666599996</v>
      </c>
      <c r="K167" s="705">
        <v>0.922387755102</v>
      </c>
    </row>
    <row r="168" spans="1:11" ht="14.4" customHeight="1" thickBot="1" x14ac:dyDescent="0.35">
      <c r="A168" s="723" t="s">
        <v>490</v>
      </c>
      <c r="B168" s="701">
        <v>132.00030482227399</v>
      </c>
      <c r="C168" s="701">
        <v>145.608</v>
      </c>
      <c r="D168" s="702">
        <v>13.607695177725001</v>
      </c>
      <c r="E168" s="703">
        <v>1.1030883617730001</v>
      </c>
      <c r="F168" s="701">
        <v>167</v>
      </c>
      <c r="G168" s="702">
        <v>153.083333333334</v>
      </c>
      <c r="H168" s="704">
        <v>12.845000000000001</v>
      </c>
      <c r="I168" s="701">
        <v>154.65100000000001</v>
      </c>
      <c r="J168" s="702">
        <v>1.567666666666</v>
      </c>
      <c r="K168" s="705">
        <v>0.92605389221500001</v>
      </c>
    </row>
    <row r="169" spans="1:11" ht="14.4" customHeight="1" thickBot="1" x14ac:dyDescent="0.35">
      <c r="A169" s="723" t="s">
        <v>491</v>
      </c>
      <c r="B169" s="701">
        <v>51.000117772242</v>
      </c>
      <c r="C169" s="701">
        <v>51.707999999999998</v>
      </c>
      <c r="D169" s="702">
        <v>0.70788222775700005</v>
      </c>
      <c r="E169" s="703">
        <v>1.013880011628</v>
      </c>
      <c r="F169" s="701">
        <v>51</v>
      </c>
      <c r="G169" s="702">
        <v>46.75</v>
      </c>
      <c r="H169" s="704">
        <v>4.3079999999989997</v>
      </c>
      <c r="I169" s="701">
        <v>47.390999999999998</v>
      </c>
      <c r="J169" s="702">
        <v>0.64099999999900004</v>
      </c>
      <c r="K169" s="705">
        <v>0.92923529411700001</v>
      </c>
    </row>
    <row r="170" spans="1:11" ht="14.4" customHeight="1" thickBot="1" x14ac:dyDescent="0.35">
      <c r="A170" s="723" t="s">
        <v>492</v>
      </c>
      <c r="B170" s="701">
        <v>533.00123083539495</v>
      </c>
      <c r="C170" s="701">
        <v>534.95699999999999</v>
      </c>
      <c r="D170" s="702">
        <v>1.9557691646040001</v>
      </c>
      <c r="E170" s="703">
        <v>1.00366935206</v>
      </c>
      <c r="F170" s="701">
        <v>540.00000000000102</v>
      </c>
      <c r="G170" s="702">
        <v>495.00000000000102</v>
      </c>
      <c r="H170" s="704">
        <v>45.115999999998998</v>
      </c>
      <c r="I170" s="701">
        <v>495.97500000000002</v>
      </c>
      <c r="J170" s="702">
        <v>0.974999999999</v>
      </c>
      <c r="K170" s="705">
        <v>0.91847222222199998</v>
      </c>
    </row>
    <row r="171" spans="1:11" ht="14.4" customHeight="1" thickBot="1" x14ac:dyDescent="0.35">
      <c r="A171" s="723" t="s">
        <v>493</v>
      </c>
      <c r="B171" s="701">
        <v>191.000441068594</v>
      </c>
      <c r="C171" s="701">
        <v>190.929</v>
      </c>
      <c r="D171" s="702">
        <v>-7.1441068593000007E-2</v>
      </c>
      <c r="E171" s="703">
        <v>0.99962596385500002</v>
      </c>
      <c r="F171" s="701">
        <v>75</v>
      </c>
      <c r="G171" s="702">
        <v>68.75</v>
      </c>
      <c r="H171" s="704">
        <v>5.1169999999989999</v>
      </c>
      <c r="I171" s="701">
        <v>70.302999999999997</v>
      </c>
      <c r="J171" s="702">
        <v>1.5529999999990001</v>
      </c>
      <c r="K171" s="705">
        <v>0.93737333333299999</v>
      </c>
    </row>
    <row r="172" spans="1:11" ht="14.4" customHeight="1" thickBot="1" x14ac:dyDescent="0.35">
      <c r="A172" s="723" t="s">
        <v>494</v>
      </c>
      <c r="B172" s="701">
        <v>9.0000207833359998</v>
      </c>
      <c r="C172" s="701">
        <v>8.76</v>
      </c>
      <c r="D172" s="702">
        <v>-0.24002078333599999</v>
      </c>
      <c r="E172" s="703">
        <v>0.97333108565899995</v>
      </c>
      <c r="F172" s="701">
        <v>9</v>
      </c>
      <c r="G172" s="702">
        <v>8.25</v>
      </c>
      <c r="H172" s="704">
        <v>0.729999999999</v>
      </c>
      <c r="I172" s="701">
        <v>8.0299999999999994</v>
      </c>
      <c r="J172" s="702">
        <v>-0.22</v>
      </c>
      <c r="K172" s="705">
        <v>0.89222222222199998</v>
      </c>
    </row>
    <row r="173" spans="1:11" ht="14.4" customHeight="1" thickBot="1" x14ac:dyDescent="0.35">
      <c r="A173" s="721" t="s">
        <v>495</v>
      </c>
      <c r="B173" s="701">
        <v>14.012556526297001</v>
      </c>
      <c r="C173" s="701">
        <v>115.86642000000001</v>
      </c>
      <c r="D173" s="702">
        <v>101.853863473703</v>
      </c>
      <c r="E173" s="703">
        <v>8.2687566528309997</v>
      </c>
      <c r="F173" s="701">
        <v>160.830365678449</v>
      </c>
      <c r="G173" s="702">
        <v>147.427835205245</v>
      </c>
      <c r="H173" s="704">
        <v>0</v>
      </c>
      <c r="I173" s="701">
        <v>192.01727</v>
      </c>
      <c r="J173" s="702">
        <v>44.589434794753998</v>
      </c>
      <c r="K173" s="705">
        <v>1.193911791408</v>
      </c>
    </row>
    <row r="174" spans="1:11" ht="14.4" customHeight="1" thickBot="1" x14ac:dyDescent="0.35">
      <c r="A174" s="722" t="s">
        <v>496</v>
      </c>
      <c r="B174" s="706">
        <v>2.9999994438709998</v>
      </c>
      <c r="C174" s="706">
        <v>98.514920000000004</v>
      </c>
      <c r="D174" s="707">
        <v>95.514920556128004</v>
      </c>
      <c r="E174" s="713">
        <v>32.838312754105999</v>
      </c>
      <c r="F174" s="706">
        <v>169</v>
      </c>
      <c r="G174" s="707">
        <v>154.916666666667</v>
      </c>
      <c r="H174" s="709">
        <v>0</v>
      </c>
      <c r="I174" s="706">
        <v>43.578879999999998</v>
      </c>
      <c r="J174" s="707">
        <v>-111.337786666667</v>
      </c>
      <c r="K174" s="714">
        <v>0.25786319526599999</v>
      </c>
    </row>
    <row r="175" spans="1:11" ht="14.4" customHeight="1" thickBot="1" x14ac:dyDescent="0.35">
      <c r="A175" s="723" t="s">
        <v>497</v>
      </c>
      <c r="B175" s="701">
        <v>2.9999994438709998</v>
      </c>
      <c r="C175" s="701">
        <v>28.2301</v>
      </c>
      <c r="D175" s="702">
        <v>25.230100556128001</v>
      </c>
      <c r="E175" s="703">
        <v>9.4100350777290007</v>
      </c>
      <c r="F175" s="701">
        <v>169</v>
      </c>
      <c r="G175" s="702">
        <v>154.916666666667</v>
      </c>
      <c r="H175" s="704">
        <v>0</v>
      </c>
      <c r="I175" s="701">
        <v>25.09056</v>
      </c>
      <c r="J175" s="702">
        <v>-129.82610666666699</v>
      </c>
      <c r="K175" s="705">
        <v>0.14846485207099999</v>
      </c>
    </row>
    <row r="176" spans="1:11" ht="14.4" customHeight="1" thickBot="1" x14ac:dyDescent="0.35">
      <c r="A176" s="723" t="s">
        <v>498</v>
      </c>
      <c r="B176" s="701">
        <v>0</v>
      </c>
      <c r="C176" s="701">
        <v>70.284819999999996</v>
      </c>
      <c r="D176" s="702">
        <v>70.284819999999996</v>
      </c>
      <c r="E176" s="711" t="s">
        <v>330</v>
      </c>
      <c r="F176" s="701">
        <v>0</v>
      </c>
      <c r="G176" s="702">
        <v>0</v>
      </c>
      <c r="H176" s="704">
        <v>0</v>
      </c>
      <c r="I176" s="701">
        <v>18.488320000000002</v>
      </c>
      <c r="J176" s="702">
        <v>18.488320000000002</v>
      </c>
      <c r="K176" s="712" t="s">
        <v>330</v>
      </c>
    </row>
    <row r="177" spans="1:11" ht="14.4" customHeight="1" thickBot="1" x14ac:dyDescent="0.35">
      <c r="A177" s="722" t="s">
        <v>499</v>
      </c>
      <c r="B177" s="706">
        <v>0</v>
      </c>
      <c r="C177" s="706">
        <v>7.0060000000000002</v>
      </c>
      <c r="D177" s="707">
        <v>7.0060000000000002</v>
      </c>
      <c r="E177" s="708" t="s">
        <v>330</v>
      </c>
      <c r="F177" s="706">
        <v>0</v>
      </c>
      <c r="G177" s="707">
        <v>0</v>
      </c>
      <c r="H177" s="709">
        <v>0</v>
      </c>
      <c r="I177" s="706">
        <v>32.084359999999997</v>
      </c>
      <c r="J177" s="707">
        <v>32.084359999999997</v>
      </c>
      <c r="K177" s="710" t="s">
        <v>330</v>
      </c>
    </row>
    <row r="178" spans="1:11" ht="14.4" customHeight="1" thickBot="1" x14ac:dyDescent="0.35">
      <c r="A178" s="723" t="s">
        <v>500</v>
      </c>
      <c r="B178" s="701">
        <v>0</v>
      </c>
      <c r="C178" s="701">
        <v>7.0060000000000002</v>
      </c>
      <c r="D178" s="702">
        <v>7.0060000000000002</v>
      </c>
      <c r="E178" s="711" t="s">
        <v>338</v>
      </c>
      <c r="F178" s="701">
        <v>0</v>
      </c>
      <c r="G178" s="702">
        <v>0</v>
      </c>
      <c r="H178" s="704">
        <v>0</v>
      </c>
      <c r="I178" s="701">
        <v>3.1459999999999999</v>
      </c>
      <c r="J178" s="702">
        <v>3.1459999999999999</v>
      </c>
      <c r="K178" s="712" t="s">
        <v>330</v>
      </c>
    </row>
    <row r="179" spans="1:11" ht="14.4" customHeight="1" thickBot="1" x14ac:dyDescent="0.35">
      <c r="A179" s="723" t="s">
        <v>501</v>
      </c>
      <c r="B179" s="701">
        <v>0</v>
      </c>
      <c r="C179" s="701">
        <v>0</v>
      </c>
      <c r="D179" s="702">
        <v>0</v>
      </c>
      <c r="E179" s="703">
        <v>1</v>
      </c>
      <c r="F179" s="701">
        <v>0</v>
      </c>
      <c r="G179" s="702">
        <v>0</v>
      </c>
      <c r="H179" s="704">
        <v>0</v>
      </c>
      <c r="I179" s="701">
        <v>28.938359999999999</v>
      </c>
      <c r="J179" s="702">
        <v>28.938359999999999</v>
      </c>
      <c r="K179" s="712" t="s">
        <v>338</v>
      </c>
    </row>
    <row r="180" spans="1:11" ht="14.4" customHeight="1" thickBot="1" x14ac:dyDescent="0.35">
      <c r="A180" s="722" t="s">
        <v>502</v>
      </c>
      <c r="B180" s="706">
        <v>11.012557082424999</v>
      </c>
      <c r="C180" s="706">
        <v>9.0145</v>
      </c>
      <c r="D180" s="707">
        <v>-1.9980570824249999</v>
      </c>
      <c r="E180" s="713">
        <v>0.81856556406699998</v>
      </c>
      <c r="F180" s="706">
        <v>0</v>
      </c>
      <c r="G180" s="707">
        <v>0</v>
      </c>
      <c r="H180" s="709">
        <v>0</v>
      </c>
      <c r="I180" s="706">
        <v>19.9771</v>
      </c>
      <c r="J180" s="707">
        <v>19.9771</v>
      </c>
      <c r="K180" s="710" t="s">
        <v>330</v>
      </c>
    </row>
    <row r="181" spans="1:11" ht="14.4" customHeight="1" thickBot="1" x14ac:dyDescent="0.35">
      <c r="A181" s="723" t="s">
        <v>503</v>
      </c>
      <c r="B181" s="701">
        <v>0</v>
      </c>
      <c r="C181" s="701">
        <v>-28.151859999999999</v>
      </c>
      <c r="D181" s="702">
        <v>-28.151859999999999</v>
      </c>
      <c r="E181" s="711" t="s">
        <v>338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330</v>
      </c>
    </row>
    <row r="182" spans="1:11" ht="14.4" customHeight="1" thickBot="1" x14ac:dyDescent="0.35">
      <c r="A182" s="723" t="s">
        <v>504</v>
      </c>
      <c r="B182" s="701">
        <v>11.012557082424999</v>
      </c>
      <c r="C182" s="701">
        <v>9.0145</v>
      </c>
      <c r="D182" s="702">
        <v>-1.9980570824249999</v>
      </c>
      <c r="E182" s="703">
        <v>0.81856556406699998</v>
      </c>
      <c r="F182" s="701">
        <v>0</v>
      </c>
      <c r="G182" s="702">
        <v>0</v>
      </c>
      <c r="H182" s="704">
        <v>0</v>
      </c>
      <c r="I182" s="701">
        <v>19.9771</v>
      </c>
      <c r="J182" s="702">
        <v>19.9771</v>
      </c>
      <c r="K182" s="712" t="s">
        <v>330</v>
      </c>
    </row>
    <row r="183" spans="1:11" ht="14.4" customHeight="1" thickBot="1" x14ac:dyDescent="0.35">
      <c r="A183" s="723" t="s">
        <v>505</v>
      </c>
      <c r="B183" s="701">
        <v>0</v>
      </c>
      <c r="C183" s="701">
        <v>28.151859999999999</v>
      </c>
      <c r="D183" s="702">
        <v>28.151859999999999</v>
      </c>
      <c r="E183" s="711" t="s">
        <v>338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330</v>
      </c>
    </row>
    <row r="184" spans="1:11" ht="14.4" customHeight="1" thickBot="1" x14ac:dyDescent="0.35">
      <c r="A184" s="722" t="s">
        <v>506</v>
      </c>
      <c r="B184" s="706">
        <v>0</v>
      </c>
      <c r="C184" s="706">
        <v>1.331</v>
      </c>
      <c r="D184" s="707">
        <v>1.331</v>
      </c>
      <c r="E184" s="708" t="s">
        <v>330</v>
      </c>
      <c r="F184" s="706">
        <v>0</v>
      </c>
      <c r="G184" s="707">
        <v>0</v>
      </c>
      <c r="H184" s="709">
        <v>0</v>
      </c>
      <c r="I184" s="706">
        <v>27.243580000000001</v>
      </c>
      <c r="J184" s="707">
        <v>27.243580000000001</v>
      </c>
      <c r="K184" s="710" t="s">
        <v>330</v>
      </c>
    </row>
    <row r="185" spans="1:11" ht="14.4" customHeight="1" thickBot="1" x14ac:dyDescent="0.35">
      <c r="A185" s="723" t="s">
        <v>507</v>
      </c>
      <c r="B185" s="701">
        <v>0</v>
      </c>
      <c r="C185" s="701">
        <v>1.331</v>
      </c>
      <c r="D185" s="702">
        <v>1.331</v>
      </c>
      <c r="E185" s="711" t="s">
        <v>330</v>
      </c>
      <c r="F185" s="701">
        <v>0</v>
      </c>
      <c r="G185" s="702">
        <v>0</v>
      </c>
      <c r="H185" s="704">
        <v>0</v>
      </c>
      <c r="I185" s="701">
        <v>27.243580000000001</v>
      </c>
      <c r="J185" s="702">
        <v>27.243580000000001</v>
      </c>
      <c r="K185" s="712" t="s">
        <v>330</v>
      </c>
    </row>
    <row r="186" spans="1:11" ht="14.4" customHeight="1" thickBot="1" x14ac:dyDescent="0.35">
      <c r="A186" s="722" t="s">
        <v>508</v>
      </c>
      <c r="B186" s="706">
        <v>0</v>
      </c>
      <c r="C186" s="706">
        <v>0</v>
      </c>
      <c r="D186" s="707">
        <v>0</v>
      </c>
      <c r="E186" s="708" t="s">
        <v>330</v>
      </c>
      <c r="F186" s="706">
        <v>0</v>
      </c>
      <c r="G186" s="707">
        <v>0</v>
      </c>
      <c r="H186" s="709">
        <v>0</v>
      </c>
      <c r="I186" s="706">
        <v>69.133349999999993</v>
      </c>
      <c r="J186" s="707">
        <v>69.133349999999993</v>
      </c>
      <c r="K186" s="710" t="s">
        <v>338</v>
      </c>
    </row>
    <row r="187" spans="1:11" ht="14.4" customHeight="1" thickBot="1" x14ac:dyDescent="0.35">
      <c r="A187" s="723" t="s">
        <v>509</v>
      </c>
      <c r="B187" s="701">
        <v>0</v>
      </c>
      <c r="C187" s="701">
        <v>0</v>
      </c>
      <c r="D187" s="702">
        <v>0</v>
      </c>
      <c r="E187" s="711" t="s">
        <v>330</v>
      </c>
      <c r="F187" s="701">
        <v>0</v>
      </c>
      <c r="G187" s="702">
        <v>0</v>
      </c>
      <c r="H187" s="704">
        <v>0</v>
      </c>
      <c r="I187" s="701">
        <v>69.133349999999993</v>
      </c>
      <c r="J187" s="702">
        <v>69.133349999999993</v>
      </c>
      <c r="K187" s="712" t="s">
        <v>338</v>
      </c>
    </row>
    <row r="188" spans="1:11" ht="14.4" customHeight="1" thickBot="1" x14ac:dyDescent="0.35">
      <c r="A188" s="722" t="s">
        <v>510</v>
      </c>
      <c r="B188" s="706">
        <v>0</v>
      </c>
      <c r="C188" s="706">
        <v>0</v>
      </c>
      <c r="D188" s="707">
        <v>0</v>
      </c>
      <c r="E188" s="713">
        <v>0</v>
      </c>
      <c r="F188" s="706">
        <v>-8.1696343215499994</v>
      </c>
      <c r="G188" s="707">
        <v>-7.4888314614210003</v>
      </c>
      <c r="H188" s="709">
        <v>0</v>
      </c>
      <c r="I188" s="706">
        <v>0</v>
      </c>
      <c r="J188" s="707">
        <v>7.4888314614210003</v>
      </c>
      <c r="K188" s="714">
        <v>0</v>
      </c>
    </row>
    <row r="189" spans="1:11" ht="14.4" customHeight="1" thickBot="1" x14ac:dyDescent="0.35">
      <c r="A189" s="723" t="s">
        <v>511</v>
      </c>
      <c r="B189" s="701">
        <v>0</v>
      </c>
      <c r="C189" s="701">
        <v>-5.9169</v>
      </c>
      <c r="D189" s="702">
        <v>-5.9169</v>
      </c>
      <c r="E189" s="711" t="s">
        <v>338</v>
      </c>
      <c r="F189" s="701">
        <v>-8.1696343215499994</v>
      </c>
      <c r="G189" s="702">
        <v>-7.4888314614210003</v>
      </c>
      <c r="H189" s="704">
        <v>0</v>
      </c>
      <c r="I189" s="701">
        <v>0</v>
      </c>
      <c r="J189" s="702">
        <v>7.4888314614210003</v>
      </c>
      <c r="K189" s="705">
        <v>0</v>
      </c>
    </row>
    <row r="190" spans="1:11" ht="14.4" customHeight="1" thickBot="1" x14ac:dyDescent="0.35">
      <c r="A190" s="723" t="s">
        <v>512</v>
      </c>
      <c r="B190" s="701">
        <v>0</v>
      </c>
      <c r="C190" s="701">
        <v>5.9169</v>
      </c>
      <c r="D190" s="702">
        <v>5.9169</v>
      </c>
      <c r="E190" s="711" t="s">
        <v>338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330</v>
      </c>
    </row>
    <row r="191" spans="1:11" ht="14.4" customHeight="1" thickBot="1" x14ac:dyDescent="0.35">
      <c r="A191" s="720" t="s">
        <v>513</v>
      </c>
      <c r="B191" s="701">
        <v>0</v>
      </c>
      <c r="C191" s="701">
        <v>2.4994399999999999</v>
      </c>
      <c r="D191" s="702">
        <v>2.4994399999999999</v>
      </c>
      <c r="E191" s="711" t="s">
        <v>330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05">
        <v>0</v>
      </c>
    </row>
    <row r="192" spans="1:11" ht="14.4" customHeight="1" thickBot="1" x14ac:dyDescent="0.35">
      <c r="A192" s="721" t="s">
        <v>514</v>
      </c>
      <c r="B192" s="701">
        <v>0</v>
      </c>
      <c r="C192" s="701">
        <v>2.4994399999999999</v>
      </c>
      <c r="D192" s="702">
        <v>2.4994399999999999</v>
      </c>
      <c r="E192" s="711" t="s">
        <v>330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05">
        <v>0</v>
      </c>
    </row>
    <row r="193" spans="1:11" ht="14.4" customHeight="1" thickBot="1" x14ac:dyDescent="0.35">
      <c r="A193" s="722" t="s">
        <v>515</v>
      </c>
      <c r="B193" s="706">
        <v>0</v>
      </c>
      <c r="C193" s="706">
        <v>2.4994399999999999</v>
      </c>
      <c r="D193" s="707">
        <v>2.4994399999999999</v>
      </c>
      <c r="E193" s="708" t="s">
        <v>330</v>
      </c>
      <c r="F193" s="706">
        <v>0</v>
      </c>
      <c r="G193" s="707">
        <v>0</v>
      </c>
      <c r="H193" s="709">
        <v>0</v>
      </c>
      <c r="I193" s="706">
        <v>0</v>
      </c>
      <c r="J193" s="707">
        <v>0</v>
      </c>
      <c r="K193" s="714">
        <v>0</v>
      </c>
    </row>
    <row r="194" spans="1:11" ht="14.4" customHeight="1" thickBot="1" x14ac:dyDescent="0.35">
      <c r="A194" s="723" t="s">
        <v>516</v>
      </c>
      <c r="B194" s="701">
        <v>0</v>
      </c>
      <c r="C194" s="701">
        <v>2.4994399999999999</v>
      </c>
      <c r="D194" s="702">
        <v>2.4994399999999999</v>
      </c>
      <c r="E194" s="711" t="s">
        <v>330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05">
        <v>0</v>
      </c>
    </row>
    <row r="195" spans="1:11" ht="14.4" customHeight="1" thickBot="1" x14ac:dyDescent="0.35">
      <c r="A195" s="719" t="s">
        <v>517</v>
      </c>
      <c r="B195" s="701">
        <v>53797.969152594902</v>
      </c>
      <c r="C195" s="701">
        <v>54422.170039999997</v>
      </c>
      <c r="D195" s="702">
        <v>624.20088740513199</v>
      </c>
      <c r="E195" s="703">
        <v>1.0116026849569999</v>
      </c>
      <c r="F195" s="701">
        <v>56845.264856329399</v>
      </c>
      <c r="G195" s="702">
        <v>52108.1594516353</v>
      </c>
      <c r="H195" s="704">
        <v>4528.0802800000001</v>
      </c>
      <c r="I195" s="701">
        <v>53053.97176</v>
      </c>
      <c r="J195" s="702">
        <v>945.81230836470797</v>
      </c>
      <c r="K195" s="705">
        <v>0.93330503242499996</v>
      </c>
    </row>
    <row r="196" spans="1:11" ht="14.4" customHeight="1" thickBot="1" x14ac:dyDescent="0.35">
      <c r="A196" s="720" t="s">
        <v>518</v>
      </c>
      <c r="B196" s="701">
        <v>53695.496995010697</v>
      </c>
      <c r="C196" s="701">
        <v>54320.697070000002</v>
      </c>
      <c r="D196" s="702">
        <v>625.20007498934103</v>
      </c>
      <c r="E196" s="703">
        <v>1.0116434358549999</v>
      </c>
      <c r="F196" s="701">
        <v>56806.964938708297</v>
      </c>
      <c r="G196" s="702">
        <v>52073.051193815903</v>
      </c>
      <c r="H196" s="704">
        <v>4526.5795799999996</v>
      </c>
      <c r="I196" s="701">
        <v>53050.13394</v>
      </c>
      <c r="J196" s="702">
        <v>977.08274618411099</v>
      </c>
      <c r="K196" s="705">
        <v>0.93386671858299997</v>
      </c>
    </row>
    <row r="197" spans="1:11" ht="14.4" customHeight="1" thickBot="1" x14ac:dyDescent="0.35">
      <c r="A197" s="721" t="s">
        <v>519</v>
      </c>
      <c r="B197" s="701">
        <v>53695.496995010697</v>
      </c>
      <c r="C197" s="701">
        <v>54320.697070000002</v>
      </c>
      <c r="D197" s="702">
        <v>625.20007498934103</v>
      </c>
      <c r="E197" s="703">
        <v>1.0116434358549999</v>
      </c>
      <c r="F197" s="701">
        <v>56806.964938708297</v>
      </c>
      <c r="G197" s="702">
        <v>52073.051193815903</v>
      </c>
      <c r="H197" s="704">
        <v>4526.5795799999996</v>
      </c>
      <c r="I197" s="701">
        <v>53050.13394</v>
      </c>
      <c r="J197" s="702">
        <v>977.08274618411099</v>
      </c>
      <c r="K197" s="705">
        <v>0.93386671858299997</v>
      </c>
    </row>
    <row r="198" spans="1:11" ht="14.4" customHeight="1" thickBot="1" x14ac:dyDescent="0.35">
      <c r="A198" s="722" t="s">
        <v>520</v>
      </c>
      <c r="B198" s="706">
        <v>187.67155981027301</v>
      </c>
      <c r="C198" s="706">
        <v>305.88979</v>
      </c>
      <c r="D198" s="707">
        <v>118.218230189727</v>
      </c>
      <c r="E198" s="713">
        <v>1.6299208591280001</v>
      </c>
      <c r="F198" s="706">
        <v>296</v>
      </c>
      <c r="G198" s="707">
        <v>271.33333333333297</v>
      </c>
      <c r="H198" s="709">
        <v>20.668189999999999</v>
      </c>
      <c r="I198" s="706">
        <v>287.14510999999999</v>
      </c>
      <c r="J198" s="707">
        <v>15.811776666666001</v>
      </c>
      <c r="K198" s="714">
        <v>0.97008483108099997</v>
      </c>
    </row>
    <row r="199" spans="1:11" ht="14.4" customHeight="1" thickBot="1" x14ac:dyDescent="0.35">
      <c r="A199" s="723" t="s">
        <v>521</v>
      </c>
      <c r="B199" s="701">
        <v>136.538459727657</v>
      </c>
      <c r="C199" s="701">
        <v>150.01161999999999</v>
      </c>
      <c r="D199" s="702">
        <v>13.473160272343</v>
      </c>
      <c r="E199" s="703">
        <v>1.0986766680919999</v>
      </c>
      <c r="F199" s="701">
        <v>140</v>
      </c>
      <c r="G199" s="702">
        <v>128.333333333333</v>
      </c>
      <c r="H199" s="704">
        <v>12.08859</v>
      </c>
      <c r="I199" s="701">
        <v>159.94032000000001</v>
      </c>
      <c r="J199" s="702">
        <v>31.606986666666</v>
      </c>
      <c r="K199" s="705">
        <v>1.1424308571420001</v>
      </c>
    </row>
    <row r="200" spans="1:11" ht="14.4" customHeight="1" thickBot="1" x14ac:dyDescent="0.35">
      <c r="A200" s="723" t="s">
        <v>522</v>
      </c>
      <c r="B200" s="701">
        <v>11.894312923359999</v>
      </c>
      <c r="C200" s="701">
        <v>15.075900000000001</v>
      </c>
      <c r="D200" s="702">
        <v>3.181587076639</v>
      </c>
      <c r="E200" s="703">
        <v>1.2674880925980001</v>
      </c>
      <c r="F200" s="701">
        <v>15</v>
      </c>
      <c r="G200" s="702">
        <v>13.75</v>
      </c>
      <c r="H200" s="704">
        <v>1.27</v>
      </c>
      <c r="I200" s="701">
        <v>13.96949</v>
      </c>
      <c r="J200" s="702">
        <v>0.21948999999999999</v>
      </c>
      <c r="K200" s="705">
        <v>0.93129933333299997</v>
      </c>
    </row>
    <row r="201" spans="1:11" ht="14.4" customHeight="1" thickBot="1" x14ac:dyDescent="0.35">
      <c r="A201" s="723" t="s">
        <v>523</v>
      </c>
      <c r="B201" s="701">
        <v>20.228792660235001</v>
      </c>
      <c r="C201" s="701">
        <v>130.92899</v>
      </c>
      <c r="D201" s="702">
        <v>110.700197339764</v>
      </c>
      <c r="E201" s="703">
        <v>6.472407533118</v>
      </c>
      <c r="F201" s="701">
        <v>131</v>
      </c>
      <c r="G201" s="702">
        <v>120.083333333333</v>
      </c>
      <c r="H201" s="704">
        <v>7.3095999999999997</v>
      </c>
      <c r="I201" s="701">
        <v>104.33624</v>
      </c>
      <c r="J201" s="702">
        <v>-15.747093333333</v>
      </c>
      <c r="K201" s="705">
        <v>0.79645984732800001</v>
      </c>
    </row>
    <row r="202" spans="1:11" ht="14.4" customHeight="1" thickBot="1" x14ac:dyDescent="0.35">
      <c r="A202" s="723" t="s">
        <v>524</v>
      </c>
      <c r="B202" s="701">
        <v>19.009994499019001</v>
      </c>
      <c r="C202" s="701">
        <v>9.8732799999999994</v>
      </c>
      <c r="D202" s="702">
        <v>-9.1367144990189999</v>
      </c>
      <c r="E202" s="703">
        <v>0.51937311189099999</v>
      </c>
      <c r="F202" s="701">
        <v>10</v>
      </c>
      <c r="G202" s="702">
        <v>9.1666666666659999</v>
      </c>
      <c r="H202" s="704">
        <v>0</v>
      </c>
      <c r="I202" s="701">
        <v>8.8990600000000004</v>
      </c>
      <c r="J202" s="702">
        <v>-0.26760666666600003</v>
      </c>
      <c r="K202" s="705">
        <v>0.88990599999999997</v>
      </c>
    </row>
    <row r="203" spans="1:11" ht="14.4" customHeight="1" thickBot="1" x14ac:dyDescent="0.35">
      <c r="A203" s="722" t="s">
        <v>525</v>
      </c>
      <c r="B203" s="706">
        <v>723.00007249423902</v>
      </c>
      <c r="C203" s="706">
        <v>680.80840999999998</v>
      </c>
      <c r="D203" s="707">
        <v>-42.191662494238003</v>
      </c>
      <c r="E203" s="713">
        <v>0.94164362619099995</v>
      </c>
      <c r="F203" s="706">
        <v>1127.8388968996701</v>
      </c>
      <c r="G203" s="707">
        <v>1033.8523221580299</v>
      </c>
      <c r="H203" s="709">
        <v>5.5801299999999996</v>
      </c>
      <c r="I203" s="706">
        <v>323.2704</v>
      </c>
      <c r="J203" s="707">
        <v>-710.58192215803399</v>
      </c>
      <c r="K203" s="714">
        <v>0.28662817082100001</v>
      </c>
    </row>
    <row r="204" spans="1:11" ht="14.4" customHeight="1" thickBot="1" x14ac:dyDescent="0.35">
      <c r="A204" s="723" t="s">
        <v>526</v>
      </c>
      <c r="B204" s="701">
        <v>723.00007249423902</v>
      </c>
      <c r="C204" s="701">
        <v>680.80840999999998</v>
      </c>
      <c r="D204" s="702">
        <v>-42.191662494238003</v>
      </c>
      <c r="E204" s="703">
        <v>0.94164362619099995</v>
      </c>
      <c r="F204" s="701">
        <v>1127.8388968996701</v>
      </c>
      <c r="G204" s="702">
        <v>1033.8523221580299</v>
      </c>
      <c r="H204" s="704">
        <v>5.5801299999999996</v>
      </c>
      <c r="I204" s="701">
        <v>323.1318</v>
      </c>
      <c r="J204" s="702">
        <v>-710.72052215803399</v>
      </c>
      <c r="K204" s="705">
        <v>0.28650528092900002</v>
      </c>
    </row>
    <row r="205" spans="1:11" ht="14.4" customHeight="1" thickBot="1" x14ac:dyDescent="0.35">
      <c r="A205" s="723" t="s">
        <v>527</v>
      </c>
      <c r="B205" s="701">
        <v>0</v>
      </c>
      <c r="C205" s="701">
        <v>0</v>
      </c>
      <c r="D205" s="702">
        <v>0</v>
      </c>
      <c r="E205" s="711" t="s">
        <v>330</v>
      </c>
      <c r="F205" s="701">
        <v>0</v>
      </c>
      <c r="G205" s="702">
        <v>0</v>
      </c>
      <c r="H205" s="704">
        <v>0</v>
      </c>
      <c r="I205" s="701">
        <v>0.1386</v>
      </c>
      <c r="J205" s="702">
        <v>0.1386</v>
      </c>
      <c r="K205" s="712" t="s">
        <v>338</v>
      </c>
    </row>
    <row r="206" spans="1:11" ht="14.4" customHeight="1" thickBot="1" x14ac:dyDescent="0.35">
      <c r="A206" s="722" t="s">
        <v>528</v>
      </c>
      <c r="B206" s="706">
        <v>2.8200703258750002</v>
      </c>
      <c r="C206" s="706">
        <v>46.929229999999997</v>
      </c>
      <c r="D206" s="707">
        <v>44.109159674124001</v>
      </c>
      <c r="E206" s="713">
        <v>16.641155920618999</v>
      </c>
      <c r="F206" s="706">
        <v>5.6391823907880001</v>
      </c>
      <c r="G206" s="707">
        <v>5.1692505248889997</v>
      </c>
      <c r="H206" s="709">
        <v>0</v>
      </c>
      <c r="I206" s="706">
        <v>125.61326</v>
      </c>
      <c r="J206" s="707">
        <v>120.444009475111</v>
      </c>
      <c r="K206" s="714">
        <v>22.275083743555999</v>
      </c>
    </row>
    <row r="207" spans="1:11" ht="14.4" customHeight="1" thickBot="1" x14ac:dyDescent="0.35">
      <c r="A207" s="723" t="s">
        <v>529</v>
      </c>
      <c r="B207" s="701">
        <v>0.82007012533699997</v>
      </c>
      <c r="C207" s="701">
        <v>6.7797499999999999</v>
      </c>
      <c r="D207" s="702">
        <v>5.9596798746620001</v>
      </c>
      <c r="E207" s="703">
        <v>8.2672807977329992</v>
      </c>
      <c r="F207" s="701">
        <v>2.6391823907880001</v>
      </c>
      <c r="G207" s="702">
        <v>2.4192505248890002</v>
      </c>
      <c r="H207" s="704">
        <v>0</v>
      </c>
      <c r="I207" s="701">
        <v>3.1206499999999999</v>
      </c>
      <c r="J207" s="702">
        <v>0.70139947511</v>
      </c>
      <c r="K207" s="705">
        <v>1.182430593236</v>
      </c>
    </row>
    <row r="208" spans="1:11" ht="14.4" customHeight="1" thickBot="1" x14ac:dyDescent="0.35">
      <c r="A208" s="723" t="s">
        <v>530</v>
      </c>
      <c r="B208" s="701">
        <v>2.0000002005369999</v>
      </c>
      <c r="C208" s="701">
        <v>40.149479999999997</v>
      </c>
      <c r="D208" s="702">
        <v>38.149479799462</v>
      </c>
      <c r="E208" s="703">
        <v>20.074737987132998</v>
      </c>
      <c r="F208" s="701">
        <v>3</v>
      </c>
      <c r="G208" s="702">
        <v>2.75</v>
      </c>
      <c r="H208" s="704">
        <v>0</v>
      </c>
      <c r="I208" s="701">
        <v>122.49261</v>
      </c>
      <c r="J208" s="702">
        <v>119.74261</v>
      </c>
      <c r="K208" s="705">
        <v>40.830869999999997</v>
      </c>
    </row>
    <row r="209" spans="1:11" ht="14.4" customHeight="1" thickBot="1" x14ac:dyDescent="0.35">
      <c r="A209" s="722" t="s">
        <v>531</v>
      </c>
      <c r="B209" s="706">
        <v>0</v>
      </c>
      <c r="C209" s="706">
        <v>-3.0923600000000002</v>
      </c>
      <c r="D209" s="707">
        <v>-3.0923600000000002</v>
      </c>
      <c r="E209" s="708" t="s">
        <v>330</v>
      </c>
      <c r="F209" s="706">
        <v>0</v>
      </c>
      <c r="G209" s="707">
        <v>0</v>
      </c>
      <c r="H209" s="709">
        <v>0</v>
      </c>
      <c r="I209" s="706">
        <v>-1.2</v>
      </c>
      <c r="J209" s="707">
        <v>-1.2</v>
      </c>
      <c r="K209" s="710" t="s">
        <v>330</v>
      </c>
    </row>
    <row r="210" spans="1:11" ht="14.4" customHeight="1" thickBot="1" x14ac:dyDescent="0.35">
      <c r="A210" s="723" t="s">
        <v>532</v>
      </c>
      <c r="B210" s="701">
        <v>0</v>
      </c>
      <c r="C210" s="701">
        <v>-0.41</v>
      </c>
      <c r="D210" s="702">
        <v>-0.41</v>
      </c>
      <c r="E210" s="711" t="s">
        <v>330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330</v>
      </c>
    </row>
    <row r="211" spans="1:11" ht="14.4" customHeight="1" thickBot="1" x14ac:dyDescent="0.35">
      <c r="A211" s="723" t="s">
        <v>533</v>
      </c>
      <c r="B211" s="701">
        <v>0</v>
      </c>
      <c r="C211" s="701">
        <v>-2.6823600000000001</v>
      </c>
      <c r="D211" s="702">
        <v>-2.6823600000000001</v>
      </c>
      <c r="E211" s="711" t="s">
        <v>330</v>
      </c>
      <c r="F211" s="701">
        <v>0</v>
      </c>
      <c r="G211" s="702">
        <v>0</v>
      </c>
      <c r="H211" s="704">
        <v>0</v>
      </c>
      <c r="I211" s="701">
        <v>-1.2</v>
      </c>
      <c r="J211" s="702">
        <v>-1.2</v>
      </c>
      <c r="K211" s="712" t="s">
        <v>330</v>
      </c>
    </row>
    <row r="212" spans="1:11" ht="14.4" customHeight="1" thickBot="1" x14ac:dyDescent="0.35">
      <c r="A212" s="722" t="s">
        <v>534</v>
      </c>
      <c r="B212" s="706">
        <v>0</v>
      </c>
      <c r="C212" s="706">
        <v>0.50560000000000005</v>
      </c>
      <c r="D212" s="707">
        <v>0.50560000000000005</v>
      </c>
      <c r="E212" s="708" t="s">
        <v>330</v>
      </c>
      <c r="F212" s="706">
        <v>2.486859417802</v>
      </c>
      <c r="G212" s="707">
        <v>2.279621132985</v>
      </c>
      <c r="H212" s="709">
        <v>0.28620000000000001</v>
      </c>
      <c r="I212" s="706">
        <v>0.62280000000000002</v>
      </c>
      <c r="J212" s="707">
        <v>-1.656821132985</v>
      </c>
      <c r="K212" s="714">
        <v>0.25043635178599999</v>
      </c>
    </row>
    <row r="213" spans="1:11" ht="14.4" customHeight="1" thickBot="1" x14ac:dyDescent="0.35">
      <c r="A213" s="723" t="s">
        <v>535</v>
      </c>
      <c r="B213" s="701">
        <v>0</v>
      </c>
      <c r="C213" s="701">
        <v>0.50560000000000005</v>
      </c>
      <c r="D213" s="702">
        <v>0.50560000000000005</v>
      </c>
      <c r="E213" s="711" t="s">
        <v>330</v>
      </c>
      <c r="F213" s="701">
        <v>2.486859417802</v>
      </c>
      <c r="G213" s="702">
        <v>2.279621132985</v>
      </c>
      <c r="H213" s="704">
        <v>0.28620000000000001</v>
      </c>
      <c r="I213" s="701">
        <v>0.62280000000000002</v>
      </c>
      <c r="J213" s="702">
        <v>-1.656821132985</v>
      </c>
      <c r="K213" s="705">
        <v>0.25043635178599999</v>
      </c>
    </row>
    <row r="214" spans="1:11" ht="14.4" customHeight="1" thickBot="1" x14ac:dyDescent="0.35">
      <c r="A214" s="722" t="s">
        <v>536</v>
      </c>
      <c r="B214" s="706">
        <v>52782.005292380301</v>
      </c>
      <c r="C214" s="706">
        <v>51017.815479999997</v>
      </c>
      <c r="D214" s="707">
        <v>-1764.18981238027</v>
      </c>
      <c r="E214" s="713">
        <v>0.96657592293700001</v>
      </c>
      <c r="F214" s="706">
        <v>55375</v>
      </c>
      <c r="G214" s="707">
        <v>50760.416666666701</v>
      </c>
      <c r="H214" s="709">
        <v>4416.0079400000004</v>
      </c>
      <c r="I214" s="706">
        <v>51238.756399999998</v>
      </c>
      <c r="J214" s="707">
        <v>478.33973333334899</v>
      </c>
      <c r="K214" s="714">
        <v>0.92530485598099999</v>
      </c>
    </row>
    <row r="215" spans="1:11" ht="14.4" customHeight="1" thickBot="1" x14ac:dyDescent="0.35">
      <c r="A215" s="723" t="s">
        <v>537</v>
      </c>
      <c r="B215" s="701">
        <v>23830.0023894021</v>
      </c>
      <c r="C215" s="701">
        <v>22241.912110000001</v>
      </c>
      <c r="D215" s="702">
        <v>-1588.0902794020999</v>
      </c>
      <c r="E215" s="703">
        <v>0.93335752747900003</v>
      </c>
      <c r="F215" s="701">
        <v>24748</v>
      </c>
      <c r="G215" s="702">
        <v>22685.666666666701</v>
      </c>
      <c r="H215" s="704">
        <v>1675.3740600000001</v>
      </c>
      <c r="I215" s="701">
        <v>20499.98487</v>
      </c>
      <c r="J215" s="702">
        <v>-2185.6817966666599</v>
      </c>
      <c r="K215" s="705">
        <v>0.828349154275</v>
      </c>
    </row>
    <row r="216" spans="1:11" ht="14.4" customHeight="1" thickBot="1" x14ac:dyDescent="0.35">
      <c r="A216" s="723" t="s">
        <v>538</v>
      </c>
      <c r="B216" s="701">
        <v>28952.002902978202</v>
      </c>
      <c r="C216" s="701">
        <v>28775.90337</v>
      </c>
      <c r="D216" s="702">
        <v>-176.09953297816199</v>
      </c>
      <c r="E216" s="703">
        <v>0.99391753539200001</v>
      </c>
      <c r="F216" s="701">
        <v>30627</v>
      </c>
      <c r="G216" s="702">
        <v>28074.75</v>
      </c>
      <c r="H216" s="704">
        <v>2740.6338799999999</v>
      </c>
      <c r="I216" s="701">
        <v>30738.771530000002</v>
      </c>
      <c r="J216" s="702">
        <v>2664.02153000001</v>
      </c>
      <c r="K216" s="705">
        <v>1.003649444281</v>
      </c>
    </row>
    <row r="217" spans="1:11" ht="14.4" customHeight="1" thickBot="1" x14ac:dyDescent="0.35">
      <c r="A217" s="722" t="s">
        <v>539</v>
      </c>
      <c r="B217" s="706">
        <v>0</v>
      </c>
      <c r="C217" s="706">
        <v>2271.8409200000001</v>
      </c>
      <c r="D217" s="707">
        <v>2271.8409200000001</v>
      </c>
      <c r="E217" s="708" t="s">
        <v>330</v>
      </c>
      <c r="F217" s="706">
        <v>0</v>
      </c>
      <c r="G217" s="707">
        <v>0</v>
      </c>
      <c r="H217" s="709">
        <v>84.037120000000002</v>
      </c>
      <c r="I217" s="706">
        <v>1075.92597</v>
      </c>
      <c r="J217" s="707">
        <v>1075.92597</v>
      </c>
      <c r="K217" s="710" t="s">
        <v>330</v>
      </c>
    </row>
    <row r="218" spans="1:11" ht="14.4" customHeight="1" thickBot="1" x14ac:dyDescent="0.35">
      <c r="A218" s="723" t="s">
        <v>540</v>
      </c>
      <c r="B218" s="701">
        <v>0</v>
      </c>
      <c r="C218" s="701">
        <v>264.18817000000001</v>
      </c>
      <c r="D218" s="702">
        <v>264.18817000000001</v>
      </c>
      <c r="E218" s="711" t="s">
        <v>330</v>
      </c>
      <c r="F218" s="701">
        <v>0</v>
      </c>
      <c r="G218" s="702">
        <v>0</v>
      </c>
      <c r="H218" s="704">
        <v>0</v>
      </c>
      <c r="I218" s="701">
        <v>753.97361999999998</v>
      </c>
      <c r="J218" s="702">
        <v>753.97361999999998</v>
      </c>
      <c r="K218" s="712" t="s">
        <v>330</v>
      </c>
    </row>
    <row r="219" spans="1:11" ht="14.4" customHeight="1" thickBot="1" x14ac:dyDescent="0.35">
      <c r="A219" s="723" t="s">
        <v>541</v>
      </c>
      <c r="B219" s="701">
        <v>0</v>
      </c>
      <c r="C219" s="701">
        <v>2007.65275</v>
      </c>
      <c r="D219" s="702">
        <v>2007.65275</v>
      </c>
      <c r="E219" s="711" t="s">
        <v>330</v>
      </c>
      <c r="F219" s="701">
        <v>0</v>
      </c>
      <c r="G219" s="702">
        <v>0</v>
      </c>
      <c r="H219" s="704">
        <v>84.037120000000002</v>
      </c>
      <c r="I219" s="701">
        <v>321.95235000000002</v>
      </c>
      <c r="J219" s="702">
        <v>321.95235000000002</v>
      </c>
      <c r="K219" s="712" t="s">
        <v>330</v>
      </c>
    </row>
    <row r="220" spans="1:11" ht="14.4" customHeight="1" thickBot="1" x14ac:dyDescent="0.35">
      <c r="A220" s="720" t="s">
        <v>542</v>
      </c>
      <c r="B220" s="701">
        <v>102.472157584212</v>
      </c>
      <c r="C220" s="701">
        <v>101.47297</v>
      </c>
      <c r="D220" s="702">
        <v>-0.99918758421200005</v>
      </c>
      <c r="E220" s="703">
        <v>0.99024917979799998</v>
      </c>
      <c r="F220" s="701">
        <v>38.299917621155998</v>
      </c>
      <c r="G220" s="702">
        <v>35.108257819393003</v>
      </c>
      <c r="H220" s="704">
        <v>1.5006999999999999</v>
      </c>
      <c r="I220" s="701">
        <v>3.9413200000000002</v>
      </c>
      <c r="J220" s="702">
        <v>-31.166937819392999</v>
      </c>
      <c r="K220" s="705">
        <v>0.102906748755</v>
      </c>
    </row>
    <row r="221" spans="1:11" ht="14.4" customHeight="1" thickBot="1" x14ac:dyDescent="0.35">
      <c r="A221" s="721" t="s">
        <v>543</v>
      </c>
      <c r="B221" s="701">
        <v>0</v>
      </c>
      <c r="C221" s="701">
        <v>41.821260000000002</v>
      </c>
      <c r="D221" s="702">
        <v>41.821260000000002</v>
      </c>
      <c r="E221" s="711" t="s">
        <v>330</v>
      </c>
      <c r="F221" s="701">
        <v>0</v>
      </c>
      <c r="G221" s="702">
        <v>0</v>
      </c>
      <c r="H221" s="704">
        <v>1.5</v>
      </c>
      <c r="I221" s="701">
        <v>6.5</v>
      </c>
      <c r="J221" s="702">
        <v>6.5</v>
      </c>
      <c r="K221" s="712" t="s">
        <v>330</v>
      </c>
    </row>
    <row r="222" spans="1:11" ht="14.4" customHeight="1" thickBot="1" x14ac:dyDescent="0.35">
      <c r="A222" s="722" t="s">
        <v>544</v>
      </c>
      <c r="B222" s="706">
        <v>0</v>
      </c>
      <c r="C222" s="706">
        <v>41.821260000000002</v>
      </c>
      <c r="D222" s="707">
        <v>41.821260000000002</v>
      </c>
      <c r="E222" s="708" t="s">
        <v>330</v>
      </c>
      <c r="F222" s="706">
        <v>0</v>
      </c>
      <c r="G222" s="707">
        <v>0</v>
      </c>
      <c r="H222" s="709">
        <v>0</v>
      </c>
      <c r="I222" s="706">
        <v>0</v>
      </c>
      <c r="J222" s="707">
        <v>0</v>
      </c>
      <c r="K222" s="710" t="s">
        <v>330</v>
      </c>
    </row>
    <row r="223" spans="1:11" ht="14.4" customHeight="1" thickBot="1" x14ac:dyDescent="0.35">
      <c r="A223" s="723" t="s">
        <v>545</v>
      </c>
      <c r="B223" s="701">
        <v>0</v>
      </c>
      <c r="C223" s="701">
        <v>41.821260000000002</v>
      </c>
      <c r="D223" s="702">
        <v>41.821260000000002</v>
      </c>
      <c r="E223" s="711" t="s">
        <v>330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330</v>
      </c>
    </row>
    <row r="224" spans="1:11" ht="14.4" customHeight="1" thickBot="1" x14ac:dyDescent="0.35">
      <c r="A224" s="722" t="s">
        <v>546</v>
      </c>
      <c r="B224" s="706">
        <v>0</v>
      </c>
      <c r="C224" s="706">
        <v>0</v>
      </c>
      <c r="D224" s="707">
        <v>0</v>
      </c>
      <c r="E224" s="713">
        <v>1</v>
      </c>
      <c r="F224" s="706">
        <v>0</v>
      </c>
      <c r="G224" s="707">
        <v>0</v>
      </c>
      <c r="H224" s="709">
        <v>1.5</v>
      </c>
      <c r="I224" s="706">
        <v>6.5</v>
      </c>
      <c r="J224" s="707">
        <v>6.5</v>
      </c>
      <c r="K224" s="710" t="s">
        <v>338</v>
      </c>
    </row>
    <row r="225" spans="1:11" ht="14.4" customHeight="1" thickBot="1" x14ac:dyDescent="0.35">
      <c r="A225" s="723" t="s">
        <v>547</v>
      </c>
      <c r="B225" s="701">
        <v>0</v>
      </c>
      <c r="C225" s="701">
        <v>0</v>
      </c>
      <c r="D225" s="702">
        <v>0</v>
      </c>
      <c r="E225" s="703">
        <v>1</v>
      </c>
      <c r="F225" s="701">
        <v>0</v>
      </c>
      <c r="G225" s="702">
        <v>0</v>
      </c>
      <c r="H225" s="704">
        <v>1.5</v>
      </c>
      <c r="I225" s="701">
        <v>6.5</v>
      </c>
      <c r="J225" s="702">
        <v>6.5</v>
      </c>
      <c r="K225" s="712" t="s">
        <v>338</v>
      </c>
    </row>
    <row r="226" spans="1:11" ht="14.4" customHeight="1" thickBot="1" x14ac:dyDescent="0.35">
      <c r="A226" s="726" t="s">
        <v>548</v>
      </c>
      <c r="B226" s="706">
        <v>102.472157584212</v>
      </c>
      <c r="C226" s="706">
        <v>59.651710000000001</v>
      </c>
      <c r="D226" s="707">
        <v>-42.820447584211998</v>
      </c>
      <c r="E226" s="713">
        <v>0.58212602726700002</v>
      </c>
      <c r="F226" s="706">
        <v>38.299917621155998</v>
      </c>
      <c r="G226" s="707">
        <v>35.108257819393003</v>
      </c>
      <c r="H226" s="709">
        <v>6.9999999999999999E-4</v>
      </c>
      <c r="I226" s="706">
        <v>-2.5586799999999998</v>
      </c>
      <c r="J226" s="707">
        <v>-37.666937819392999</v>
      </c>
      <c r="K226" s="714">
        <v>-6.6806410011000003E-2</v>
      </c>
    </row>
    <row r="227" spans="1:11" ht="14.4" customHeight="1" thickBot="1" x14ac:dyDescent="0.35">
      <c r="A227" s="722" t="s">
        <v>549</v>
      </c>
      <c r="B227" s="706">
        <v>0</v>
      </c>
      <c r="C227" s="706">
        <v>19.540559999999999</v>
      </c>
      <c r="D227" s="707">
        <v>19.540559999999999</v>
      </c>
      <c r="E227" s="708" t="s">
        <v>330</v>
      </c>
      <c r="F227" s="706">
        <v>0</v>
      </c>
      <c r="G227" s="707">
        <v>0</v>
      </c>
      <c r="H227" s="709">
        <v>6.9999999999999999E-4</v>
      </c>
      <c r="I227" s="706">
        <v>4.9144600000000001</v>
      </c>
      <c r="J227" s="707">
        <v>4.9144600000000001</v>
      </c>
      <c r="K227" s="710" t="s">
        <v>330</v>
      </c>
    </row>
    <row r="228" spans="1:11" ht="14.4" customHeight="1" thickBot="1" x14ac:dyDescent="0.35">
      <c r="A228" s="723" t="s">
        <v>550</v>
      </c>
      <c r="B228" s="701">
        <v>0</v>
      </c>
      <c r="C228" s="701">
        <v>1.56E-3</v>
      </c>
      <c r="D228" s="702">
        <v>1.56E-3</v>
      </c>
      <c r="E228" s="711" t="s">
        <v>330</v>
      </c>
      <c r="F228" s="701">
        <v>0</v>
      </c>
      <c r="G228" s="702">
        <v>0</v>
      </c>
      <c r="H228" s="704">
        <v>6.9999999999999999E-4</v>
      </c>
      <c r="I228" s="701">
        <v>4.4600000000000004E-3</v>
      </c>
      <c r="J228" s="702">
        <v>4.4600000000000004E-3</v>
      </c>
      <c r="K228" s="712" t="s">
        <v>330</v>
      </c>
    </row>
    <row r="229" spans="1:11" ht="14.4" customHeight="1" thickBot="1" x14ac:dyDescent="0.35">
      <c r="A229" s="723" t="s">
        <v>551</v>
      </c>
      <c r="B229" s="701">
        <v>0</v>
      </c>
      <c r="C229" s="701">
        <v>0</v>
      </c>
      <c r="D229" s="702">
        <v>0</v>
      </c>
      <c r="E229" s="703">
        <v>1</v>
      </c>
      <c r="F229" s="701">
        <v>0</v>
      </c>
      <c r="G229" s="702">
        <v>0</v>
      </c>
      <c r="H229" s="704">
        <v>0</v>
      </c>
      <c r="I229" s="701">
        <v>4.91</v>
      </c>
      <c r="J229" s="702">
        <v>4.91</v>
      </c>
      <c r="K229" s="712" t="s">
        <v>338</v>
      </c>
    </row>
    <row r="230" spans="1:11" ht="14.4" customHeight="1" thickBot="1" x14ac:dyDescent="0.35">
      <c r="A230" s="723" t="s">
        <v>552</v>
      </c>
      <c r="B230" s="701">
        <v>0</v>
      </c>
      <c r="C230" s="701">
        <v>19.539000000000001</v>
      </c>
      <c r="D230" s="702">
        <v>19.539000000000001</v>
      </c>
      <c r="E230" s="711" t="s">
        <v>330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330</v>
      </c>
    </row>
    <row r="231" spans="1:11" ht="14.4" customHeight="1" thickBot="1" x14ac:dyDescent="0.35">
      <c r="A231" s="722" t="s">
        <v>553</v>
      </c>
      <c r="B231" s="706">
        <v>102.472157584212</v>
      </c>
      <c r="C231" s="706">
        <v>40.111150000000002</v>
      </c>
      <c r="D231" s="707">
        <v>-62.361007584211997</v>
      </c>
      <c r="E231" s="713">
        <v>0.39143461937000001</v>
      </c>
      <c r="F231" s="706">
        <v>38.299917621155998</v>
      </c>
      <c r="G231" s="707">
        <v>35.108257819393003</v>
      </c>
      <c r="H231" s="709">
        <v>0</v>
      </c>
      <c r="I231" s="706">
        <v>-7.4731399999999999</v>
      </c>
      <c r="J231" s="707">
        <v>-42.581397819392997</v>
      </c>
      <c r="K231" s="714">
        <v>-0.195121568508</v>
      </c>
    </row>
    <row r="232" spans="1:11" ht="14.4" customHeight="1" thickBot="1" x14ac:dyDescent="0.35">
      <c r="A232" s="723" t="s">
        <v>554</v>
      </c>
      <c r="B232" s="701">
        <v>72.570731140269999</v>
      </c>
      <c r="C232" s="701">
        <v>19.350000000000001</v>
      </c>
      <c r="D232" s="702">
        <v>-53.220731140269997</v>
      </c>
      <c r="E232" s="703">
        <v>0.26663642071600002</v>
      </c>
      <c r="F232" s="701">
        <v>19.156661869002999</v>
      </c>
      <c r="G232" s="702">
        <v>17.560273379920002</v>
      </c>
      <c r="H232" s="704">
        <v>0</v>
      </c>
      <c r="I232" s="701">
        <v>-7.6</v>
      </c>
      <c r="J232" s="702">
        <v>-25.16027337992</v>
      </c>
      <c r="K232" s="705">
        <v>-0.39672882738999998</v>
      </c>
    </row>
    <row r="233" spans="1:11" ht="14.4" customHeight="1" thickBot="1" x14ac:dyDescent="0.35">
      <c r="A233" s="723" t="s">
        <v>555</v>
      </c>
      <c r="B233" s="701">
        <v>0</v>
      </c>
      <c r="C233" s="701">
        <v>0</v>
      </c>
      <c r="D233" s="702">
        <v>0</v>
      </c>
      <c r="E233" s="703">
        <v>1</v>
      </c>
      <c r="F233" s="701">
        <v>0</v>
      </c>
      <c r="G233" s="702">
        <v>0</v>
      </c>
      <c r="H233" s="704">
        <v>0</v>
      </c>
      <c r="I233" s="701">
        <v>0.12686</v>
      </c>
      <c r="J233" s="702">
        <v>0.12686</v>
      </c>
      <c r="K233" s="712" t="s">
        <v>338</v>
      </c>
    </row>
    <row r="234" spans="1:11" ht="14.4" customHeight="1" thickBot="1" x14ac:dyDescent="0.35">
      <c r="A234" s="723" t="s">
        <v>556</v>
      </c>
      <c r="B234" s="701">
        <v>29.901426443942</v>
      </c>
      <c r="C234" s="701">
        <v>20.761150000000001</v>
      </c>
      <c r="D234" s="702">
        <v>-9.1402764439419997</v>
      </c>
      <c r="E234" s="703">
        <v>0.69431971878999998</v>
      </c>
      <c r="F234" s="701">
        <v>19.143255752152999</v>
      </c>
      <c r="G234" s="702">
        <v>17.547984439473002</v>
      </c>
      <c r="H234" s="704">
        <v>0</v>
      </c>
      <c r="I234" s="701">
        <v>0</v>
      </c>
      <c r="J234" s="702">
        <v>-17.547984439473002</v>
      </c>
      <c r="K234" s="705">
        <v>0</v>
      </c>
    </row>
    <row r="235" spans="1:11" ht="14.4" customHeight="1" thickBot="1" x14ac:dyDescent="0.35">
      <c r="A235" s="720" t="s">
        <v>557</v>
      </c>
      <c r="B235" s="701">
        <v>0</v>
      </c>
      <c r="C235" s="701">
        <v>0</v>
      </c>
      <c r="D235" s="702">
        <v>0</v>
      </c>
      <c r="E235" s="703">
        <v>1</v>
      </c>
      <c r="F235" s="701">
        <v>0</v>
      </c>
      <c r="G235" s="702">
        <v>0</v>
      </c>
      <c r="H235" s="704">
        <v>0</v>
      </c>
      <c r="I235" s="701">
        <v>-0.10349999999999999</v>
      </c>
      <c r="J235" s="702">
        <v>-0.10349999999999999</v>
      </c>
      <c r="K235" s="712" t="s">
        <v>338</v>
      </c>
    </row>
    <row r="236" spans="1:11" ht="14.4" customHeight="1" thickBot="1" x14ac:dyDescent="0.35">
      <c r="A236" s="726" t="s">
        <v>558</v>
      </c>
      <c r="B236" s="706">
        <v>0</v>
      </c>
      <c r="C236" s="706">
        <v>0</v>
      </c>
      <c r="D236" s="707">
        <v>0</v>
      </c>
      <c r="E236" s="713">
        <v>1</v>
      </c>
      <c r="F236" s="706">
        <v>0</v>
      </c>
      <c r="G236" s="707">
        <v>0</v>
      </c>
      <c r="H236" s="709">
        <v>0</v>
      </c>
      <c r="I236" s="706">
        <v>-0.10349999999999999</v>
      </c>
      <c r="J236" s="707">
        <v>-0.10349999999999999</v>
      </c>
      <c r="K236" s="710" t="s">
        <v>338</v>
      </c>
    </row>
    <row r="237" spans="1:11" ht="14.4" customHeight="1" thickBot="1" x14ac:dyDescent="0.35">
      <c r="A237" s="722" t="s">
        <v>559</v>
      </c>
      <c r="B237" s="706">
        <v>0</v>
      </c>
      <c r="C237" s="706">
        <v>0</v>
      </c>
      <c r="D237" s="707">
        <v>0</v>
      </c>
      <c r="E237" s="713">
        <v>1</v>
      </c>
      <c r="F237" s="706">
        <v>0</v>
      </c>
      <c r="G237" s="707">
        <v>0</v>
      </c>
      <c r="H237" s="709">
        <v>0</v>
      </c>
      <c r="I237" s="706">
        <v>-0.10349999999999999</v>
      </c>
      <c r="J237" s="707">
        <v>-0.10349999999999999</v>
      </c>
      <c r="K237" s="710" t="s">
        <v>338</v>
      </c>
    </row>
    <row r="238" spans="1:11" ht="14.4" customHeight="1" thickBot="1" x14ac:dyDescent="0.35">
      <c r="A238" s="723" t="s">
        <v>560</v>
      </c>
      <c r="B238" s="701">
        <v>0</v>
      </c>
      <c r="C238" s="701">
        <v>0</v>
      </c>
      <c r="D238" s="702">
        <v>0</v>
      </c>
      <c r="E238" s="703">
        <v>1</v>
      </c>
      <c r="F238" s="701">
        <v>0</v>
      </c>
      <c r="G238" s="702">
        <v>0</v>
      </c>
      <c r="H238" s="704">
        <v>0</v>
      </c>
      <c r="I238" s="701">
        <v>-0.10349999999999999</v>
      </c>
      <c r="J238" s="702">
        <v>-0.10349999999999999</v>
      </c>
      <c r="K238" s="712" t="s">
        <v>338</v>
      </c>
    </row>
    <row r="239" spans="1:11" ht="14.4" customHeight="1" thickBot="1" x14ac:dyDescent="0.35">
      <c r="A239" s="719" t="s">
        <v>561</v>
      </c>
      <c r="B239" s="701">
        <v>6659.2558645003401</v>
      </c>
      <c r="C239" s="701">
        <v>7905.6488300000001</v>
      </c>
      <c r="D239" s="702">
        <v>1246.39296549966</v>
      </c>
      <c r="E239" s="703">
        <v>1.1871670034699999</v>
      </c>
      <c r="F239" s="701">
        <v>6647.2013291239</v>
      </c>
      <c r="G239" s="702">
        <v>6093.26788503024</v>
      </c>
      <c r="H239" s="704">
        <v>635.62536</v>
      </c>
      <c r="I239" s="701">
        <v>7679.00767</v>
      </c>
      <c r="J239" s="702">
        <v>1585.73978496976</v>
      </c>
      <c r="K239" s="705">
        <v>1.155224174774</v>
      </c>
    </row>
    <row r="240" spans="1:11" ht="14.4" customHeight="1" thickBot="1" x14ac:dyDescent="0.35">
      <c r="A240" s="724" t="s">
        <v>562</v>
      </c>
      <c r="B240" s="706">
        <v>6659.2558645003401</v>
      </c>
      <c r="C240" s="706">
        <v>7905.6488300000001</v>
      </c>
      <c r="D240" s="707">
        <v>1246.39296549966</v>
      </c>
      <c r="E240" s="713">
        <v>1.1871670034699999</v>
      </c>
      <c r="F240" s="706">
        <v>6647.2013291239</v>
      </c>
      <c r="G240" s="707">
        <v>6093.26788503024</v>
      </c>
      <c r="H240" s="709">
        <v>635.62536</v>
      </c>
      <c r="I240" s="706">
        <v>7679.00767</v>
      </c>
      <c r="J240" s="707">
        <v>1585.73978496976</v>
      </c>
      <c r="K240" s="714">
        <v>1.155224174774</v>
      </c>
    </row>
    <row r="241" spans="1:11" ht="14.4" customHeight="1" thickBot="1" x14ac:dyDescent="0.35">
      <c r="A241" s="726" t="s">
        <v>54</v>
      </c>
      <c r="B241" s="706">
        <v>6659.2558645003401</v>
      </c>
      <c r="C241" s="706">
        <v>7905.6488300000001</v>
      </c>
      <c r="D241" s="707">
        <v>1246.39296549966</v>
      </c>
      <c r="E241" s="713">
        <v>1.1871670034699999</v>
      </c>
      <c r="F241" s="706">
        <v>6647.2013291239</v>
      </c>
      <c r="G241" s="707">
        <v>6093.26788503024</v>
      </c>
      <c r="H241" s="709">
        <v>635.62536</v>
      </c>
      <c r="I241" s="706">
        <v>7679.00767</v>
      </c>
      <c r="J241" s="707">
        <v>1585.73978496976</v>
      </c>
      <c r="K241" s="714">
        <v>1.155224174774</v>
      </c>
    </row>
    <row r="242" spans="1:11" ht="14.4" customHeight="1" thickBot="1" x14ac:dyDescent="0.35">
      <c r="A242" s="725" t="s">
        <v>563</v>
      </c>
      <c r="B242" s="701">
        <v>0</v>
      </c>
      <c r="C242" s="701">
        <v>0</v>
      </c>
      <c r="D242" s="702">
        <v>0</v>
      </c>
      <c r="E242" s="703">
        <v>1</v>
      </c>
      <c r="F242" s="701">
        <v>130.05696747452001</v>
      </c>
      <c r="G242" s="702">
        <v>119.218886851644</v>
      </c>
      <c r="H242" s="704">
        <v>10.91534</v>
      </c>
      <c r="I242" s="701">
        <v>131.22895</v>
      </c>
      <c r="J242" s="702">
        <v>12.010063148356</v>
      </c>
      <c r="K242" s="705">
        <v>1.009011301341</v>
      </c>
    </row>
    <row r="243" spans="1:11" ht="14.4" customHeight="1" thickBot="1" x14ac:dyDescent="0.35">
      <c r="A243" s="723" t="s">
        <v>564</v>
      </c>
      <c r="B243" s="701">
        <v>0</v>
      </c>
      <c r="C243" s="701">
        <v>0</v>
      </c>
      <c r="D243" s="702">
        <v>0</v>
      </c>
      <c r="E243" s="703">
        <v>1</v>
      </c>
      <c r="F243" s="701">
        <v>130.05696747452001</v>
      </c>
      <c r="G243" s="702">
        <v>119.218886851644</v>
      </c>
      <c r="H243" s="704">
        <v>10.91534</v>
      </c>
      <c r="I243" s="701">
        <v>131.22895</v>
      </c>
      <c r="J243" s="702">
        <v>12.010063148356</v>
      </c>
      <c r="K243" s="705">
        <v>1.009011301341</v>
      </c>
    </row>
    <row r="244" spans="1:11" ht="14.4" customHeight="1" thickBot="1" x14ac:dyDescent="0.35">
      <c r="A244" s="722" t="s">
        <v>565</v>
      </c>
      <c r="B244" s="706">
        <v>111.15125249994099</v>
      </c>
      <c r="C244" s="706">
        <v>102.932</v>
      </c>
      <c r="D244" s="707">
        <v>-8.2192524999399996</v>
      </c>
      <c r="E244" s="713">
        <v>0.92605344235800002</v>
      </c>
      <c r="F244" s="706">
        <v>111.191200109588</v>
      </c>
      <c r="G244" s="707">
        <v>101.925266767122</v>
      </c>
      <c r="H244" s="709">
        <v>9.8800000000000008</v>
      </c>
      <c r="I244" s="706">
        <v>108.51900000000001</v>
      </c>
      <c r="J244" s="707">
        <v>6.5937332328769998</v>
      </c>
      <c r="K244" s="714">
        <v>0.97596752164699996</v>
      </c>
    </row>
    <row r="245" spans="1:11" ht="14.4" customHeight="1" thickBot="1" x14ac:dyDescent="0.35">
      <c r="A245" s="723" t="s">
        <v>566</v>
      </c>
      <c r="B245" s="701">
        <v>111.15125249994099</v>
      </c>
      <c r="C245" s="701">
        <v>102.932</v>
      </c>
      <c r="D245" s="702">
        <v>-8.2192524999399996</v>
      </c>
      <c r="E245" s="703">
        <v>0.92605344235800002</v>
      </c>
      <c r="F245" s="701">
        <v>111.191200109588</v>
      </c>
      <c r="G245" s="702">
        <v>101.925266767122</v>
      </c>
      <c r="H245" s="704">
        <v>9.8800000000000008</v>
      </c>
      <c r="I245" s="701">
        <v>108.51900000000001</v>
      </c>
      <c r="J245" s="702">
        <v>6.5937332328769998</v>
      </c>
      <c r="K245" s="705">
        <v>0.97596752164699996</v>
      </c>
    </row>
    <row r="246" spans="1:11" ht="14.4" customHeight="1" thickBot="1" x14ac:dyDescent="0.35">
      <c r="A246" s="722" t="s">
        <v>567</v>
      </c>
      <c r="B246" s="706">
        <v>70.975475885592004</v>
      </c>
      <c r="C246" s="706">
        <v>70.857619999999997</v>
      </c>
      <c r="D246" s="707">
        <v>-0.117855885592</v>
      </c>
      <c r="E246" s="713">
        <v>0.99833948438999998</v>
      </c>
      <c r="F246" s="706">
        <v>80.889828417611</v>
      </c>
      <c r="G246" s="707">
        <v>74.149009382809993</v>
      </c>
      <c r="H246" s="709">
        <v>3.6060599999999998</v>
      </c>
      <c r="I246" s="706">
        <v>65.415419999999997</v>
      </c>
      <c r="J246" s="707">
        <v>-8.7335893828100009</v>
      </c>
      <c r="K246" s="714">
        <v>0.80869772231699999</v>
      </c>
    </row>
    <row r="247" spans="1:11" ht="14.4" customHeight="1" thickBot="1" x14ac:dyDescent="0.35">
      <c r="A247" s="723" t="s">
        <v>568</v>
      </c>
      <c r="B247" s="701">
        <v>49.490278912242999</v>
      </c>
      <c r="C247" s="701">
        <v>51.06</v>
      </c>
      <c r="D247" s="702">
        <v>1.5697210877559999</v>
      </c>
      <c r="E247" s="703">
        <v>1.031717766039</v>
      </c>
      <c r="F247" s="701">
        <v>59.634934425933999</v>
      </c>
      <c r="G247" s="702">
        <v>54.665356557106001</v>
      </c>
      <c r="H247" s="704">
        <v>1.1100000000000001</v>
      </c>
      <c r="I247" s="701">
        <v>46.62</v>
      </c>
      <c r="J247" s="702">
        <v>-8.0453565571060004</v>
      </c>
      <c r="K247" s="705">
        <v>0.78175654000000006</v>
      </c>
    </row>
    <row r="248" spans="1:11" ht="14.4" customHeight="1" thickBot="1" x14ac:dyDescent="0.35">
      <c r="A248" s="723" t="s">
        <v>569</v>
      </c>
      <c r="B248" s="701">
        <v>0.33885715784199999</v>
      </c>
      <c r="C248" s="701">
        <v>7.6100000000000001E-2</v>
      </c>
      <c r="D248" s="702">
        <v>-0.26275715784199999</v>
      </c>
      <c r="E248" s="703">
        <v>0.22457840490700001</v>
      </c>
      <c r="F248" s="701">
        <v>0.14048861040499999</v>
      </c>
      <c r="G248" s="702">
        <v>0.12878122620400001</v>
      </c>
      <c r="H248" s="704">
        <v>0</v>
      </c>
      <c r="I248" s="701">
        <v>0</v>
      </c>
      <c r="J248" s="702">
        <v>-0.12878122620400001</v>
      </c>
      <c r="K248" s="705">
        <v>0</v>
      </c>
    </row>
    <row r="249" spans="1:11" ht="14.4" customHeight="1" thickBot="1" x14ac:dyDescent="0.35">
      <c r="A249" s="723" t="s">
        <v>570</v>
      </c>
      <c r="B249" s="701">
        <v>21.146339815506</v>
      </c>
      <c r="C249" s="701">
        <v>19.721520000000002</v>
      </c>
      <c r="D249" s="702">
        <v>-1.4248198155059999</v>
      </c>
      <c r="E249" s="703">
        <v>0.93262097233100005</v>
      </c>
      <c r="F249" s="701">
        <v>21.114405381270998</v>
      </c>
      <c r="G249" s="702">
        <v>19.354871599498001</v>
      </c>
      <c r="H249" s="704">
        <v>2.4960599999999999</v>
      </c>
      <c r="I249" s="701">
        <v>18.79542</v>
      </c>
      <c r="J249" s="702">
        <v>-0.55945159949800005</v>
      </c>
      <c r="K249" s="705">
        <v>0.89017046232599994</v>
      </c>
    </row>
    <row r="250" spans="1:11" ht="14.4" customHeight="1" thickBot="1" x14ac:dyDescent="0.35">
      <c r="A250" s="722" t="s">
        <v>571</v>
      </c>
      <c r="B250" s="706">
        <v>861.21953740777303</v>
      </c>
      <c r="C250" s="706">
        <v>958.26967999999999</v>
      </c>
      <c r="D250" s="707">
        <v>97.050142592225995</v>
      </c>
      <c r="E250" s="713">
        <v>1.1126892022029999</v>
      </c>
      <c r="F250" s="706">
        <v>937.68907659848503</v>
      </c>
      <c r="G250" s="707">
        <v>859.54832021527795</v>
      </c>
      <c r="H250" s="709">
        <v>63.956699999999998</v>
      </c>
      <c r="I250" s="706">
        <v>826.44119000000001</v>
      </c>
      <c r="J250" s="707">
        <v>-33.107130215277003</v>
      </c>
      <c r="K250" s="714">
        <v>0.88135951524300005</v>
      </c>
    </row>
    <row r="251" spans="1:11" ht="14.4" customHeight="1" thickBot="1" x14ac:dyDescent="0.35">
      <c r="A251" s="723" t="s">
        <v>572</v>
      </c>
      <c r="B251" s="701">
        <v>861.21953740777303</v>
      </c>
      <c r="C251" s="701">
        <v>958.26967999999999</v>
      </c>
      <c r="D251" s="702">
        <v>97.050142592225995</v>
      </c>
      <c r="E251" s="703">
        <v>1.1126892022029999</v>
      </c>
      <c r="F251" s="701">
        <v>937.68907659848503</v>
      </c>
      <c r="G251" s="702">
        <v>859.54832021527795</v>
      </c>
      <c r="H251" s="704">
        <v>63.956699999999998</v>
      </c>
      <c r="I251" s="701">
        <v>826.44119000000001</v>
      </c>
      <c r="J251" s="702">
        <v>-33.107130215277003</v>
      </c>
      <c r="K251" s="705">
        <v>0.88135951524300005</v>
      </c>
    </row>
    <row r="252" spans="1:11" ht="14.4" customHeight="1" thickBot="1" x14ac:dyDescent="0.35">
      <c r="A252" s="722" t="s">
        <v>573</v>
      </c>
      <c r="B252" s="706">
        <v>0</v>
      </c>
      <c r="C252" s="706">
        <v>2.7440000000000002</v>
      </c>
      <c r="D252" s="707">
        <v>2.7440000000000002</v>
      </c>
      <c r="E252" s="708" t="s">
        <v>338</v>
      </c>
      <c r="F252" s="706">
        <v>0</v>
      </c>
      <c r="G252" s="707">
        <v>0</v>
      </c>
      <c r="H252" s="709">
        <v>0.38400000000000001</v>
      </c>
      <c r="I252" s="706">
        <v>2.1960000000000002</v>
      </c>
      <c r="J252" s="707">
        <v>2.1960000000000002</v>
      </c>
      <c r="K252" s="710" t="s">
        <v>338</v>
      </c>
    </row>
    <row r="253" spans="1:11" ht="14.4" customHeight="1" thickBot="1" x14ac:dyDescent="0.35">
      <c r="A253" s="723" t="s">
        <v>574</v>
      </c>
      <c r="B253" s="701">
        <v>0</v>
      </c>
      <c r="C253" s="701">
        <v>2.7440000000000002</v>
      </c>
      <c r="D253" s="702">
        <v>2.7440000000000002</v>
      </c>
      <c r="E253" s="711" t="s">
        <v>338</v>
      </c>
      <c r="F253" s="701">
        <v>0</v>
      </c>
      <c r="G253" s="702">
        <v>0</v>
      </c>
      <c r="H253" s="704">
        <v>0.38400000000000001</v>
      </c>
      <c r="I253" s="701">
        <v>2.1960000000000002</v>
      </c>
      <c r="J253" s="702">
        <v>2.1960000000000002</v>
      </c>
      <c r="K253" s="712" t="s">
        <v>338</v>
      </c>
    </row>
    <row r="254" spans="1:11" ht="14.4" customHeight="1" thickBot="1" x14ac:dyDescent="0.35">
      <c r="A254" s="722" t="s">
        <v>575</v>
      </c>
      <c r="B254" s="706">
        <v>775.35354980963496</v>
      </c>
      <c r="C254" s="706">
        <v>741.84888999999998</v>
      </c>
      <c r="D254" s="707">
        <v>-33.504659809635001</v>
      </c>
      <c r="E254" s="713">
        <v>0.95678789396399999</v>
      </c>
      <c r="F254" s="706">
        <v>758.85122767057601</v>
      </c>
      <c r="G254" s="707">
        <v>695.61362536469505</v>
      </c>
      <c r="H254" s="709">
        <v>90.155749999999998</v>
      </c>
      <c r="I254" s="706">
        <v>735.30435999999997</v>
      </c>
      <c r="J254" s="707">
        <v>39.690734635303997</v>
      </c>
      <c r="K254" s="714">
        <v>0.96897037678499998</v>
      </c>
    </row>
    <row r="255" spans="1:11" ht="14.4" customHeight="1" thickBot="1" x14ac:dyDescent="0.35">
      <c r="A255" s="723" t="s">
        <v>576</v>
      </c>
      <c r="B255" s="701">
        <v>775.35354980963496</v>
      </c>
      <c r="C255" s="701">
        <v>741.84888999999998</v>
      </c>
      <c r="D255" s="702">
        <v>-33.504659809635001</v>
      </c>
      <c r="E255" s="703">
        <v>0.95678789396399999</v>
      </c>
      <c r="F255" s="701">
        <v>758.85122767057601</v>
      </c>
      <c r="G255" s="702">
        <v>695.61362536469505</v>
      </c>
      <c r="H255" s="704">
        <v>90.155749999999998</v>
      </c>
      <c r="I255" s="701">
        <v>735.30435999999997</v>
      </c>
      <c r="J255" s="702">
        <v>39.690734635303997</v>
      </c>
      <c r="K255" s="705">
        <v>0.96897037678499998</v>
      </c>
    </row>
    <row r="256" spans="1:11" ht="14.4" customHeight="1" thickBot="1" x14ac:dyDescent="0.35">
      <c r="A256" s="722" t="s">
        <v>577</v>
      </c>
      <c r="B256" s="706">
        <v>0</v>
      </c>
      <c r="C256" s="706">
        <v>1027.4159299999999</v>
      </c>
      <c r="D256" s="707">
        <v>1027.4159299999999</v>
      </c>
      <c r="E256" s="708" t="s">
        <v>338</v>
      </c>
      <c r="F256" s="706">
        <v>0</v>
      </c>
      <c r="G256" s="707">
        <v>0</v>
      </c>
      <c r="H256" s="709">
        <v>65.647959999999998</v>
      </c>
      <c r="I256" s="706">
        <v>953.37748999999997</v>
      </c>
      <c r="J256" s="707">
        <v>953.37748999999997</v>
      </c>
      <c r="K256" s="710" t="s">
        <v>338</v>
      </c>
    </row>
    <row r="257" spans="1:11" ht="14.4" customHeight="1" thickBot="1" x14ac:dyDescent="0.35">
      <c r="A257" s="723" t="s">
        <v>578</v>
      </c>
      <c r="B257" s="701">
        <v>0</v>
      </c>
      <c r="C257" s="701">
        <v>1027.4159299999999</v>
      </c>
      <c r="D257" s="702">
        <v>1027.4159299999999</v>
      </c>
      <c r="E257" s="711" t="s">
        <v>338</v>
      </c>
      <c r="F257" s="701">
        <v>0</v>
      </c>
      <c r="G257" s="702">
        <v>0</v>
      </c>
      <c r="H257" s="704">
        <v>65.647959999999998</v>
      </c>
      <c r="I257" s="701">
        <v>953.37748999999997</v>
      </c>
      <c r="J257" s="702">
        <v>953.37748999999997</v>
      </c>
      <c r="K257" s="712" t="s">
        <v>338</v>
      </c>
    </row>
    <row r="258" spans="1:11" ht="14.4" customHeight="1" thickBot="1" x14ac:dyDescent="0.35">
      <c r="A258" s="722" t="s">
        <v>579</v>
      </c>
      <c r="B258" s="706">
        <v>4840.5560488973997</v>
      </c>
      <c r="C258" s="706">
        <v>5001.5807100000002</v>
      </c>
      <c r="D258" s="707">
        <v>161.02466110259999</v>
      </c>
      <c r="E258" s="713">
        <v>1.0332657363069999</v>
      </c>
      <c r="F258" s="706">
        <v>4628.5230288531202</v>
      </c>
      <c r="G258" s="707">
        <v>4242.8127764486999</v>
      </c>
      <c r="H258" s="709">
        <v>391.07954999999998</v>
      </c>
      <c r="I258" s="706">
        <v>4856.5252600000003</v>
      </c>
      <c r="J258" s="707">
        <v>613.71248355130501</v>
      </c>
      <c r="K258" s="714">
        <v>1.049260256398</v>
      </c>
    </row>
    <row r="259" spans="1:11" ht="14.4" customHeight="1" thickBot="1" x14ac:dyDescent="0.35">
      <c r="A259" s="723" t="s">
        <v>580</v>
      </c>
      <c r="B259" s="701">
        <v>4840.5560488973997</v>
      </c>
      <c r="C259" s="701">
        <v>5001.5807100000002</v>
      </c>
      <c r="D259" s="702">
        <v>161.02466110259999</v>
      </c>
      <c r="E259" s="703">
        <v>1.0332657363069999</v>
      </c>
      <c r="F259" s="701">
        <v>4628.5230288531202</v>
      </c>
      <c r="G259" s="702">
        <v>4242.8127764486999</v>
      </c>
      <c r="H259" s="704">
        <v>391.07954999999998</v>
      </c>
      <c r="I259" s="701">
        <v>4856.5252600000003</v>
      </c>
      <c r="J259" s="702">
        <v>613.71248355130501</v>
      </c>
      <c r="K259" s="705">
        <v>1.049260256398</v>
      </c>
    </row>
    <row r="260" spans="1:11" ht="14.4" customHeight="1" thickBot="1" x14ac:dyDescent="0.35">
      <c r="A260" s="719" t="s">
        <v>581</v>
      </c>
      <c r="B260" s="701">
        <v>0</v>
      </c>
      <c r="C260" s="701">
        <v>9.9082899999999992</v>
      </c>
      <c r="D260" s="702">
        <v>9.9082899999999992</v>
      </c>
      <c r="E260" s="711" t="s">
        <v>338</v>
      </c>
      <c r="F260" s="701">
        <v>0</v>
      </c>
      <c r="G260" s="702">
        <v>0</v>
      </c>
      <c r="H260" s="704">
        <v>0.95499999999999996</v>
      </c>
      <c r="I260" s="701">
        <v>9.6696000000000009</v>
      </c>
      <c r="J260" s="702">
        <v>9.6696000000000009</v>
      </c>
      <c r="K260" s="712" t="s">
        <v>338</v>
      </c>
    </row>
    <row r="261" spans="1:11" ht="14.4" customHeight="1" thickBot="1" x14ac:dyDescent="0.35">
      <c r="A261" s="724" t="s">
        <v>582</v>
      </c>
      <c r="B261" s="706">
        <v>0</v>
      </c>
      <c r="C261" s="706">
        <v>9.9082899999999992</v>
      </c>
      <c r="D261" s="707">
        <v>9.9082899999999992</v>
      </c>
      <c r="E261" s="708" t="s">
        <v>338</v>
      </c>
      <c r="F261" s="706">
        <v>0</v>
      </c>
      <c r="G261" s="707">
        <v>0</v>
      </c>
      <c r="H261" s="709">
        <v>0.95499999999999996</v>
      </c>
      <c r="I261" s="706">
        <v>9.6696000000000009</v>
      </c>
      <c r="J261" s="707">
        <v>9.6696000000000009</v>
      </c>
      <c r="K261" s="710" t="s">
        <v>338</v>
      </c>
    </row>
    <row r="262" spans="1:11" ht="14.4" customHeight="1" thickBot="1" x14ac:dyDescent="0.35">
      <c r="A262" s="726" t="s">
        <v>583</v>
      </c>
      <c r="B262" s="706">
        <v>0</v>
      </c>
      <c r="C262" s="706">
        <v>9.9082899999999992</v>
      </c>
      <c r="D262" s="707">
        <v>9.9082899999999992</v>
      </c>
      <c r="E262" s="708" t="s">
        <v>338</v>
      </c>
      <c r="F262" s="706">
        <v>0</v>
      </c>
      <c r="G262" s="707">
        <v>0</v>
      </c>
      <c r="H262" s="709">
        <v>0.95499999999999996</v>
      </c>
      <c r="I262" s="706">
        <v>9.6696000000000009</v>
      </c>
      <c r="J262" s="707">
        <v>9.6696000000000009</v>
      </c>
      <c r="K262" s="710" t="s">
        <v>338</v>
      </c>
    </row>
    <row r="263" spans="1:11" ht="14.4" customHeight="1" thickBot="1" x14ac:dyDescent="0.35">
      <c r="A263" s="722" t="s">
        <v>584</v>
      </c>
      <c r="B263" s="706">
        <v>0</v>
      </c>
      <c r="C263" s="706">
        <v>9.9082899999999992</v>
      </c>
      <c r="D263" s="707">
        <v>9.9082899999999992</v>
      </c>
      <c r="E263" s="708" t="s">
        <v>338</v>
      </c>
      <c r="F263" s="706">
        <v>0</v>
      </c>
      <c r="G263" s="707">
        <v>0</v>
      </c>
      <c r="H263" s="709">
        <v>0.95499999999999996</v>
      </c>
      <c r="I263" s="706">
        <v>9.6696000000000009</v>
      </c>
      <c r="J263" s="707">
        <v>9.6696000000000009</v>
      </c>
      <c r="K263" s="710" t="s">
        <v>338</v>
      </c>
    </row>
    <row r="264" spans="1:11" ht="14.4" customHeight="1" thickBot="1" x14ac:dyDescent="0.35">
      <c r="A264" s="723" t="s">
        <v>585</v>
      </c>
      <c r="B264" s="701">
        <v>0</v>
      </c>
      <c r="C264" s="701">
        <v>9.9082899999999992</v>
      </c>
      <c r="D264" s="702">
        <v>9.9082899999999992</v>
      </c>
      <c r="E264" s="711" t="s">
        <v>338</v>
      </c>
      <c r="F264" s="701">
        <v>0</v>
      </c>
      <c r="G264" s="702">
        <v>0</v>
      </c>
      <c r="H264" s="704">
        <v>0.95499999999999996</v>
      </c>
      <c r="I264" s="701">
        <v>9.6696000000000009</v>
      </c>
      <c r="J264" s="702">
        <v>9.6696000000000009</v>
      </c>
      <c r="K264" s="712" t="s">
        <v>338</v>
      </c>
    </row>
    <row r="265" spans="1:11" ht="14.4" customHeight="1" thickBot="1" x14ac:dyDescent="0.35">
      <c r="A265" s="727"/>
      <c r="B265" s="701">
        <v>-22031.265738964401</v>
      </c>
      <c r="C265" s="701">
        <v>-26124.117579999998</v>
      </c>
      <c r="D265" s="702">
        <v>-4092.8518410356301</v>
      </c>
      <c r="E265" s="703">
        <v>1.1857747026209999</v>
      </c>
      <c r="F265" s="701">
        <v>-23818.715040157502</v>
      </c>
      <c r="G265" s="702">
        <v>-21833.822120144399</v>
      </c>
      <c r="H265" s="704">
        <v>-2942.7643199999802</v>
      </c>
      <c r="I265" s="701">
        <v>-24877.119699999999</v>
      </c>
      <c r="J265" s="702">
        <v>-3043.2975798556199</v>
      </c>
      <c r="K265" s="705">
        <v>1.04443584207</v>
      </c>
    </row>
    <row r="266" spans="1:11" ht="14.4" customHeight="1" thickBot="1" x14ac:dyDescent="0.35">
      <c r="A266" s="728" t="s">
        <v>66</v>
      </c>
      <c r="B266" s="715">
        <v>-22031.265738964401</v>
      </c>
      <c r="C266" s="715">
        <v>-26124.117579999998</v>
      </c>
      <c r="D266" s="716">
        <v>-4092.8518410356301</v>
      </c>
      <c r="E266" s="717" t="s">
        <v>338</v>
      </c>
      <c r="F266" s="715">
        <v>-23818.715040157502</v>
      </c>
      <c r="G266" s="716">
        <v>-21833.822120144399</v>
      </c>
      <c r="H266" s="715">
        <v>-2942.7643199999802</v>
      </c>
      <c r="I266" s="715">
        <v>-24877.119699999999</v>
      </c>
      <c r="J266" s="716">
        <v>-3043.2975798556199</v>
      </c>
      <c r="K266" s="718">
        <v>1.04443584207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586</v>
      </c>
      <c r="B5" s="730" t="s">
        <v>587</v>
      </c>
      <c r="C5" s="731" t="s">
        <v>588</v>
      </c>
      <c r="D5" s="731" t="s">
        <v>588</v>
      </c>
      <c r="E5" s="731"/>
      <c r="F5" s="731" t="s">
        <v>588</v>
      </c>
      <c r="G5" s="731" t="s">
        <v>588</v>
      </c>
      <c r="H5" s="731" t="s">
        <v>588</v>
      </c>
      <c r="I5" s="732" t="s">
        <v>588</v>
      </c>
      <c r="J5" s="733" t="s">
        <v>73</v>
      </c>
    </row>
    <row r="6" spans="1:10" ht="14.4" customHeight="1" x14ac:dyDescent="0.3">
      <c r="A6" s="729" t="s">
        <v>586</v>
      </c>
      <c r="B6" s="730" t="s">
        <v>589</v>
      </c>
      <c r="C6" s="731">
        <v>1068.1563099999998</v>
      </c>
      <c r="D6" s="731">
        <v>1149.9038699999992</v>
      </c>
      <c r="E6" s="731"/>
      <c r="F6" s="731">
        <v>996.87995999999964</v>
      </c>
      <c r="G6" s="731">
        <v>1168.749990234375</v>
      </c>
      <c r="H6" s="731">
        <v>-171.87003023437535</v>
      </c>
      <c r="I6" s="732">
        <v>0.85294542744773894</v>
      </c>
      <c r="J6" s="733" t="s">
        <v>1</v>
      </c>
    </row>
    <row r="7" spans="1:10" ht="14.4" customHeight="1" x14ac:dyDescent="0.3">
      <c r="A7" s="729" t="s">
        <v>586</v>
      </c>
      <c r="B7" s="730" t="s">
        <v>590</v>
      </c>
      <c r="C7" s="731">
        <v>60.124939999999995</v>
      </c>
      <c r="D7" s="731">
        <v>50.22128</v>
      </c>
      <c r="E7" s="731"/>
      <c r="F7" s="731">
        <v>18.784140000000001</v>
      </c>
      <c r="G7" s="731">
        <v>54.999999267578126</v>
      </c>
      <c r="H7" s="731">
        <v>-36.215859267578125</v>
      </c>
      <c r="I7" s="732">
        <v>0.34152982272988935</v>
      </c>
      <c r="J7" s="733" t="s">
        <v>1</v>
      </c>
    </row>
    <row r="8" spans="1:10" ht="14.4" customHeight="1" x14ac:dyDescent="0.3">
      <c r="A8" s="729" t="s">
        <v>586</v>
      </c>
      <c r="B8" s="730" t="s">
        <v>591</v>
      </c>
      <c r="C8" s="731">
        <v>2.0819200000000118</v>
      </c>
      <c r="D8" s="731">
        <v>4.5517100000000008</v>
      </c>
      <c r="E8" s="731"/>
      <c r="F8" s="731">
        <v>4.7815399999999997</v>
      </c>
      <c r="G8" s="731">
        <v>4.5833332519531247</v>
      </c>
      <c r="H8" s="731">
        <v>0.19820674804687499</v>
      </c>
      <c r="I8" s="732">
        <v>1.0432451094326192</v>
      </c>
      <c r="J8" s="733" t="s">
        <v>1</v>
      </c>
    </row>
    <row r="9" spans="1:10" ht="14.4" customHeight="1" x14ac:dyDescent="0.3">
      <c r="A9" s="729" t="s">
        <v>586</v>
      </c>
      <c r="B9" s="730" t="s">
        <v>592</v>
      </c>
      <c r="C9" s="731">
        <v>107.25769999999999</v>
      </c>
      <c r="D9" s="731">
        <v>176.10798000000005</v>
      </c>
      <c r="E9" s="731"/>
      <c r="F9" s="731">
        <v>273.84748000000002</v>
      </c>
      <c r="G9" s="731">
        <v>201.66667968749999</v>
      </c>
      <c r="H9" s="731">
        <v>72.180800312500025</v>
      </c>
      <c r="I9" s="732">
        <v>1.3579213007540485</v>
      </c>
      <c r="J9" s="733" t="s">
        <v>1</v>
      </c>
    </row>
    <row r="10" spans="1:10" ht="14.4" customHeight="1" x14ac:dyDescent="0.3">
      <c r="A10" s="729" t="s">
        <v>586</v>
      </c>
      <c r="B10" s="730" t="s">
        <v>593</v>
      </c>
      <c r="C10" s="731">
        <v>59.536400000000008</v>
      </c>
      <c r="D10" s="731">
        <v>225.39213000000001</v>
      </c>
      <c r="E10" s="731"/>
      <c r="F10" s="731">
        <v>140.33889000000002</v>
      </c>
      <c r="G10" s="731">
        <v>238.33333593750001</v>
      </c>
      <c r="H10" s="731">
        <v>-97.994445937499989</v>
      </c>
      <c r="I10" s="732">
        <v>0.58883449706256019</v>
      </c>
      <c r="J10" s="733" t="s">
        <v>1</v>
      </c>
    </row>
    <row r="11" spans="1:10" ht="14.4" customHeight="1" x14ac:dyDescent="0.3">
      <c r="A11" s="729" t="s">
        <v>586</v>
      </c>
      <c r="B11" s="730" t="s">
        <v>594</v>
      </c>
      <c r="C11" s="731">
        <v>480.41476999999986</v>
      </c>
      <c r="D11" s="731">
        <v>385.27335999999997</v>
      </c>
      <c r="E11" s="731"/>
      <c r="F11" s="731">
        <v>600.08551000000011</v>
      </c>
      <c r="G11" s="731">
        <v>550</v>
      </c>
      <c r="H11" s="731">
        <v>50.085510000000113</v>
      </c>
      <c r="I11" s="732">
        <v>1.0910645636363638</v>
      </c>
      <c r="J11" s="733" t="s">
        <v>1</v>
      </c>
    </row>
    <row r="12" spans="1:10" ht="14.4" customHeight="1" x14ac:dyDescent="0.3">
      <c r="A12" s="729" t="s">
        <v>586</v>
      </c>
      <c r="B12" s="730" t="s">
        <v>595</v>
      </c>
      <c r="C12" s="731">
        <v>4.6397000000000004</v>
      </c>
      <c r="D12" s="731">
        <v>103.31996000000001</v>
      </c>
      <c r="E12" s="731"/>
      <c r="F12" s="731">
        <v>1.9738899999999997</v>
      </c>
      <c r="G12" s="731">
        <v>17.966666992187498</v>
      </c>
      <c r="H12" s="731">
        <v>-15.992776992187499</v>
      </c>
      <c r="I12" s="732">
        <v>0.10986400543062953</v>
      </c>
      <c r="J12" s="733" t="s">
        <v>1</v>
      </c>
    </row>
    <row r="13" spans="1:10" ht="14.4" customHeight="1" x14ac:dyDescent="0.3">
      <c r="A13" s="729" t="s">
        <v>586</v>
      </c>
      <c r="B13" s="730" t="s">
        <v>596</v>
      </c>
      <c r="C13" s="731">
        <v>16.974</v>
      </c>
      <c r="D13" s="731">
        <v>13.661999999999999</v>
      </c>
      <c r="E13" s="731"/>
      <c r="F13" s="731">
        <v>17.111999999999998</v>
      </c>
      <c r="G13" s="731">
        <v>13.749999114990235</v>
      </c>
      <c r="H13" s="731">
        <v>3.3620008850097634</v>
      </c>
      <c r="I13" s="732">
        <v>1.2445091710111102</v>
      </c>
      <c r="J13" s="733" t="s">
        <v>1</v>
      </c>
    </row>
    <row r="14" spans="1:10" ht="14.4" customHeight="1" x14ac:dyDescent="0.3">
      <c r="A14" s="729" t="s">
        <v>586</v>
      </c>
      <c r="B14" s="730" t="s">
        <v>597</v>
      </c>
      <c r="C14" s="731">
        <v>1799.1857399999994</v>
      </c>
      <c r="D14" s="731">
        <v>2108.4322899999988</v>
      </c>
      <c r="E14" s="731"/>
      <c r="F14" s="731">
        <v>2053.8034099999995</v>
      </c>
      <c r="G14" s="731">
        <v>2250.0500044860842</v>
      </c>
      <c r="H14" s="731">
        <v>-196.24659448608463</v>
      </c>
      <c r="I14" s="732">
        <v>0.91278122970831144</v>
      </c>
      <c r="J14" s="733" t="s">
        <v>598</v>
      </c>
    </row>
    <row r="16" spans="1:10" ht="14.4" customHeight="1" x14ac:dyDescent="0.3">
      <c r="A16" s="729" t="s">
        <v>586</v>
      </c>
      <c r="B16" s="730" t="s">
        <v>587</v>
      </c>
      <c r="C16" s="731" t="s">
        <v>588</v>
      </c>
      <c r="D16" s="731" t="s">
        <v>588</v>
      </c>
      <c r="E16" s="731"/>
      <c r="F16" s="731" t="s">
        <v>588</v>
      </c>
      <c r="G16" s="731" t="s">
        <v>588</v>
      </c>
      <c r="H16" s="731" t="s">
        <v>588</v>
      </c>
      <c r="I16" s="732" t="s">
        <v>588</v>
      </c>
      <c r="J16" s="733" t="s">
        <v>73</v>
      </c>
    </row>
    <row r="17" spans="1:10" ht="14.4" customHeight="1" x14ac:dyDescent="0.3">
      <c r="A17" s="729" t="s">
        <v>599</v>
      </c>
      <c r="B17" s="730" t="s">
        <v>600</v>
      </c>
      <c r="C17" s="731" t="s">
        <v>588</v>
      </c>
      <c r="D17" s="731" t="s">
        <v>588</v>
      </c>
      <c r="E17" s="731"/>
      <c r="F17" s="731" t="s">
        <v>588</v>
      </c>
      <c r="G17" s="731" t="s">
        <v>588</v>
      </c>
      <c r="H17" s="731" t="s">
        <v>588</v>
      </c>
      <c r="I17" s="732" t="s">
        <v>588</v>
      </c>
      <c r="J17" s="733" t="s">
        <v>0</v>
      </c>
    </row>
    <row r="18" spans="1:10" ht="14.4" customHeight="1" x14ac:dyDescent="0.3">
      <c r="A18" s="729" t="s">
        <v>599</v>
      </c>
      <c r="B18" s="730" t="s">
        <v>589</v>
      </c>
      <c r="C18" s="731">
        <v>504.77024999999981</v>
      </c>
      <c r="D18" s="731">
        <v>605.28846999999951</v>
      </c>
      <c r="E18" s="731"/>
      <c r="F18" s="731">
        <v>538.99729999999965</v>
      </c>
      <c r="G18" s="731">
        <v>622</v>
      </c>
      <c r="H18" s="731">
        <v>-83.002700000000345</v>
      </c>
      <c r="I18" s="732">
        <v>0.86655514469453321</v>
      </c>
      <c r="J18" s="733" t="s">
        <v>1</v>
      </c>
    </row>
    <row r="19" spans="1:10" ht="14.4" customHeight="1" x14ac:dyDescent="0.3">
      <c r="A19" s="729" t="s">
        <v>599</v>
      </c>
      <c r="B19" s="730" t="s">
        <v>590</v>
      </c>
      <c r="C19" s="731">
        <v>29.446960000000001</v>
      </c>
      <c r="D19" s="731">
        <v>2.3950300000000002</v>
      </c>
      <c r="E19" s="731"/>
      <c r="F19" s="731">
        <v>2.44319</v>
      </c>
      <c r="G19" s="731">
        <v>3</v>
      </c>
      <c r="H19" s="731">
        <v>-0.55681000000000003</v>
      </c>
      <c r="I19" s="732">
        <v>0.81439666666666666</v>
      </c>
      <c r="J19" s="733" t="s">
        <v>1</v>
      </c>
    </row>
    <row r="20" spans="1:10" ht="14.4" customHeight="1" x14ac:dyDescent="0.3">
      <c r="A20" s="729" t="s">
        <v>599</v>
      </c>
      <c r="B20" s="730" t="s">
        <v>591</v>
      </c>
      <c r="C20" s="731">
        <v>0.90560000000000818</v>
      </c>
      <c r="D20" s="731">
        <v>1.8469900000000001</v>
      </c>
      <c r="E20" s="731"/>
      <c r="F20" s="731">
        <v>2.44232</v>
      </c>
      <c r="G20" s="731">
        <v>2</v>
      </c>
      <c r="H20" s="731">
        <v>0.44232000000000005</v>
      </c>
      <c r="I20" s="732">
        <v>1.22116</v>
      </c>
      <c r="J20" s="733" t="s">
        <v>1</v>
      </c>
    </row>
    <row r="21" spans="1:10" ht="14.4" customHeight="1" x14ac:dyDescent="0.3">
      <c r="A21" s="729" t="s">
        <v>599</v>
      </c>
      <c r="B21" s="730" t="s">
        <v>592</v>
      </c>
      <c r="C21" s="731">
        <v>11.243099999999998</v>
      </c>
      <c r="D21" s="731">
        <v>8.6107999999999993</v>
      </c>
      <c r="E21" s="731"/>
      <c r="F21" s="731">
        <v>17.221599999999999</v>
      </c>
      <c r="G21" s="731">
        <v>10</v>
      </c>
      <c r="H21" s="731">
        <v>7.2215999999999987</v>
      </c>
      <c r="I21" s="732">
        <v>1.7221599999999999</v>
      </c>
      <c r="J21" s="733" t="s">
        <v>1</v>
      </c>
    </row>
    <row r="22" spans="1:10" ht="14.4" customHeight="1" x14ac:dyDescent="0.3">
      <c r="A22" s="729" t="s">
        <v>599</v>
      </c>
      <c r="B22" s="730" t="s">
        <v>593</v>
      </c>
      <c r="C22" s="731">
        <v>59.536400000000008</v>
      </c>
      <c r="D22" s="731">
        <v>157.34902000000002</v>
      </c>
      <c r="E22" s="731"/>
      <c r="F22" s="731">
        <v>140.33889000000002</v>
      </c>
      <c r="G22" s="731">
        <v>166</v>
      </c>
      <c r="H22" s="731">
        <v>-25.661109999999979</v>
      </c>
      <c r="I22" s="732">
        <v>0.84541500000000014</v>
      </c>
      <c r="J22" s="733" t="s">
        <v>1</v>
      </c>
    </row>
    <row r="23" spans="1:10" ht="14.4" customHeight="1" x14ac:dyDescent="0.3">
      <c r="A23" s="729" t="s">
        <v>599</v>
      </c>
      <c r="B23" s="730" t="s">
        <v>594</v>
      </c>
      <c r="C23" s="731">
        <v>330.7589999999999</v>
      </c>
      <c r="D23" s="731">
        <v>284.24246999999997</v>
      </c>
      <c r="E23" s="731"/>
      <c r="F23" s="731">
        <v>505.87001000000009</v>
      </c>
      <c r="G23" s="731">
        <v>405</v>
      </c>
      <c r="H23" s="731">
        <v>100.87001000000009</v>
      </c>
      <c r="I23" s="732">
        <v>1.2490617530864201</v>
      </c>
      <c r="J23" s="733" t="s">
        <v>1</v>
      </c>
    </row>
    <row r="24" spans="1:10" ht="14.4" customHeight="1" x14ac:dyDescent="0.3">
      <c r="A24" s="729" t="s">
        <v>599</v>
      </c>
      <c r="B24" s="730" t="s">
        <v>595</v>
      </c>
      <c r="C24" s="731">
        <v>2.3286400000000005</v>
      </c>
      <c r="D24" s="731">
        <v>46.062020000000004</v>
      </c>
      <c r="E24" s="731"/>
      <c r="F24" s="731">
        <v>1.4194899999999997</v>
      </c>
      <c r="G24" s="731">
        <v>8</v>
      </c>
      <c r="H24" s="731">
        <v>-6.5805100000000003</v>
      </c>
      <c r="I24" s="732">
        <v>0.17743624999999996</v>
      </c>
      <c r="J24" s="733" t="s">
        <v>1</v>
      </c>
    </row>
    <row r="25" spans="1:10" ht="14.4" customHeight="1" x14ac:dyDescent="0.3">
      <c r="A25" s="729" t="s">
        <v>599</v>
      </c>
      <c r="B25" s="730" t="s">
        <v>601</v>
      </c>
      <c r="C25" s="731">
        <v>938.98994999999968</v>
      </c>
      <c r="D25" s="731">
        <v>1105.7947999999997</v>
      </c>
      <c r="E25" s="731"/>
      <c r="F25" s="731">
        <v>1208.7327999999995</v>
      </c>
      <c r="G25" s="731">
        <v>1216</v>
      </c>
      <c r="H25" s="731">
        <v>-7.2672000000004573</v>
      </c>
      <c r="I25" s="732">
        <v>0.99402368421052589</v>
      </c>
      <c r="J25" s="733" t="s">
        <v>602</v>
      </c>
    </row>
    <row r="26" spans="1:10" ht="14.4" customHeight="1" x14ac:dyDescent="0.3">
      <c r="A26" s="729" t="s">
        <v>588</v>
      </c>
      <c r="B26" s="730" t="s">
        <v>588</v>
      </c>
      <c r="C26" s="731" t="s">
        <v>588</v>
      </c>
      <c r="D26" s="731" t="s">
        <v>588</v>
      </c>
      <c r="E26" s="731"/>
      <c r="F26" s="731" t="s">
        <v>588</v>
      </c>
      <c r="G26" s="731" t="s">
        <v>588</v>
      </c>
      <c r="H26" s="731" t="s">
        <v>588</v>
      </c>
      <c r="I26" s="732" t="s">
        <v>588</v>
      </c>
      <c r="J26" s="733" t="s">
        <v>603</v>
      </c>
    </row>
    <row r="27" spans="1:10" ht="14.4" customHeight="1" x14ac:dyDescent="0.3">
      <c r="A27" s="729" t="s">
        <v>604</v>
      </c>
      <c r="B27" s="730" t="s">
        <v>605</v>
      </c>
      <c r="C27" s="731" t="s">
        <v>588</v>
      </c>
      <c r="D27" s="731" t="s">
        <v>588</v>
      </c>
      <c r="E27" s="731"/>
      <c r="F27" s="731" t="s">
        <v>588</v>
      </c>
      <c r="G27" s="731" t="s">
        <v>588</v>
      </c>
      <c r="H27" s="731" t="s">
        <v>588</v>
      </c>
      <c r="I27" s="732" t="s">
        <v>588</v>
      </c>
      <c r="J27" s="733" t="s">
        <v>0</v>
      </c>
    </row>
    <row r="28" spans="1:10" ht="14.4" customHeight="1" x14ac:dyDescent="0.3">
      <c r="A28" s="729" t="s">
        <v>604</v>
      </c>
      <c r="B28" s="730" t="s">
        <v>589</v>
      </c>
      <c r="C28" s="731">
        <v>37.804970000000004</v>
      </c>
      <c r="D28" s="731">
        <v>30.847909999999995</v>
      </c>
      <c r="E28" s="731"/>
      <c r="F28" s="731">
        <v>29.280100000000004</v>
      </c>
      <c r="G28" s="731">
        <v>31</v>
      </c>
      <c r="H28" s="731">
        <v>-1.7198999999999955</v>
      </c>
      <c r="I28" s="732">
        <v>0.94451935483870986</v>
      </c>
      <c r="J28" s="733" t="s">
        <v>1</v>
      </c>
    </row>
    <row r="29" spans="1:10" ht="14.4" customHeight="1" x14ac:dyDescent="0.3">
      <c r="A29" s="729" t="s">
        <v>604</v>
      </c>
      <c r="B29" s="730" t="s">
        <v>596</v>
      </c>
      <c r="C29" s="731">
        <v>0</v>
      </c>
      <c r="D29" s="731">
        <v>0.41399999999999998</v>
      </c>
      <c r="E29" s="731"/>
      <c r="F29" s="731">
        <v>0</v>
      </c>
      <c r="G29" s="731">
        <v>0</v>
      </c>
      <c r="H29" s="731">
        <v>0</v>
      </c>
      <c r="I29" s="732" t="s">
        <v>588</v>
      </c>
      <c r="J29" s="733" t="s">
        <v>1</v>
      </c>
    </row>
    <row r="30" spans="1:10" ht="14.4" customHeight="1" x14ac:dyDescent="0.3">
      <c r="A30" s="729" t="s">
        <v>604</v>
      </c>
      <c r="B30" s="730" t="s">
        <v>606</v>
      </c>
      <c r="C30" s="731">
        <v>37.804970000000004</v>
      </c>
      <c r="D30" s="731">
        <v>31.261909999999997</v>
      </c>
      <c r="E30" s="731"/>
      <c r="F30" s="731">
        <v>29.280100000000004</v>
      </c>
      <c r="G30" s="731">
        <v>32</v>
      </c>
      <c r="H30" s="731">
        <v>-2.7198999999999955</v>
      </c>
      <c r="I30" s="732">
        <v>0.91500312500000014</v>
      </c>
      <c r="J30" s="733" t="s">
        <v>602</v>
      </c>
    </row>
    <row r="31" spans="1:10" ht="14.4" customHeight="1" x14ac:dyDescent="0.3">
      <c r="A31" s="729" t="s">
        <v>588</v>
      </c>
      <c r="B31" s="730" t="s">
        <v>588</v>
      </c>
      <c r="C31" s="731" t="s">
        <v>588</v>
      </c>
      <c r="D31" s="731" t="s">
        <v>588</v>
      </c>
      <c r="E31" s="731"/>
      <c r="F31" s="731" t="s">
        <v>588</v>
      </c>
      <c r="G31" s="731" t="s">
        <v>588</v>
      </c>
      <c r="H31" s="731" t="s">
        <v>588</v>
      </c>
      <c r="I31" s="732" t="s">
        <v>588</v>
      </c>
      <c r="J31" s="733" t="s">
        <v>603</v>
      </c>
    </row>
    <row r="32" spans="1:10" ht="14.4" customHeight="1" x14ac:dyDescent="0.3">
      <c r="A32" s="729" t="s">
        <v>607</v>
      </c>
      <c r="B32" s="730" t="s">
        <v>608</v>
      </c>
      <c r="C32" s="731" t="s">
        <v>588</v>
      </c>
      <c r="D32" s="731" t="s">
        <v>588</v>
      </c>
      <c r="E32" s="731"/>
      <c r="F32" s="731" t="s">
        <v>588</v>
      </c>
      <c r="G32" s="731" t="s">
        <v>588</v>
      </c>
      <c r="H32" s="731" t="s">
        <v>588</v>
      </c>
      <c r="I32" s="732" t="s">
        <v>588</v>
      </c>
      <c r="J32" s="733" t="s">
        <v>0</v>
      </c>
    </row>
    <row r="33" spans="1:10" ht="14.4" customHeight="1" x14ac:dyDescent="0.3">
      <c r="A33" s="729" t="s">
        <v>607</v>
      </c>
      <c r="B33" s="730" t="s">
        <v>589</v>
      </c>
      <c r="C33" s="731">
        <v>525.58109000000013</v>
      </c>
      <c r="D33" s="731">
        <v>513.76748999999984</v>
      </c>
      <c r="E33" s="731"/>
      <c r="F33" s="731">
        <v>428.60255999999993</v>
      </c>
      <c r="G33" s="731">
        <v>516</v>
      </c>
      <c r="H33" s="731">
        <v>-87.397440000000074</v>
      </c>
      <c r="I33" s="732">
        <v>0.83062511627906965</v>
      </c>
      <c r="J33" s="733" t="s">
        <v>1</v>
      </c>
    </row>
    <row r="34" spans="1:10" ht="14.4" customHeight="1" x14ac:dyDescent="0.3">
      <c r="A34" s="729" t="s">
        <v>607</v>
      </c>
      <c r="B34" s="730" t="s">
        <v>590</v>
      </c>
      <c r="C34" s="731">
        <v>30.677979999999998</v>
      </c>
      <c r="D34" s="731">
        <v>47.826250000000002</v>
      </c>
      <c r="E34" s="731"/>
      <c r="F34" s="731">
        <v>16.340949999999999</v>
      </c>
      <c r="G34" s="731">
        <v>52</v>
      </c>
      <c r="H34" s="731">
        <v>-35.659050000000001</v>
      </c>
      <c r="I34" s="732">
        <v>0.31424903846153845</v>
      </c>
      <c r="J34" s="733" t="s">
        <v>1</v>
      </c>
    </row>
    <row r="35" spans="1:10" ht="14.4" customHeight="1" x14ac:dyDescent="0.3">
      <c r="A35" s="729" t="s">
        <v>607</v>
      </c>
      <c r="B35" s="730" t="s">
        <v>591</v>
      </c>
      <c r="C35" s="731">
        <v>1.1763200000000034</v>
      </c>
      <c r="D35" s="731">
        <v>2.7047200000000005</v>
      </c>
      <c r="E35" s="731"/>
      <c r="F35" s="731">
        <v>2.3392200000000001</v>
      </c>
      <c r="G35" s="731">
        <v>3</v>
      </c>
      <c r="H35" s="731">
        <v>-0.66077999999999992</v>
      </c>
      <c r="I35" s="732">
        <v>0.77973999999999999</v>
      </c>
      <c r="J35" s="733" t="s">
        <v>1</v>
      </c>
    </row>
    <row r="36" spans="1:10" ht="14.4" customHeight="1" x14ac:dyDescent="0.3">
      <c r="A36" s="729" t="s">
        <v>607</v>
      </c>
      <c r="B36" s="730" t="s">
        <v>592</v>
      </c>
      <c r="C36" s="731">
        <v>96.014599999999987</v>
      </c>
      <c r="D36" s="731">
        <v>167.49718000000004</v>
      </c>
      <c r="E36" s="731"/>
      <c r="F36" s="731">
        <v>256.62588</v>
      </c>
      <c r="G36" s="731">
        <v>192</v>
      </c>
      <c r="H36" s="731">
        <v>64.625879999999995</v>
      </c>
      <c r="I36" s="732">
        <v>1.336593125</v>
      </c>
      <c r="J36" s="733" t="s">
        <v>1</v>
      </c>
    </row>
    <row r="37" spans="1:10" ht="14.4" customHeight="1" x14ac:dyDescent="0.3">
      <c r="A37" s="729" t="s">
        <v>607</v>
      </c>
      <c r="B37" s="730" t="s">
        <v>593</v>
      </c>
      <c r="C37" s="731">
        <v>0</v>
      </c>
      <c r="D37" s="731">
        <v>68.043109999999999</v>
      </c>
      <c r="E37" s="731"/>
      <c r="F37" s="731">
        <v>0</v>
      </c>
      <c r="G37" s="731">
        <v>72</v>
      </c>
      <c r="H37" s="731">
        <v>-72</v>
      </c>
      <c r="I37" s="732">
        <v>0</v>
      </c>
      <c r="J37" s="733" t="s">
        <v>1</v>
      </c>
    </row>
    <row r="38" spans="1:10" ht="14.4" customHeight="1" x14ac:dyDescent="0.3">
      <c r="A38" s="729" t="s">
        <v>607</v>
      </c>
      <c r="B38" s="730" t="s">
        <v>594</v>
      </c>
      <c r="C38" s="731">
        <v>149.65576999999993</v>
      </c>
      <c r="D38" s="731">
        <v>101.03088999999999</v>
      </c>
      <c r="E38" s="731"/>
      <c r="F38" s="731">
        <v>94.21550000000002</v>
      </c>
      <c r="G38" s="731">
        <v>145</v>
      </c>
      <c r="H38" s="731">
        <v>-50.78449999999998</v>
      </c>
      <c r="I38" s="732">
        <v>0.64976206896551736</v>
      </c>
      <c r="J38" s="733" t="s">
        <v>1</v>
      </c>
    </row>
    <row r="39" spans="1:10" ht="14.4" customHeight="1" x14ac:dyDescent="0.3">
      <c r="A39" s="729" t="s">
        <v>607</v>
      </c>
      <c r="B39" s="730" t="s">
        <v>595</v>
      </c>
      <c r="C39" s="731">
        <v>2.3110599999999999</v>
      </c>
      <c r="D39" s="731">
        <v>57.257939999999998</v>
      </c>
      <c r="E39" s="731"/>
      <c r="F39" s="731">
        <v>0.5544</v>
      </c>
      <c r="G39" s="731">
        <v>10</v>
      </c>
      <c r="H39" s="731">
        <v>-9.4456000000000007</v>
      </c>
      <c r="I39" s="732">
        <v>5.5440000000000003E-2</v>
      </c>
      <c r="J39" s="733" t="s">
        <v>1</v>
      </c>
    </row>
    <row r="40" spans="1:10" ht="14.4" customHeight="1" x14ac:dyDescent="0.3">
      <c r="A40" s="729" t="s">
        <v>607</v>
      </c>
      <c r="B40" s="730" t="s">
        <v>596</v>
      </c>
      <c r="C40" s="731">
        <v>16.974</v>
      </c>
      <c r="D40" s="731">
        <v>13.247999999999999</v>
      </c>
      <c r="E40" s="731"/>
      <c r="F40" s="731">
        <v>17.111999999999998</v>
      </c>
      <c r="G40" s="731">
        <v>13</v>
      </c>
      <c r="H40" s="731">
        <v>4.1119999999999983</v>
      </c>
      <c r="I40" s="732">
        <v>1.3163076923076922</v>
      </c>
      <c r="J40" s="733" t="s">
        <v>1</v>
      </c>
    </row>
    <row r="41" spans="1:10" ht="14.4" customHeight="1" x14ac:dyDescent="0.3">
      <c r="A41" s="729" t="s">
        <v>607</v>
      </c>
      <c r="B41" s="730" t="s">
        <v>609</v>
      </c>
      <c r="C41" s="731">
        <v>822.39082000000019</v>
      </c>
      <c r="D41" s="731">
        <v>971.37557999999979</v>
      </c>
      <c r="E41" s="731"/>
      <c r="F41" s="731">
        <v>815.79050999999993</v>
      </c>
      <c r="G41" s="731">
        <v>1003</v>
      </c>
      <c r="H41" s="731">
        <v>-187.20949000000007</v>
      </c>
      <c r="I41" s="732">
        <v>0.81335045862412758</v>
      </c>
      <c r="J41" s="733" t="s">
        <v>602</v>
      </c>
    </row>
    <row r="42" spans="1:10" ht="14.4" customHeight="1" x14ac:dyDescent="0.3">
      <c r="A42" s="729" t="s">
        <v>588</v>
      </c>
      <c r="B42" s="730" t="s">
        <v>588</v>
      </c>
      <c r="C42" s="731" t="s">
        <v>588</v>
      </c>
      <c r="D42" s="731" t="s">
        <v>588</v>
      </c>
      <c r="E42" s="731"/>
      <c r="F42" s="731" t="s">
        <v>588</v>
      </c>
      <c r="G42" s="731" t="s">
        <v>588</v>
      </c>
      <c r="H42" s="731" t="s">
        <v>588</v>
      </c>
      <c r="I42" s="732" t="s">
        <v>588</v>
      </c>
      <c r="J42" s="733" t="s">
        <v>603</v>
      </c>
    </row>
    <row r="43" spans="1:10" ht="14.4" customHeight="1" x14ac:dyDescent="0.3">
      <c r="A43" s="729" t="s">
        <v>586</v>
      </c>
      <c r="B43" s="730" t="s">
        <v>597</v>
      </c>
      <c r="C43" s="731">
        <v>1799.1857399999997</v>
      </c>
      <c r="D43" s="731">
        <v>2108.4322899999997</v>
      </c>
      <c r="E43" s="731"/>
      <c r="F43" s="731">
        <v>2053.8034099999995</v>
      </c>
      <c r="G43" s="731">
        <v>2250</v>
      </c>
      <c r="H43" s="731">
        <v>-196.19659000000047</v>
      </c>
      <c r="I43" s="732">
        <v>0.91280151555555533</v>
      </c>
      <c r="J43" s="733" t="s">
        <v>598</v>
      </c>
    </row>
  </sheetData>
  <mergeCells count="3">
    <mergeCell ref="F3:I3"/>
    <mergeCell ref="C4:D4"/>
    <mergeCell ref="A1:I1"/>
  </mergeCells>
  <conditionalFormatting sqref="F15 F44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3">
    <cfRule type="expression" dxfId="66" priority="5">
      <formula>$H16&gt;0</formula>
    </cfRule>
  </conditionalFormatting>
  <conditionalFormatting sqref="A16:A43">
    <cfRule type="expression" dxfId="65" priority="2">
      <formula>AND($J16&lt;&gt;"mezeraKL",$J16&lt;&gt;"")</formula>
    </cfRule>
  </conditionalFormatting>
  <conditionalFormatting sqref="I16:I43">
    <cfRule type="expression" dxfId="64" priority="6">
      <formula>$I16&gt;1</formula>
    </cfRule>
  </conditionalFormatting>
  <conditionalFormatting sqref="B16:B43">
    <cfRule type="expression" dxfId="63" priority="1">
      <formula>OR($J16="NS",$J16="SumaNS",$J16="Účet")</formula>
    </cfRule>
  </conditionalFormatting>
  <conditionalFormatting sqref="A16:D43 F16:I43">
    <cfRule type="expression" dxfId="62" priority="8">
      <formula>AND($J16&lt;&gt;"",$J16&lt;&gt;"mezeraKL")</formula>
    </cfRule>
  </conditionalFormatting>
  <conditionalFormatting sqref="B16:D43 F16:I43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3 F16:I43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0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183.10286455982319</v>
      </c>
      <c r="M3" s="203">
        <f>SUBTOTAL(9,M5:M1048576)</f>
        <v>10920.199999999999</v>
      </c>
      <c r="N3" s="204">
        <f>SUBTOTAL(9,N5:N1048576)</f>
        <v>1999519.9015661809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586</v>
      </c>
      <c r="B5" s="741" t="s">
        <v>587</v>
      </c>
      <c r="C5" s="742" t="s">
        <v>599</v>
      </c>
      <c r="D5" s="743" t="s">
        <v>600</v>
      </c>
      <c r="E5" s="744">
        <v>50113001</v>
      </c>
      <c r="F5" s="743" t="s">
        <v>610</v>
      </c>
      <c r="G5" s="742" t="s">
        <v>611</v>
      </c>
      <c r="H5" s="742">
        <v>846758</v>
      </c>
      <c r="I5" s="742">
        <v>103387</v>
      </c>
      <c r="J5" s="742" t="s">
        <v>612</v>
      </c>
      <c r="K5" s="742" t="s">
        <v>613</v>
      </c>
      <c r="L5" s="745">
        <v>72.95999999999998</v>
      </c>
      <c r="M5" s="745">
        <v>2</v>
      </c>
      <c r="N5" s="746">
        <v>145.91999999999996</v>
      </c>
    </row>
    <row r="6" spans="1:14" ht="14.4" customHeight="1" x14ac:dyDescent="0.3">
      <c r="A6" s="747" t="s">
        <v>586</v>
      </c>
      <c r="B6" s="748" t="s">
        <v>587</v>
      </c>
      <c r="C6" s="749" t="s">
        <v>599</v>
      </c>
      <c r="D6" s="750" t="s">
        <v>600</v>
      </c>
      <c r="E6" s="751">
        <v>50113001</v>
      </c>
      <c r="F6" s="750" t="s">
        <v>610</v>
      </c>
      <c r="G6" s="749" t="s">
        <v>611</v>
      </c>
      <c r="H6" s="749">
        <v>176064</v>
      </c>
      <c r="I6" s="749">
        <v>76064</v>
      </c>
      <c r="J6" s="749" t="s">
        <v>614</v>
      </c>
      <c r="K6" s="749" t="s">
        <v>615</v>
      </c>
      <c r="L6" s="752">
        <v>81.592371202952833</v>
      </c>
      <c r="M6" s="752">
        <v>16</v>
      </c>
      <c r="N6" s="753">
        <v>1305.4779392472453</v>
      </c>
    </row>
    <row r="7" spans="1:14" ht="14.4" customHeight="1" x14ac:dyDescent="0.3">
      <c r="A7" s="747" t="s">
        <v>586</v>
      </c>
      <c r="B7" s="748" t="s">
        <v>587</v>
      </c>
      <c r="C7" s="749" t="s">
        <v>599</v>
      </c>
      <c r="D7" s="750" t="s">
        <v>600</v>
      </c>
      <c r="E7" s="751">
        <v>50113001</v>
      </c>
      <c r="F7" s="750" t="s">
        <v>610</v>
      </c>
      <c r="G7" s="749" t="s">
        <v>611</v>
      </c>
      <c r="H7" s="749">
        <v>196149</v>
      </c>
      <c r="I7" s="749">
        <v>196149</v>
      </c>
      <c r="J7" s="749" t="s">
        <v>616</v>
      </c>
      <c r="K7" s="749" t="s">
        <v>617</v>
      </c>
      <c r="L7" s="752">
        <v>257.61000000000007</v>
      </c>
      <c r="M7" s="752">
        <v>3</v>
      </c>
      <c r="N7" s="753">
        <v>772.83000000000015</v>
      </c>
    </row>
    <row r="8" spans="1:14" ht="14.4" customHeight="1" x14ac:dyDescent="0.3">
      <c r="A8" s="747" t="s">
        <v>586</v>
      </c>
      <c r="B8" s="748" t="s">
        <v>587</v>
      </c>
      <c r="C8" s="749" t="s">
        <v>599</v>
      </c>
      <c r="D8" s="750" t="s">
        <v>600</v>
      </c>
      <c r="E8" s="751">
        <v>50113001</v>
      </c>
      <c r="F8" s="750" t="s">
        <v>610</v>
      </c>
      <c r="G8" s="749" t="s">
        <v>611</v>
      </c>
      <c r="H8" s="749">
        <v>100362</v>
      </c>
      <c r="I8" s="749">
        <v>362</v>
      </c>
      <c r="J8" s="749" t="s">
        <v>618</v>
      </c>
      <c r="K8" s="749" t="s">
        <v>619</v>
      </c>
      <c r="L8" s="752">
        <v>86.587500000000006</v>
      </c>
      <c r="M8" s="752">
        <v>40</v>
      </c>
      <c r="N8" s="753">
        <v>3463.5000000000005</v>
      </c>
    </row>
    <row r="9" spans="1:14" ht="14.4" customHeight="1" x14ac:dyDescent="0.3">
      <c r="A9" s="747" t="s">
        <v>586</v>
      </c>
      <c r="B9" s="748" t="s">
        <v>587</v>
      </c>
      <c r="C9" s="749" t="s">
        <v>599</v>
      </c>
      <c r="D9" s="750" t="s">
        <v>600</v>
      </c>
      <c r="E9" s="751">
        <v>50113001</v>
      </c>
      <c r="F9" s="750" t="s">
        <v>610</v>
      </c>
      <c r="G9" s="749" t="s">
        <v>611</v>
      </c>
      <c r="H9" s="749">
        <v>128831</v>
      </c>
      <c r="I9" s="749">
        <v>28831</v>
      </c>
      <c r="J9" s="749" t="s">
        <v>620</v>
      </c>
      <c r="K9" s="749" t="s">
        <v>621</v>
      </c>
      <c r="L9" s="752">
        <v>164.03</v>
      </c>
      <c r="M9" s="752">
        <v>3</v>
      </c>
      <c r="N9" s="753">
        <v>492.09000000000003</v>
      </c>
    </row>
    <row r="10" spans="1:14" ht="14.4" customHeight="1" x14ac:dyDescent="0.3">
      <c r="A10" s="747" t="s">
        <v>586</v>
      </c>
      <c r="B10" s="748" t="s">
        <v>587</v>
      </c>
      <c r="C10" s="749" t="s">
        <v>599</v>
      </c>
      <c r="D10" s="750" t="s">
        <v>600</v>
      </c>
      <c r="E10" s="751">
        <v>50113001</v>
      </c>
      <c r="F10" s="750" t="s">
        <v>610</v>
      </c>
      <c r="G10" s="749" t="s">
        <v>611</v>
      </c>
      <c r="H10" s="749">
        <v>128833</v>
      </c>
      <c r="I10" s="749">
        <v>28833</v>
      </c>
      <c r="J10" s="749" t="s">
        <v>620</v>
      </c>
      <c r="K10" s="749" t="s">
        <v>622</v>
      </c>
      <c r="L10" s="752">
        <v>231.25</v>
      </c>
      <c r="M10" s="752">
        <v>1</v>
      </c>
      <c r="N10" s="753">
        <v>231.25</v>
      </c>
    </row>
    <row r="11" spans="1:14" ht="14.4" customHeight="1" x14ac:dyDescent="0.3">
      <c r="A11" s="747" t="s">
        <v>586</v>
      </c>
      <c r="B11" s="748" t="s">
        <v>587</v>
      </c>
      <c r="C11" s="749" t="s">
        <v>599</v>
      </c>
      <c r="D11" s="750" t="s">
        <v>600</v>
      </c>
      <c r="E11" s="751">
        <v>50113001</v>
      </c>
      <c r="F11" s="750" t="s">
        <v>610</v>
      </c>
      <c r="G11" s="749" t="s">
        <v>611</v>
      </c>
      <c r="H11" s="749">
        <v>202701</v>
      </c>
      <c r="I11" s="749">
        <v>202701</v>
      </c>
      <c r="J11" s="749" t="s">
        <v>623</v>
      </c>
      <c r="K11" s="749" t="s">
        <v>624</v>
      </c>
      <c r="L11" s="752">
        <v>131.11000000000001</v>
      </c>
      <c r="M11" s="752">
        <v>2</v>
      </c>
      <c r="N11" s="753">
        <v>262.22000000000003</v>
      </c>
    </row>
    <row r="12" spans="1:14" ht="14.4" customHeight="1" x14ac:dyDescent="0.3">
      <c r="A12" s="747" t="s">
        <v>586</v>
      </c>
      <c r="B12" s="748" t="s">
        <v>587</v>
      </c>
      <c r="C12" s="749" t="s">
        <v>599</v>
      </c>
      <c r="D12" s="750" t="s">
        <v>600</v>
      </c>
      <c r="E12" s="751">
        <v>50113001</v>
      </c>
      <c r="F12" s="750" t="s">
        <v>610</v>
      </c>
      <c r="G12" s="749" t="s">
        <v>611</v>
      </c>
      <c r="H12" s="749">
        <v>845008</v>
      </c>
      <c r="I12" s="749">
        <v>107806</v>
      </c>
      <c r="J12" s="749" t="s">
        <v>623</v>
      </c>
      <c r="K12" s="749" t="s">
        <v>625</v>
      </c>
      <c r="L12" s="752">
        <v>62.166562500000012</v>
      </c>
      <c r="M12" s="752">
        <v>128</v>
      </c>
      <c r="N12" s="753">
        <v>7957.3200000000015</v>
      </c>
    </row>
    <row r="13" spans="1:14" ht="14.4" customHeight="1" x14ac:dyDescent="0.3">
      <c r="A13" s="747" t="s">
        <v>586</v>
      </c>
      <c r="B13" s="748" t="s">
        <v>587</v>
      </c>
      <c r="C13" s="749" t="s">
        <v>599</v>
      </c>
      <c r="D13" s="750" t="s">
        <v>600</v>
      </c>
      <c r="E13" s="751">
        <v>50113001</v>
      </c>
      <c r="F13" s="750" t="s">
        <v>610</v>
      </c>
      <c r="G13" s="749" t="s">
        <v>611</v>
      </c>
      <c r="H13" s="749">
        <v>119752</v>
      </c>
      <c r="I13" s="749">
        <v>19752</v>
      </c>
      <c r="J13" s="749" t="s">
        <v>626</v>
      </c>
      <c r="K13" s="749" t="s">
        <v>627</v>
      </c>
      <c r="L13" s="752">
        <v>81.300000000000011</v>
      </c>
      <c r="M13" s="752">
        <v>2</v>
      </c>
      <c r="N13" s="753">
        <v>162.60000000000002</v>
      </c>
    </row>
    <row r="14" spans="1:14" ht="14.4" customHeight="1" x14ac:dyDescent="0.3">
      <c r="A14" s="747" t="s">
        <v>586</v>
      </c>
      <c r="B14" s="748" t="s">
        <v>587</v>
      </c>
      <c r="C14" s="749" t="s">
        <v>599</v>
      </c>
      <c r="D14" s="750" t="s">
        <v>600</v>
      </c>
      <c r="E14" s="751">
        <v>50113001</v>
      </c>
      <c r="F14" s="750" t="s">
        <v>610</v>
      </c>
      <c r="G14" s="749" t="s">
        <v>611</v>
      </c>
      <c r="H14" s="749">
        <v>153200</v>
      </c>
      <c r="I14" s="749">
        <v>53200</v>
      </c>
      <c r="J14" s="749" t="s">
        <v>628</v>
      </c>
      <c r="K14" s="749" t="s">
        <v>629</v>
      </c>
      <c r="L14" s="752">
        <v>41.047272727272734</v>
      </c>
      <c r="M14" s="752">
        <v>11</v>
      </c>
      <c r="N14" s="753">
        <v>451.52000000000004</v>
      </c>
    </row>
    <row r="15" spans="1:14" ht="14.4" customHeight="1" x14ac:dyDescent="0.3">
      <c r="A15" s="747" t="s">
        <v>586</v>
      </c>
      <c r="B15" s="748" t="s">
        <v>587</v>
      </c>
      <c r="C15" s="749" t="s">
        <v>599</v>
      </c>
      <c r="D15" s="750" t="s">
        <v>600</v>
      </c>
      <c r="E15" s="751">
        <v>50113001</v>
      </c>
      <c r="F15" s="750" t="s">
        <v>610</v>
      </c>
      <c r="G15" s="749" t="s">
        <v>630</v>
      </c>
      <c r="H15" s="749">
        <v>102945</v>
      </c>
      <c r="I15" s="749">
        <v>2945</v>
      </c>
      <c r="J15" s="749" t="s">
        <v>631</v>
      </c>
      <c r="K15" s="749" t="s">
        <v>632</v>
      </c>
      <c r="L15" s="752">
        <v>12.046666666666665</v>
      </c>
      <c r="M15" s="752">
        <v>3</v>
      </c>
      <c r="N15" s="753">
        <v>36.139999999999993</v>
      </c>
    </row>
    <row r="16" spans="1:14" ht="14.4" customHeight="1" x14ac:dyDescent="0.3">
      <c r="A16" s="747" t="s">
        <v>586</v>
      </c>
      <c r="B16" s="748" t="s">
        <v>587</v>
      </c>
      <c r="C16" s="749" t="s">
        <v>599</v>
      </c>
      <c r="D16" s="750" t="s">
        <v>600</v>
      </c>
      <c r="E16" s="751">
        <v>50113001</v>
      </c>
      <c r="F16" s="750" t="s">
        <v>610</v>
      </c>
      <c r="G16" s="749" t="s">
        <v>611</v>
      </c>
      <c r="H16" s="749">
        <v>194328</v>
      </c>
      <c r="I16" s="749">
        <v>94328</v>
      </c>
      <c r="J16" s="749" t="s">
        <v>633</v>
      </c>
      <c r="K16" s="749" t="s">
        <v>634</v>
      </c>
      <c r="L16" s="752">
        <v>52.980000000000018</v>
      </c>
      <c r="M16" s="752">
        <v>1</v>
      </c>
      <c r="N16" s="753">
        <v>52.980000000000018</v>
      </c>
    </row>
    <row r="17" spans="1:14" ht="14.4" customHeight="1" x14ac:dyDescent="0.3">
      <c r="A17" s="747" t="s">
        <v>586</v>
      </c>
      <c r="B17" s="748" t="s">
        <v>587</v>
      </c>
      <c r="C17" s="749" t="s">
        <v>599</v>
      </c>
      <c r="D17" s="750" t="s">
        <v>600</v>
      </c>
      <c r="E17" s="751">
        <v>50113001</v>
      </c>
      <c r="F17" s="750" t="s">
        <v>610</v>
      </c>
      <c r="G17" s="749" t="s">
        <v>611</v>
      </c>
      <c r="H17" s="749">
        <v>176954</v>
      </c>
      <c r="I17" s="749">
        <v>176954</v>
      </c>
      <c r="J17" s="749" t="s">
        <v>635</v>
      </c>
      <c r="K17" s="749" t="s">
        <v>636</v>
      </c>
      <c r="L17" s="752">
        <v>95.5</v>
      </c>
      <c r="M17" s="752">
        <v>10</v>
      </c>
      <c r="N17" s="753">
        <v>955</v>
      </c>
    </row>
    <row r="18" spans="1:14" ht="14.4" customHeight="1" x14ac:dyDescent="0.3">
      <c r="A18" s="747" t="s">
        <v>586</v>
      </c>
      <c r="B18" s="748" t="s">
        <v>587</v>
      </c>
      <c r="C18" s="749" t="s">
        <v>599</v>
      </c>
      <c r="D18" s="750" t="s">
        <v>600</v>
      </c>
      <c r="E18" s="751">
        <v>50113001</v>
      </c>
      <c r="F18" s="750" t="s">
        <v>610</v>
      </c>
      <c r="G18" s="749" t="s">
        <v>611</v>
      </c>
      <c r="H18" s="749">
        <v>167547</v>
      </c>
      <c r="I18" s="749">
        <v>67547</v>
      </c>
      <c r="J18" s="749" t="s">
        <v>637</v>
      </c>
      <c r="K18" s="749" t="s">
        <v>638</v>
      </c>
      <c r="L18" s="752">
        <v>47.130496453900712</v>
      </c>
      <c r="M18" s="752">
        <v>141</v>
      </c>
      <c r="N18" s="753">
        <v>6645.4000000000005</v>
      </c>
    </row>
    <row r="19" spans="1:14" ht="14.4" customHeight="1" x14ac:dyDescent="0.3">
      <c r="A19" s="747" t="s">
        <v>586</v>
      </c>
      <c r="B19" s="748" t="s">
        <v>587</v>
      </c>
      <c r="C19" s="749" t="s">
        <v>599</v>
      </c>
      <c r="D19" s="750" t="s">
        <v>600</v>
      </c>
      <c r="E19" s="751">
        <v>50113001</v>
      </c>
      <c r="F19" s="750" t="s">
        <v>610</v>
      </c>
      <c r="G19" s="749" t="s">
        <v>611</v>
      </c>
      <c r="H19" s="749">
        <v>194916</v>
      </c>
      <c r="I19" s="749">
        <v>94916</v>
      </c>
      <c r="J19" s="749" t="s">
        <v>639</v>
      </c>
      <c r="K19" s="749" t="s">
        <v>640</v>
      </c>
      <c r="L19" s="752">
        <v>83.490000000000009</v>
      </c>
      <c r="M19" s="752">
        <v>3</v>
      </c>
      <c r="N19" s="753">
        <v>250.47000000000003</v>
      </c>
    </row>
    <row r="20" spans="1:14" ht="14.4" customHeight="1" x14ac:dyDescent="0.3">
      <c r="A20" s="747" t="s">
        <v>586</v>
      </c>
      <c r="B20" s="748" t="s">
        <v>587</v>
      </c>
      <c r="C20" s="749" t="s">
        <v>599</v>
      </c>
      <c r="D20" s="750" t="s">
        <v>600</v>
      </c>
      <c r="E20" s="751">
        <v>50113001</v>
      </c>
      <c r="F20" s="750" t="s">
        <v>610</v>
      </c>
      <c r="G20" s="749" t="s">
        <v>588</v>
      </c>
      <c r="H20" s="749">
        <v>194918</v>
      </c>
      <c r="I20" s="749">
        <v>94918</v>
      </c>
      <c r="J20" s="749" t="s">
        <v>639</v>
      </c>
      <c r="K20" s="749" t="s">
        <v>641</v>
      </c>
      <c r="L20" s="752">
        <v>42.167500000000004</v>
      </c>
      <c r="M20" s="752">
        <v>8</v>
      </c>
      <c r="N20" s="753">
        <v>337.34000000000003</v>
      </c>
    </row>
    <row r="21" spans="1:14" ht="14.4" customHeight="1" x14ac:dyDescent="0.3">
      <c r="A21" s="747" t="s">
        <v>586</v>
      </c>
      <c r="B21" s="748" t="s">
        <v>587</v>
      </c>
      <c r="C21" s="749" t="s">
        <v>599</v>
      </c>
      <c r="D21" s="750" t="s">
        <v>600</v>
      </c>
      <c r="E21" s="751">
        <v>50113001</v>
      </c>
      <c r="F21" s="750" t="s">
        <v>610</v>
      </c>
      <c r="G21" s="749" t="s">
        <v>611</v>
      </c>
      <c r="H21" s="749">
        <v>194919</v>
      </c>
      <c r="I21" s="749">
        <v>94919</v>
      </c>
      <c r="J21" s="749" t="s">
        <v>642</v>
      </c>
      <c r="K21" s="749" t="s">
        <v>643</v>
      </c>
      <c r="L21" s="752">
        <v>52.39</v>
      </c>
      <c r="M21" s="752">
        <v>1</v>
      </c>
      <c r="N21" s="753">
        <v>52.39</v>
      </c>
    </row>
    <row r="22" spans="1:14" ht="14.4" customHeight="1" x14ac:dyDescent="0.3">
      <c r="A22" s="747" t="s">
        <v>586</v>
      </c>
      <c r="B22" s="748" t="s">
        <v>587</v>
      </c>
      <c r="C22" s="749" t="s">
        <v>599</v>
      </c>
      <c r="D22" s="750" t="s">
        <v>600</v>
      </c>
      <c r="E22" s="751">
        <v>50113001</v>
      </c>
      <c r="F22" s="750" t="s">
        <v>610</v>
      </c>
      <c r="G22" s="749" t="s">
        <v>611</v>
      </c>
      <c r="H22" s="749">
        <v>194920</v>
      </c>
      <c r="I22" s="749">
        <v>94920</v>
      </c>
      <c r="J22" s="749" t="s">
        <v>642</v>
      </c>
      <c r="K22" s="749" t="s">
        <v>644</v>
      </c>
      <c r="L22" s="752">
        <v>70.57999999999997</v>
      </c>
      <c r="M22" s="752">
        <v>6</v>
      </c>
      <c r="N22" s="753">
        <v>423.47999999999985</v>
      </c>
    </row>
    <row r="23" spans="1:14" ht="14.4" customHeight="1" x14ac:dyDescent="0.3">
      <c r="A23" s="747" t="s">
        <v>586</v>
      </c>
      <c r="B23" s="748" t="s">
        <v>587</v>
      </c>
      <c r="C23" s="749" t="s">
        <v>599</v>
      </c>
      <c r="D23" s="750" t="s">
        <v>600</v>
      </c>
      <c r="E23" s="751">
        <v>50113001</v>
      </c>
      <c r="F23" s="750" t="s">
        <v>610</v>
      </c>
      <c r="G23" s="749" t="s">
        <v>611</v>
      </c>
      <c r="H23" s="749">
        <v>988727</v>
      </c>
      <c r="I23" s="749">
        <v>192247</v>
      </c>
      <c r="J23" s="749" t="s">
        <v>645</v>
      </c>
      <c r="K23" s="749" t="s">
        <v>646</v>
      </c>
      <c r="L23" s="752">
        <v>74.76428571428572</v>
      </c>
      <c r="M23" s="752">
        <v>7</v>
      </c>
      <c r="N23" s="753">
        <v>523.35</v>
      </c>
    </row>
    <row r="24" spans="1:14" ht="14.4" customHeight="1" x14ac:dyDescent="0.3">
      <c r="A24" s="747" t="s">
        <v>586</v>
      </c>
      <c r="B24" s="748" t="s">
        <v>587</v>
      </c>
      <c r="C24" s="749" t="s">
        <v>599</v>
      </c>
      <c r="D24" s="750" t="s">
        <v>600</v>
      </c>
      <c r="E24" s="751">
        <v>50113001</v>
      </c>
      <c r="F24" s="750" t="s">
        <v>610</v>
      </c>
      <c r="G24" s="749" t="s">
        <v>630</v>
      </c>
      <c r="H24" s="749">
        <v>202900</v>
      </c>
      <c r="I24" s="749">
        <v>202900</v>
      </c>
      <c r="J24" s="749" t="s">
        <v>647</v>
      </c>
      <c r="K24" s="749" t="s">
        <v>648</v>
      </c>
      <c r="L24" s="752">
        <v>33.859999999999992</v>
      </c>
      <c r="M24" s="752">
        <v>10</v>
      </c>
      <c r="N24" s="753">
        <v>338.59999999999991</v>
      </c>
    </row>
    <row r="25" spans="1:14" ht="14.4" customHeight="1" x14ac:dyDescent="0.3">
      <c r="A25" s="747" t="s">
        <v>586</v>
      </c>
      <c r="B25" s="748" t="s">
        <v>587</v>
      </c>
      <c r="C25" s="749" t="s">
        <v>599</v>
      </c>
      <c r="D25" s="750" t="s">
        <v>600</v>
      </c>
      <c r="E25" s="751">
        <v>50113001</v>
      </c>
      <c r="F25" s="750" t="s">
        <v>610</v>
      </c>
      <c r="G25" s="749" t="s">
        <v>611</v>
      </c>
      <c r="H25" s="749">
        <v>848545</v>
      </c>
      <c r="I25" s="749">
        <v>127546</v>
      </c>
      <c r="J25" s="749" t="s">
        <v>649</v>
      </c>
      <c r="K25" s="749" t="s">
        <v>650</v>
      </c>
      <c r="L25" s="752">
        <v>82.47</v>
      </c>
      <c r="M25" s="752">
        <v>1</v>
      </c>
      <c r="N25" s="753">
        <v>82.47</v>
      </c>
    </row>
    <row r="26" spans="1:14" ht="14.4" customHeight="1" x14ac:dyDescent="0.3">
      <c r="A26" s="747" t="s">
        <v>586</v>
      </c>
      <c r="B26" s="748" t="s">
        <v>587</v>
      </c>
      <c r="C26" s="749" t="s">
        <v>599</v>
      </c>
      <c r="D26" s="750" t="s">
        <v>600</v>
      </c>
      <c r="E26" s="751">
        <v>50113001</v>
      </c>
      <c r="F26" s="750" t="s">
        <v>610</v>
      </c>
      <c r="G26" s="749" t="s">
        <v>611</v>
      </c>
      <c r="H26" s="749">
        <v>187167</v>
      </c>
      <c r="I26" s="749">
        <v>87167</v>
      </c>
      <c r="J26" s="749" t="s">
        <v>651</v>
      </c>
      <c r="K26" s="749" t="s">
        <v>652</v>
      </c>
      <c r="L26" s="752">
        <v>41.530000000000008</v>
      </c>
      <c r="M26" s="752">
        <v>1</v>
      </c>
      <c r="N26" s="753">
        <v>41.530000000000008</v>
      </c>
    </row>
    <row r="27" spans="1:14" ht="14.4" customHeight="1" x14ac:dyDescent="0.3">
      <c r="A27" s="747" t="s">
        <v>586</v>
      </c>
      <c r="B27" s="748" t="s">
        <v>587</v>
      </c>
      <c r="C27" s="749" t="s">
        <v>599</v>
      </c>
      <c r="D27" s="750" t="s">
        <v>600</v>
      </c>
      <c r="E27" s="751">
        <v>50113001</v>
      </c>
      <c r="F27" s="750" t="s">
        <v>610</v>
      </c>
      <c r="G27" s="749" t="s">
        <v>611</v>
      </c>
      <c r="H27" s="749">
        <v>845369</v>
      </c>
      <c r="I27" s="749">
        <v>107987</v>
      </c>
      <c r="J27" s="749" t="s">
        <v>653</v>
      </c>
      <c r="K27" s="749" t="s">
        <v>654</v>
      </c>
      <c r="L27" s="752">
        <v>112.96</v>
      </c>
      <c r="M27" s="752">
        <v>4</v>
      </c>
      <c r="N27" s="753">
        <v>451.84</v>
      </c>
    </row>
    <row r="28" spans="1:14" ht="14.4" customHeight="1" x14ac:dyDescent="0.3">
      <c r="A28" s="747" t="s">
        <v>586</v>
      </c>
      <c r="B28" s="748" t="s">
        <v>587</v>
      </c>
      <c r="C28" s="749" t="s">
        <v>599</v>
      </c>
      <c r="D28" s="750" t="s">
        <v>600</v>
      </c>
      <c r="E28" s="751">
        <v>50113001</v>
      </c>
      <c r="F28" s="750" t="s">
        <v>610</v>
      </c>
      <c r="G28" s="749" t="s">
        <v>611</v>
      </c>
      <c r="H28" s="749">
        <v>844960</v>
      </c>
      <c r="I28" s="749">
        <v>125114</v>
      </c>
      <c r="J28" s="749" t="s">
        <v>655</v>
      </c>
      <c r="K28" s="749" t="s">
        <v>656</v>
      </c>
      <c r="L28" s="752">
        <v>58.07222222222223</v>
      </c>
      <c r="M28" s="752">
        <v>9</v>
      </c>
      <c r="N28" s="753">
        <v>522.65000000000009</v>
      </c>
    </row>
    <row r="29" spans="1:14" ht="14.4" customHeight="1" x14ac:dyDescent="0.3">
      <c r="A29" s="747" t="s">
        <v>586</v>
      </c>
      <c r="B29" s="748" t="s">
        <v>587</v>
      </c>
      <c r="C29" s="749" t="s">
        <v>599</v>
      </c>
      <c r="D29" s="750" t="s">
        <v>600</v>
      </c>
      <c r="E29" s="751">
        <v>50113001</v>
      </c>
      <c r="F29" s="750" t="s">
        <v>610</v>
      </c>
      <c r="G29" s="749" t="s">
        <v>611</v>
      </c>
      <c r="H29" s="749">
        <v>199295</v>
      </c>
      <c r="I29" s="749">
        <v>99295</v>
      </c>
      <c r="J29" s="749" t="s">
        <v>655</v>
      </c>
      <c r="K29" s="749" t="s">
        <v>657</v>
      </c>
      <c r="L29" s="752">
        <v>26.28000000000003</v>
      </c>
      <c r="M29" s="752">
        <v>1</v>
      </c>
      <c r="N29" s="753">
        <v>26.28000000000003</v>
      </c>
    </row>
    <row r="30" spans="1:14" ht="14.4" customHeight="1" x14ac:dyDescent="0.3">
      <c r="A30" s="747" t="s">
        <v>586</v>
      </c>
      <c r="B30" s="748" t="s">
        <v>587</v>
      </c>
      <c r="C30" s="749" t="s">
        <v>599</v>
      </c>
      <c r="D30" s="750" t="s">
        <v>600</v>
      </c>
      <c r="E30" s="751">
        <v>50113001</v>
      </c>
      <c r="F30" s="750" t="s">
        <v>610</v>
      </c>
      <c r="G30" s="749" t="s">
        <v>611</v>
      </c>
      <c r="H30" s="749">
        <v>196610</v>
      </c>
      <c r="I30" s="749">
        <v>96610</v>
      </c>
      <c r="J30" s="749" t="s">
        <v>658</v>
      </c>
      <c r="K30" s="749" t="s">
        <v>659</v>
      </c>
      <c r="L30" s="752">
        <v>46.603333333333332</v>
      </c>
      <c r="M30" s="752">
        <v>3</v>
      </c>
      <c r="N30" s="753">
        <v>139.81</v>
      </c>
    </row>
    <row r="31" spans="1:14" ht="14.4" customHeight="1" x14ac:dyDescent="0.3">
      <c r="A31" s="747" t="s">
        <v>586</v>
      </c>
      <c r="B31" s="748" t="s">
        <v>587</v>
      </c>
      <c r="C31" s="749" t="s">
        <v>599</v>
      </c>
      <c r="D31" s="750" t="s">
        <v>600</v>
      </c>
      <c r="E31" s="751">
        <v>50113001</v>
      </c>
      <c r="F31" s="750" t="s">
        <v>610</v>
      </c>
      <c r="G31" s="749" t="s">
        <v>588</v>
      </c>
      <c r="H31" s="749">
        <v>845592</v>
      </c>
      <c r="I31" s="749">
        <v>114287</v>
      </c>
      <c r="J31" s="749" t="s">
        <v>660</v>
      </c>
      <c r="K31" s="749" t="s">
        <v>625</v>
      </c>
      <c r="L31" s="752">
        <v>98.609999999999985</v>
      </c>
      <c r="M31" s="752">
        <v>4</v>
      </c>
      <c r="N31" s="753">
        <v>394.43999999999994</v>
      </c>
    </row>
    <row r="32" spans="1:14" ht="14.4" customHeight="1" x14ac:dyDescent="0.3">
      <c r="A32" s="747" t="s">
        <v>586</v>
      </c>
      <c r="B32" s="748" t="s">
        <v>587</v>
      </c>
      <c r="C32" s="749" t="s">
        <v>599</v>
      </c>
      <c r="D32" s="750" t="s">
        <v>600</v>
      </c>
      <c r="E32" s="751">
        <v>50113001</v>
      </c>
      <c r="F32" s="750" t="s">
        <v>610</v>
      </c>
      <c r="G32" s="749" t="s">
        <v>611</v>
      </c>
      <c r="H32" s="749">
        <v>847974</v>
      </c>
      <c r="I32" s="749">
        <v>125525</v>
      </c>
      <c r="J32" s="749" t="s">
        <v>661</v>
      </c>
      <c r="K32" s="749" t="s">
        <v>662</v>
      </c>
      <c r="L32" s="752">
        <v>45.199534071838947</v>
      </c>
      <c r="M32" s="752">
        <v>42</v>
      </c>
      <c r="N32" s="753">
        <v>1898.3804310172359</v>
      </c>
    </row>
    <row r="33" spans="1:14" ht="14.4" customHeight="1" x14ac:dyDescent="0.3">
      <c r="A33" s="747" t="s">
        <v>586</v>
      </c>
      <c r="B33" s="748" t="s">
        <v>587</v>
      </c>
      <c r="C33" s="749" t="s">
        <v>599</v>
      </c>
      <c r="D33" s="750" t="s">
        <v>600</v>
      </c>
      <c r="E33" s="751">
        <v>50113001</v>
      </c>
      <c r="F33" s="750" t="s">
        <v>610</v>
      </c>
      <c r="G33" s="749" t="s">
        <v>588</v>
      </c>
      <c r="H33" s="749">
        <v>850087</v>
      </c>
      <c r="I33" s="749">
        <v>120791</v>
      </c>
      <c r="J33" s="749" t="s">
        <v>663</v>
      </c>
      <c r="K33" s="749" t="s">
        <v>664</v>
      </c>
      <c r="L33" s="752">
        <v>50.397500000000008</v>
      </c>
      <c r="M33" s="752">
        <v>4</v>
      </c>
      <c r="N33" s="753">
        <v>201.59000000000003</v>
      </c>
    </row>
    <row r="34" spans="1:14" ht="14.4" customHeight="1" x14ac:dyDescent="0.3">
      <c r="A34" s="747" t="s">
        <v>586</v>
      </c>
      <c r="B34" s="748" t="s">
        <v>587</v>
      </c>
      <c r="C34" s="749" t="s">
        <v>599</v>
      </c>
      <c r="D34" s="750" t="s">
        <v>600</v>
      </c>
      <c r="E34" s="751">
        <v>50113001</v>
      </c>
      <c r="F34" s="750" t="s">
        <v>610</v>
      </c>
      <c r="G34" s="749" t="s">
        <v>611</v>
      </c>
      <c r="H34" s="749">
        <v>196303</v>
      </c>
      <c r="I34" s="749">
        <v>96303</v>
      </c>
      <c r="J34" s="749" t="s">
        <v>665</v>
      </c>
      <c r="K34" s="749" t="s">
        <v>666</v>
      </c>
      <c r="L34" s="752">
        <v>39.230000000000018</v>
      </c>
      <c r="M34" s="752">
        <v>2</v>
      </c>
      <c r="N34" s="753">
        <v>78.460000000000036</v>
      </c>
    </row>
    <row r="35" spans="1:14" ht="14.4" customHeight="1" x14ac:dyDescent="0.3">
      <c r="A35" s="747" t="s">
        <v>586</v>
      </c>
      <c r="B35" s="748" t="s">
        <v>587</v>
      </c>
      <c r="C35" s="749" t="s">
        <v>599</v>
      </c>
      <c r="D35" s="750" t="s">
        <v>600</v>
      </c>
      <c r="E35" s="751">
        <v>50113001</v>
      </c>
      <c r="F35" s="750" t="s">
        <v>610</v>
      </c>
      <c r="G35" s="749" t="s">
        <v>611</v>
      </c>
      <c r="H35" s="749">
        <v>100392</v>
      </c>
      <c r="I35" s="749">
        <v>392</v>
      </c>
      <c r="J35" s="749" t="s">
        <v>667</v>
      </c>
      <c r="K35" s="749" t="s">
        <v>668</v>
      </c>
      <c r="L35" s="752">
        <v>57.600000000000016</v>
      </c>
      <c r="M35" s="752">
        <v>1</v>
      </c>
      <c r="N35" s="753">
        <v>57.600000000000016</v>
      </c>
    </row>
    <row r="36" spans="1:14" ht="14.4" customHeight="1" x14ac:dyDescent="0.3">
      <c r="A36" s="747" t="s">
        <v>586</v>
      </c>
      <c r="B36" s="748" t="s">
        <v>587</v>
      </c>
      <c r="C36" s="749" t="s">
        <v>599</v>
      </c>
      <c r="D36" s="750" t="s">
        <v>600</v>
      </c>
      <c r="E36" s="751">
        <v>50113001</v>
      </c>
      <c r="F36" s="750" t="s">
        <v>610</v>
      </c>
      <c r="G36" s="749" t="s">
        <v>611</v>
      </c>
      <c r="H36" s="749">
        <v>192351</v>
      </c>
      <c r="I36" s="749">
        <v>92351</v>
      </c>
      <c r="J36" s="749" t="s">
        <v>669</v>
      </c>
      <c r="K36" s="749" t="s">
        <v>670</v>
      </c>
      <c r="L36" s="752">
        <v>86.22</v>
      </c>
      <c r="M36" s="752">
        <v>5</v>
      </c>
      <c r="N36" s="753">
        <v>431.1</v>
      </c>
    </row>
    <row r="37" spans="1:14" ht="14.4" customHeight="1" x14ac:dyDescent="0.3">
      <c r="A37" s="747" t="s">
        <v>586</v>
      </c>
      <c r="B37" s="748" t="s">
        <v>587</v>
      </c>
      <c r="C37" s="749" t="s">
        <v>599</v>
      </c>
      <c r="D37" s="750" t="s">
        <v>600</v>
      </c>
      <c r="E37" s="751">
        <v>50113001</v>
      </c>
      <c r="F37" s="750" t="s">
        <v>610</v>
      </c>
      <c r="G37" s="749" t="s">
        <v>611</v>
      </c>
      <c r="H37" s="749">
        <v>112895</v>
      </c>
      <c r="I37" s="749">
        <v>12895</v>
      </c>
      <c r="J37" s="749" t="s">
        <v>671</v>
      </c>
      <c r="K37" s="749" t="s">
        <v>672</v>
      </c>
      <c r="L37" s="752">
        <v>107.33</v>
      </c>
      <c r="M37" s="752">
        <v>3</v>
      </c>
      <c r="N37" s="753">
        <v>321.99</v>
      </c>
    </row>
    <row r="38" spans="1:14" ht="14.4" customHeight="1" x14ac:dyDescent="0.3">
      <c r="A38" s="747" t="s">
        <v>586</v>
      </c>
      <c r="B38" s="748" t="s">
        <v>587</v>
      </c>
      <c r="C38" s="749" t="s">
        <v>599</v>
      </c>
      <c r="D38" s="750" t="s">
        <v>600</v>
      </c>
      <c r="E38" s="751">
        <v>50113001</v>
      </c>
      <c r="F38" s="750" t="s">
        <v>610</v>
      </c>
      <c r="G38" s="749" t="s">
        <v>630</v>
      </c>
      <c r="H38" s="749">
        <v>112891</v>
      </c>
      <c r="I38" s="749">
        <v>12891</v>
      </c>
      <c r="J38" s="749" t="s">
        <v>671</v>
      </c>
      <c r="K38" s="749" t="s">
        <v>673</v>
      </c>
      <c r="L38" s="752">
        <v>58.739999999999995</v>
      </c>
      <c r="M38" s="752">
        <v>40</v>
      </c>
      <c r="N38" s="753">
        <v>2349.6</v>
      </c>
    </row>
    <row r="39" spans="1:14" ht="14.4" customHeight="1" x14ac:dyDescent="0.3">
      <c r="A39" s="747" t="s">
        <v>586</v>
      </c>
      <c r="B39" s="748" t="s">
        <v>587</v>
      </c>
      <c r="C39" s="749" t="s">
        <v>599</v>
      </c>
      <c r="D39" s="750" t="s">
        <v>600</v>
      </c>
      <c r="E39" s="751">
        <v>50113001</v>
      </c>
      <c r="F39" s="750" t="s">
        <v>610</v>
      </c>
      <c r="G39" s="749" t="s">
        <v>630</v>
      </c>
      <c r="H39" s="749">
        <v>112892</v>
      </c>
      <c r="I39" s="749">
        <v>12892</v>
      </c>
      <c r="J39" s="749" t="s">
        <v>671</v>
      </c>
      <c r="K39" s="749" t="s">
        <v>674</v>
      </c>
      <c r="L39" s="752">
        <v>103.72520361990951</v>
      </c>
      <c r="M39" s="752">
        <v>221</v>
      </c>
      <c r="N39" s="753">
        <v>22923.27</v>
      </c>
    </row>
    <row r="40" spans="1:14" ht="14.4" customHeight="1" x14ac:dyDescent="0.3">
      <c r="A40" s="747" t="s">
        <v>586</v>
      </c>
      <c r="B40" s="748" t="s">
        <v>587</v>
      </c>
      <c r="C40" s="749" t="s">
        <v>599</v>
      </c>
      <c r="D40" s="750" t="s">
        <v>600</v>
      </c>
      <c r="E40" s="751">
        <v>50113001</v>
      </c>
      <c r="F40" s="750" t="s">
        <v>610</v>
      </c>
      <c r="G40" s="749" t="s">
        <v>588</v>
      </c>
      <c r="H40" s="749">
        <v>132853</v>
      </c>
      <c r="I40" s="749">
        <v>132853</v>
      </c>
      <c r="J40" s="749" t="s">
        <v>671</v>
      </c>
      <c r="K40" s="749" t="s">
        <v>674</v>
      </c>
      <c r="L40" s="752">
        <v>103.31999999999996</v>
      </c>
      <c r="M40" s="752">
        <v>15</v>
      </c>
      <c r="N40" s="753">
        <v>1549.7999999999995</v>
      </c>
    </row>
    <row r="41" spans="1:14" ht="14.4" customHeight="1" x14ac:dyDescent="0.3">
      <c r="A41" s="747" t="s">
        <v>586</v>
      </c>
      <c r="B41" s="748" t="s">
        <v>587</v>
      </c>
      <c r="C41" s="749" t="s">
        <v>599</v>
      </c>
      <c r="D41" s="750" t="s">
        <v>600</v>
      </c>
      <c r="E41" s="751">
        <v>50113001</v>
      </c>
      <c r="F41" s="750" t="s">
        <v>610</v>
      </c>
      <c r="G41" s="749" t="s">
        <v>611</v>
      </c>
      <c r="H41" s="749">
        <v>844257</v>
      </c>
      <c r="I41" s="749">
        <v>29816</v>
      </c>
      <c r="J41" s="749" t="s">
        <v>675</v>
      </c>
      <c r="K41" s="749" t="s">
        <v>588</v>
      </c>
      <c r="L41" s="752">
        <v>177.68999999999997</v>
      </c>
      <c r="M41" s="752">
        <v>3</v>
      </c>
      <c r="N41" s="753">
        <v>533.06999999999994</v>
      </c>
    </row>
    <row r="42" spans="1:14" ht="14.4" customHeight="1" x14ac:dyDescent="0.3">
      <c r="A42" s="747" t="s">
        <v>586</v>
      </c>
      <c r="B42" s="748" t="s">
        <v>587</v>
      </c>
      <c r="C42" s="749" t="s">
        <v>599</v>
      </c>
      <c r="D42" s="750" t="s">
        <v>600</v>
      </c>
      <c r="E42" s="751">
        <v>50113001</v>
      </c>
      <c r="F42" s="750" t="s">
        <v>610</v>
      </c>
      <c r="G42" s="749" t="s">
        <v>611</v>
      </c>
      <c r="H42" s="749">
        <v>102679</v>
      </c>
      <c r="I42" s="749">
        <v>2679</v>
      </c>
      <c r="J42" s="749" t="s">
        <v>676</v>
      </c>
      <c r="K42" s="749" t="s">
        <v>677</v>
      </c>
      <c r="L42" s="752">
        <v>164.48</v>
      </c>
      <c r="M42" s="752">
        <v>2</v>
      </c>
      <c r="N42" s="753">
        <v>328.96</v>
      </c>
    </row>
    <row r="43" spans="1:14" ht="14.4" customHeight="1" x14ac:dyDescent="0.3">
      <c r="A43" s="747" t="s">
        <v>586</v>
      </c>
      <c r="B43" s="748" t="s">
        <v>587</v>
      </c>
      <c r="C43" s="749" t="s">
        <v>599</v>
      </c>
      <c r="D43" s="750" t="s">
        <v>600</v>
      </c>
      <c r="E43" s="751">
        <v>50113001</v>
      </c>
      <c r="F43" s="750" t="s">
        <v>610</v>
      </c>
      <c r="G43" s="749" t="s">
        <v>611</v>
      </c>
      <c r="H43" s="749">
        <v>162320</v>
      </c>
      <c r="I43" s="749">
        <v>62320</v>
      </c>
      <c r="J43" s="749" t="s">
        <v>678</v>
      </c>
      <c r="K43" s="749" t="s">
        <v>679</v>
      </c>
      <c r="L43" s="752">
        <v>74.807161724035794</v>
      </c>
      <c r="M43" s="752">
        <v>22</v>
      </c>
      <c r="N43" s="753">
        <v>1645.7575579287875</v>
      </c>
    </row>
    <row r="44" spans="1:14" ht="14.4" customHeight="1" x14ac:dyDescent="0.3">
      <c r="A44" s="747" t="s">
        <v>586</v>
      </c>
      <c r="B44" s="748" t="s">
        <v>587</v>
      </c>
      <c r="C44" s="749" t="s">
        <v>599</v>
      </c>
      <c r="D44" s="750" t="s">
        <v>600</v>
      </c>
      <c r="E44" s="751">
        <v>50113001</v>
      </c>
      <c r="F44" s="750" t="s">
        <v>610</v>
      </c>
      <c r="G44" s="749" t="s">
        <v>611</v>
      </c>
      <c r="H44" s="749">
        <v>162316</v>
      </c>
      <c r="I44" s="749">
        <v>62316</v>
      </c>
      <c r="J44" s="749" t="s">
        <v>680</v>
      </c>
      <c r="K44" s="749" t="s">
        <v>681</v>
      </c>
      <c r="L44" s="752">
        <v>151.0068181818182</v>
      </c>
      <c r="M44" s="752">
        <v>22</v>
      </c>
      <c r="N44" s="753">
        <v>3322.1500000000005</v>
      </c>
    </row>
    <row r="45" spans="1:14" ht="14.4" customHeight="1" x14ac:dyDescent="0.3">
      <c r="A45" s="747" t="s">
        <v>586</v>
      </c>
      <c r="B45" s="748" t="s">
        <v>587</v>
      </c>
      <c r="C45" s="749" t="s">
        <v>599</v>
      </c>
      <c r="D45" s="750" t="s">
        <v>600</v>
      </c>
      <c r="E45" s="751">
        <v>50113001</v>
      </c>
      <c r="F45" s="750" t="s">
        <v>610</v>
      </c>
      <c r="G45" s="749" t="s">
        <v>630</v>
      </c>
      <c r="H45" s="749">
        <v>49941</v>
      </c>
      <c r="I45" s="749">
        <v>49941</v>
      </c>
      <c r="J45" s="749" t="s">
        <v>682</v>
      </c>
      <c r="K45" s="749" t="s">
        <v>683</v>
      </c>
      <c r="L45" s="752">
        <v>297.55</v>
      </c>
      <c r="M45" s="752">
        <v>1</v>
      </c>
      <c r="N45" s="753">
        <v>297.55</v>
      </c>
    </row>
    <row r="46" spans="1:14" ht="14.4" customHeight="1" x14ac:dyDescent="0.3">
      <c r="A46" s="747" t="s">
        <v>586</v>
      </c>
      <c r="B46" s="748" t="s">
        <v>587</v>
      </c>
      <c r="C46" s="749" t="s">
        <v>599</v>
      </c>
      <c r="D46" s="750" t="s">
        <v>600</v>
      </c>
      <c r="E46" s="751">
        <v>50113001</v>
      </c>
      <c r="F46" s="750" t="s">
        <v>610</v>
      </c>
      <c r="G46" s="749" t="s">
        <v>630</v>
      </c>
      <c r="H46" s="749">
        <v>145499</v>
      </c>
      <c r="I46" s="749">
        <v>45499</v>
      </c>
      <c r="J46" s="749" t="s">
        <v>682</v>
      </c>
      <c r="K46" s="749" t="s">
        <v>684</v>
      </c>
      <c r="L46" s="752">
        <v>103.98</v>
      </c>
      <c r="M46" s="752">
        <v>1</v>
      </c>
      <c r="N46" s="753">
        <v>103.98</v>
      </c>
    </row>
    <row r="47" spans="1:14" ht="14.4" customHeight="1" x14ac:dyDescent="0.3">
      <c r="A47" s="747" t="s">
        <v>586</v>
      </c>
      <c r="B47" s="748" t="s">
        <v>587</v>
      </c>
      <c r="C47" s="749" t="s">
        <v>599</v>
      </c>
      <c r="D47" s="750" t="s">
        <v>600</v>
      </c>
      <c r="E47" s="751">
        <v>50113001</v>
      </c>
      <c r="F47" s="750" t="s">
        <v>610</v>
      </c>
      <c r="G47" s="749" t="s">
        <v>630</v>
      </c>
      <c r="H47" s="749">
        <v>158041</v>
      </c>
      <c r="I47" s="749">
        <v>58041</v>
      </c>
      <c r="J47" s="749" t="s">
        <v>685</v>
      </c>
      <c r="K47" s="749" t="s">
        <v>686</v>
      </c>
      <c r="L47" s="752">
        <v>128.38999999999999</v>
      </c>
      <c r="M47" s="752">
        <v>1</v>
      </c>
      <c r="N47" s="753">
        <v>128.38999999999999</v>
      </c>
    </row>
    <row r="48" spans="1:14" ht="14.4" customHeight="1" x14ac:dyDescent="0.3">
      <c r="A48" s="747" t="s">
        <v>586</v>
      </c>
      <c r="B48" s="748" t="s">
        <v>587</v>
      </c>
      <c r="C48" s="749" t="s">
        <v>599</v>
      </c>
      <c r="D48" s="750" t="s">
        <v>600</v>
      </c>
      <c r="E48" s="751">
        <v>50113001</v>
      </c>
      <c r="F48" s="750" t="s">
        <v>610</v>
      </c>
      <c r="G48" s="749" t="s">
        <v>630</v>
      </c>
      <c r="H48" s="749">
        <v>158037</v>
      </c>
      <c r="I48" s="749">
        <v>58037</v>
      </c>
      <c r="J48" s="749" t="s">
        <v>687</v>
      </c>
      <c r="K48" s="749" t="s">
        <v>688</v>
      </c>
      <c r="L48" s="752">
        <v>95.77</v>
      </c>
      <c r="M48" s="752">
        <v>1</v>
      </c>
      <c r="N48" s="753">
        <v>95.77</v>
      </c>
    </row>
    <row r="49" spans="1:14" ht="14.4" customHeight="1" x14ac:dyDescent="0.3">
      <c r="A49" s="747" t="s">
        <v>586</v>
      </c>
      <c r="B49" s="748" t="s">
        <v>587</v>
      </c>
      <c r="C49" s="749" t="s">
        <v>599</v>
      </c>
      <c r="D49" s="750" t="s">
        <v>600</v>
      </c>
      <c r="E49" s="751">
        <v>50113001</v>
      </c>
      <c r="F49" s="750" t="s">
        <v>610</v>
      </c>
      <c r="G49" s="749" t="s">
        <v>611</v>
      </c>
      <c r="H49" s="749">
        <v>848172</v>
      </c>
      <c r="I49" s="749">
        <v>0</v>
      </c>
      <c r="J49" s="749" t="s">
        <v>689</v>
      </c>
      <c r="K49" s="749" t="s">
        <v>588</v>
      </c>
      <c r="L49" s="752">
        <v>145.64999999999998</v>
      </c>
      <c r="M49" s="752">
        <v>2</v>
      </c>
      <c r="N49" s="753">
        <v>291.29999999999995</v>
      </c>
    </row>
    <row r="50" spans="1:14" ht="14.4" customHeight="1" x14ac:dyDescent="0.3">
      <c r="A50" s="747" t="s">
        <v>586</v>
      </c>
      <c r="B50" s="748" t="s">
        <v>587</v>
      </c>
      <c r="C50" s="749" t="s">
        <v>599</v>
      </c>
      <c r="D50" s="750" t="s">
        <v>600</v>
      </c>
      <c r="E50" s="751">
        <v>50113001</v>
      </c>
      <c r="F50" s="750" t="s">
        <v>610</v>
      </c>
      <c r="G50" s="749" t="s">
        <v>611</v>
      </c>
      <c r="H50" s="749">
        <v>845329</v>
      </c>
      <c r="I50" s="749">
        <v>0</v>
      </c>
      <c r="J50" s="749" t="s">
        <v>690</v>
      </c>
      <c r="K50" s="749" t="s">
        <v>588</v>
      </c>
      <c r="L50" s="752">
        <v>169.91999999999996</v>
      </c>
      <c r="M50" s="752">
        <v>6</v>
      </c>
      <c r="N50" s="753">
        <v>1019.5199999999998</v>
      </c>
    </row>
    <row r="51" spans="1:14" ht="14.4" customHeight="1" x14ac:dyDescent="0.3">
      <c r="A51" s="747" t="s">
        <v>586</v>
      </c>
      <c r="B51" s="748" t="s">
        <v>587</v>
      </c>
      <c r="C51" s="749" t="s">
        <v>599</v>
      </c>
      <c r="D51" s="750" t="s">
        <v>600</v>
      </c>
      <c r="E51" s="751">
        <v>50113001</v>
      </c>
      <c r="F51" s="750" t="s">
        <v>610</v>
      </c>
      <c r="G51" s="749" t="s">
        <v>630</v>
      </c>
      <c r="H51" s="749">
        <v>158692</v>
      </c>
      <c r="I51" s="749">
        <v>158692</v>
      </c>
      <c r="J51" s="749" t="s">
        <v>691</v>
      </c>
      <c r="K51" s="749" t="s">
        <v>692</v>
      </c>
      <c r="L51" s="752">
        <v>26.150000000000002</v>
      </c>
      <c r="M51" s="752">
        <v>3</v>
      </c>
      <c r="N51" s="753">
        <v>78.45</v>
      </c>
    </row>
    <row r="52" spans="1:14" ht="14.4" customHeight="1" x14ac:dyDescent="0.3">
      <c r="A52" s="747" t="s">
        <v>586</v>
      </c>
      <c r="B52" s="748" t="s">
        <v>587</v>
      </c>
      <c r="C52" s="749" t="s">
        <v>599</v>
      </c>
      <c r="D52" s="750" t="s">
        <v>600</v>
      </c>
      <c r="E52" s="751">
        <v>50113001</v>
      </c>
      <c r="F52" s="750" t="s">
        <v>610</v>
      </c>
      <c r="G52" s="749" t="s">
        <v>611</v>
      </c>
      <c r="H52" s="749">
        <v>394130</v>
      </c>
      <c r="I52" s="749">
        <v>0</v>
      </c>
      <c r="J52" s="749" t="s">
        <v>693</v>
      </c>
      <c r="K52" s="749" t="s">
        <v>588</v>
      </c>
      <c r="L52" s="752">
        <v>30.879985186877818</v>
      </c>
      <c r="M52" s="752">
        <v>22</v>
      </c>
      <c r="N52" s="753">
        <v>679.35967411131196</v>
      </c>
    </row>
    <row r="53" spans="1:14" ht="14.4" customHeight="1" x14ac:dyDescent="0.3">
      <c r="A53" s="747" t="s">
        <v>586</v>
      </c>
      <c r="B53" s="748" t="s">
        <v>587</v>
      </c>
      <c r="C53" s="749" t="s">
        <v>599</v>
      </c>
      <c r="D53" s="750" t="s">
        <v>600</v>
      </c>
      <c r="E53" s="751">
        <v>50113001</v>
      </c>
      <c r="F53" s="750" t="s">
        <v>610</v>
      </c>
      <c r="G53" s="749" t="s">
        <v>630</v>
      </c>
      <c r="H53" s="749">
        <v>130543</v>
      </c>
      <c r="I53" s="749">
        <v>30543</v>
      </c>
      <c r="J53" s="749" t="s">
        <v>694</v>
      </c>
      <c r="K53" s="749" t="s">
        <v>695</v>
      </c>
      <c r="L53" s="752">
        <v>185.20000000000005</v>
      </c>
      <c r="M53" s="752">
        <v>1</v>
      </c>
      <c r="N53" s="753">
        <v>185.20000000000005</v>
      </c>
    </row>
    <row r="54" spans="1:14" ht="14.4" customHeight="1" x14ac:dyDescent="0.3">
      <c r="A54" s="747" t="s">
        <v>586</v>
      </c>
      <c r="B54" s="748" t="s">
        <v>587</v>
      </c>
      <c r="C54" s="749" t="s">
        <v>599</v>
      </c>
      <c r="D54" s="750" t="s">
        <v>600</v>
      </c>
      <c r="E54" s="751">
        <v>50113001</v>
      </c>
      <c r="F54" s="750" t="s">
        <v>610</v>
      </c>
      <c r="G54" s="749" t="s">
        <v>611</v>
      </c>
      <c r="H54" s="749">
        <v>147514</v>
      </c>
      <c r="I54" s="749">
        <v>47514</v>
      </c>
      <c r="J54" s="749" t="s">
        <v>696</v>
      </c>
      <c r="K54" s="749" t="s">
        <v>697</v>
      </c>
      <c r="L54" s="752">
        <v>36.149999999999984</v>
      </c>
      <c r="M54" s="752">
        <v>1</v>
      </c>
      <c r="N54" s="753">
        <v>36.149999999999984</v>
      </c>
    </row>
    <row r="55" spans="1:14" ht="14.4" customHeight="1" x14ac:dyDescent="0.3">
      <c r="A55" s="747" t="s">
        <v>586</v>
      </c>
      <c r="B55" s="748" t="s">
        <v>587</v>
      </c>
      <c r="C55" s="749" t="s">
        <v>599</v>
      </c>
      <c r="D55" s="750" t="s">
        <v>600</v>
      </c>
      <c r="E55" s="751">
        <v>50113001</v>
      </c>
      <c r="F55" s="750" t="s">
        <v>610</v>
      </c>
      <c r="G55" s="749" t="s">
        <v>611</v>
      </c>
      <c r="H55" s="749">
        <v>164888</v>
      </c>
      <c r="I55" s="749">
        <v>164888</v>
      </c>
      <c r="J55" s="749" t="s">
        <v>698</v>
      </c>
      <c r="K55" s="749" t="s">
        <v>699</v>
      </c>
      <c r="L55" s="752">
        <v>228.10999999999996</v>
      </c>
      <c r="M55" s="752">
        <v>2</v>
      </c>
      <c r="N55" s="753">
        <v>456.21999999999991</v>
      </c>
    </row>
    <row r="56" spans="1:14" ht="14.4" customHeight="1" x14ac:dyDescent="0.3">
      <c r="A56" s="747" t="s">
        <v>586</v>
      </c>
      <c r="B56" s="748" t="s">
        <v>587</v>
      </c>
      <c r="C56" s="749" t="s">
        <v>599</v>
      </c>
      <c r="D56" s="750" t="s">
        <v>600</v>
      </c>
      <c r="E56" s="751">
        <v>50113001</v>
      </c>
      <c r="F56" s="750" t="s">
        <v>610</v>
      </c>
      <c r="G56" s="749" t="s">
        <v>611</v>
      </c>
      <c r="H56" s="749">
        <v>176188</v>
      </c>
      <c r="I56" s="749">
        <v>76188</v>
      </c>
      <c r="J56" s="749" t="s">
        <v>700</v>
      </c>
      <c r="K56" s="749" t="s">
        <v>701</v>
      </c>
      <c r="L56" s="752">
        <v>37.399999999999984</v>
      </c>
      <c r="M56" s="752">
        <v>2</v>
      </c>
      <c r="N56" s="753">
        <v>74.799999999999969</v>
      </c>
    </row>
    <row r="57" spans="1:14" ht="14.4" customHeight="1" x14ac:dyDescent="0.3">
      <c r="A57" s="747" t="s">
        <v>586</v>
      </c>
      <c r="B57" s="748" t="s">
        <v>587</v>
      </c>
      <c r="C57" s="749" t="s">
        <v>599</v>
      </c>
      <c r="D57" s="750" t="s">
        <v>600</v>
      </c>
      <c r="E57" s="751">
        <v>50113001</v>
      </c>
      <c r="F57" s="750" t="s">
        <v>610</v>
      </c>
      <c r="G57" s="749" t="s">
        <v>630</v>
      </c>
      <c r="H57" s="749">
        <v>117425</v>
      </c>
      <c r="I57" s="749">
        <v>17425</v>
      </c>
      <c r="J57" s="749" t="s">
        <v>702</v>
      </c>
      <c r="K57" s="749" t="s">
        <v>703</v>
      </c>
      <c r="L57" s="752">
        <v>20.022857142857141</v>
      </c>
      <c r="M57" s="752">
        <v>7</v>
      </c>
      <c r="N57" s="753">
        <v>140.16</v>
      </c>
    </row>
    <row r="58" spans="1:14" ht="14.4" customHeight="1" x14ac:dyDescent="0.3">
      <c r="A58" s="747" t="s">
        <v>586</v>
      </c>
      <c r="B58" s="748" t="s">
        <v>587</v>
      </c>
      <c r="C58" s="749" t="s">
        <v>599</v>
      </c>
      <c r="D58" s="750" t="s">
        <v>600</v>
      </c>
      <c r="E58" s="751">
        <v>50113001</v>
      </c>
      <c r="F58" s="750" t="s">
        <v>610</v>
      </c>
      <c r="G58" s="749" t="s">
        <v>630</v>
      </c>
      <c r="H58" s="749">
        <v>117431</v>
      </c>
      <c r="I58" s="749">
        <v>17431</v>
      </c>
      <c r="J58" s="749" t="s">
        <v>704</v>
      </c>
      <c r="K58" s="749" t="s">
        <v>625</v>
      </c>
      <c r="L58" s="752">
        <v>27.177500000000006</v>
      </c>
      <c r="M58" s="752">
        <v>4</v>
      </c>
      <c r="N58" s="753">
        <v>108.71000000000002</v>
      </c>
    </row>
    <row r="59" spans="1:14" ht="14.4" customHeight="1" x14ac:dyDescent="0.3">
      <c r="A59" s="747" t="s">
        <v>586</v>
      </c>
      <c r="B59" s="748" t="s">
        <v>587</v>
      </c>
      <c r="C59" s="749" t="s">
        <v>599</v>
      </c>
      <c r="D59" s="750" t="s">
        <v>600</v>
      </c>
      <c r="E59" s="751">
        <v>50113001</v>
      </c>
      <c r="F59" s="750" t="s">
        <v>610</v>
      </c>
      <c r="G59" s="749" t="s">
        <v>611</v>
      </c>
      <c r="H59" s="749">
        <v>158654</v>
      </c>
      <c r="I59" s="749">
        <v>58654</v>
      </c>
      <c r="J59" s="749" t="s">
        <v>705</v>
      </c>
      <c r="K59" s="749" t="s">
        <v>706</v>
      </c>
      <c r="L59" s="752">
        <v>66.174999999999983</v>
      </c>
      <c r="M59" s="752">
        <v>4</v>
      </c>
      <c r="N59" s="753">
        <v>264.69999999999993</v>
      </c>
    </row>
    <row r="60" spans="1:14" ht="14.4" customHeight="1" x14ac:dyDescent="0.3">
      <c r="A60" s="747" t="s">
        <v>586</v>
      </c>
      <c r="B60" s="748" t="s">
        <v>587</v>
      </c>
      <c r="C60" s="749" t="s">
        <v>599</v>
      </c>
      <c r="D60" s="750" t="s">
        <v>600</v>
      </c>
      <c r="E60" s="751">
        <v>50113001</v>
      </c>
      <c r="F60" s="750" t="s">
        <v>610</v>
      </c>
      <c r="G60" s="749" t="s">
        <v>611</v>
      </c>
      <c r="H60" s="749">
        <v>156993</v>
      </c>
      <c r="I60" s="749">
        <v>56993</v>
      </c>
      <c r="J60" s="749" t="s">
        <v>707</v>
      </c>
      <c r="K60" s="749" t="s">
        <v>708</v>
      </c>
      <c r="L60" s="752">
        <v>73.405000000000001</v>
      </c>
      <c r="M60" s="752">
        <v>8</v>
      </c>
      <c r="N60" s="753">
        <v>587.24</v>
      </c>
    </row>
    <row r="61" spans="1:14" ht="14.4" customHeight="1" x14ac:dyDescent="0.3">
      <c r="A61" s="747" t="s">
        <v>586</v>
      </c>
      <c r="B61" s="748" t="s">
        <v>587</v>
      </c>
      <c r="C61" s="749" t="s">
        <v>599</v>
      </c>
      <c r="D61" s="750" t="s">
        <v>600</v>
      </c>
      <c r="E61" s="751">
        <v>50113001</v>
      </c>
      <c r="F61" s="750" t="s">
        <v>610</v>
      </c>
      <c r="G61" s="749" t="s">
        <v>630</v>
      </c>
      <c r="H61" s="749">
        <v>214433</v>
      </c>
      <c r="I61" s="749">
        <v>214433</v>
      </c>
      <c r="J61" s="749" t="s">
        <v>709</v>
      </c>
      <c r="K61" s="749" t="s">
        <v>710</v>
      </c>
      <c r="L61" s="752">
        <v>28.39</v>
      </c>
      <c r="M61" s="752">
        <v>2</v>
      </c>
      <c r="N61" s="753">
        <v>56.78</v>
      </c>
    </row>
    <row r="62" spans="1:14" ht="14.4" customHeight="1" x14ac:dyDescent="0.3">
      <c r="A62" s="747" t="s">
        <v>586</v>
      </c>
      <c r="B62" s="748" t="s">
        <v>587</v>
      </c>
      <c r="C62" s="749" t="s">
        <v>599</v>
      </c>
      <c r="D62" s="750" t="s">
        <v>600</v>
      </c>
      <c r="E62" s="751">
        <v>50113001</v>
      </c>
      <c r="F62" s="750" t="s">
        <v>610</v>
      </c>
      <c r="G62" s="749" t="s">
        <v>630</v>
      </c>
      <c r="H62" s="749">
        <v>214427</v>
      </c>
      <c r="I62" s="749">
        <v>214427</v>
      </c>
      <c r="J62" s="749" t="s">
        <v>711</v>
      </c>
      <c r="K62" s="749" t="s">
        <v>712</v>
      </c>
      <c r="L62" s="752">
        <v>67.777499999999989</v>
      </c>
      <c r="M62" s="752">
        <v>24</v>
      </c>
      <c r="N62" s="753">
        <v>1626.6599999999999</v>
      </c>
    </row>
    <row r="63" spans="1:14" ht="14.4" customHeight="1" x14ac:dyDescent="0.3">
      <c r="A63" s="747" t="s">
        <v>586</v>
      </c>
      <c r="B63" s="748" t="s">
        <v>587</v>
      </c>
      <c r="C63" s="749" t="s">
        <v>599</v>
      </c>
      <c r="D63" s="750" t="s">
        <v>600</v>
      </c>
      <c r="E63" s="751">
        <v>50113001</v>
      </c>
      <c r="F63" s="750" t="s">
        <v>610</v>
      </c>
      <c r="G63" s="749" t="s">
        <v>630</v>
      </c>
      <c r="H63" s="749">
        <v>113767</v>
      </c>
      <c r="I63" s="749">
        <v>13767</v>
      </c>
      <c r="J63" s="749" t="s">
        <v>713</v>
      </c>
      <c r="K63" s="749" t="s">
        <v>714</v>
      </c>
      <c r="L63" s="752">
        <v>45.19</v>
      </c>
      <c r="M63" s="752">
        <v>1</v>
      </c>
      <c r="N63" s="753">
        <v>45.19</v>
      </c>
    </row>
    <row r="64" spans="1:14" ht="14.4" customHeight="1" x14ac:dyDescent="0.3">
      <c r="A64" s="747" t="s">
        <v>586</v>
      </c>
      <c r="B64" s="748" t="s">
        <v>587</v>
      </c>
      <c r="C64" s="749" t="s">
        <v>599</v>
      </c>
      <c r="D64" s="750" t="s">
        <v>600</v>
      </c>
      <c r="E64" s="751">
        <v>50113001</v>
      </c>
      <c r="F64" s="750" t="s">
        <v>610</v>
      </c>
      <c r="G64" s="749" t="s">
        <v>611</v>
      </c>
      <c r="H64" s="749">
        <v>213255</v>
      </c>
      <c r="I64" s="749">
        <v>213255</v>
      </c>
      <c r="J64" s="749" t="s">
        <v>715</v>
      </c>
      <c r="K64" s="749" t="s">
        <v>716</v>
      </c>
      <c r="L64" s="752">
        <v>125.73000000000003</v>
      </c>
      <c r="M64" s="752">
        <v>1</v>
      </c>
      <c r="N64" s="753">
        <v>125.73000000000003</v>
      </c>
    </row>
    <row r="65" spans="1:14" ht="14.4" customHeight="1" x14ac:dyDescent="0.3">
      <c r="A65" s="747" t="s">
        <v>586</v>
      </c>
      <c r="B65" s="748" t="s">
        <v>587</v>
      </c>
      <c r="C65" s="749" t="s">
        <v>599</v>
      </c>
      <c r="D65" s="750" t="s">
        <v>600</v>
      </c>
      <c r="E65" s="751">
        <v>50113001</v>
      </c>
      <c r="F65" s="750" t="s">
        <v>610</v>
      </c>
      <c r="G65" s="749" t="s">
        <v>611</v>
      </c>
      <c r="H65" s="749">
        <v>216471</v>
      </c>
      <c r="I65" s="749">
        <v>216471</v>
      </c>
      <c r="J65" s="749" t="s">
        <v>717</v>
      </c>
      <c r="K65" s="749" t="s">
        <v>718</v>
      </c>
      <c r="L65" s="752">
        <v>123.53999999999998</v>
      </c>
      <c r="M65" s="752">
        <v>1</v>
      </c>
      <c r="N65" s="753">
        <v>123.53999999999998</v>
      </c>
    </row>
    <row r="66" spans="1:14" ht="14.4" customHeight="1" x14ac:dyDescent="0.3">
      <c r="A66" s="747" t="s">
        <v>586</v>
      </c>
      <c r="B66" s="748" t="s">
        <v>587</v>
      </c>
      <c r="C66" s="749" t="s">
        <v>599</v>
      </c>
      <c r="D66" s="750" t="s">
        <v>600</v>
      </c>
      <c r="E66" s="751">
        <v>50113001</v>
      </c>
      <c r="F66" s="750" t="s">
        <v>610</v>
      </c>
      <c r="G66" s="749" t="s">
        <v>611</v>
      </c>
      <c r="H66" s="749">
        <v>193105</v>
      </c>
      <c r="I66" s="749">
        <v>93105</v>
      </c>
      <c r="J66" s="749" t="s">
        <v>719</v>
      </c>
      <c r="K66" s="749" t="s">
        <v>720</v>
      </c>
      <c r="L66" s="752">
        <v>206.54999999999995</v>
      </c>
      <c r="M66" s="752">
        <v>1</v>
      </c>
      <c r="N66" s="753">
        <v>206.54999999999995</v>
      </c>
    </row>
    <row r="67" spans="1:14" ht="14.4" customHeight="1" x14ac:dyDescent="0.3">
      <c r="A67" s="747" t="s">
        <v>586</v>
      </c>
      <c r="B67" s="748" t="s">
        <v>587</v>
      </c>
      <c r="C67" s="749" t="s">
        <v>599</v>
      </c>
      <c r="D67" s="750" t="s">
        <v>600</v>
      </c>
      <c r="E67" s="751">
        <v>50113001</v>
      </c>
      <c r="F67" s="750" t="s">
        <v>610</v>
      </c>
      <c r="G67" s="749" t="s">
        <v>611</v>
      </c>
      <c r="H67" s="749">
        <v>197522</v>
      </c>
      <c r="I67" s="749">
        <v>97522</v>
      </c>
      <c r="J67" s="749" t="s">
        <v>721</v>
      </c>
      <c r="K67" s="749" t="s">
        <v>722</v>
      </c>
      <c r="L67" s="752">
        <v>159.755</v>
      </c>
      <c r="M67" s="752">
        <v>2</v>
      </c>
      <c r="N67" s="753">
        <v>319.51</v>
      </c>
    </row>
    <row r="68" spans="1:14" ht="14.4" customHeight="1" x14ac:dyDescent="0.3">
      <c r="A68" s="747" t="s">
        <v>586</v>
      </c>
      <c r="B68" s="748" t="s">
        <v>587</v>
      </c>
      <c r="C68" s="749" t="s">
        <v>599</v>
      </c>
      <c r="D68" s="750" t="s">
        <v>600</v>
      </c>
      <c r="E68" s="751">
        <v>50113001</v>
      </c>
      <c r="F68" s="750" t="s">
        <v>610</v>
      </c>
      <c r="G68" s="749" t="s">
        <v>611</v>
      </c>
      <c r="H68" s="749">
        <v>114075</v>
      </c>
      <c r="I68" s="749">
        <v>14075</v>
      </c>
      <c r="J68" s="749" t="s">
        <v>721</v>
      </c>
      <c r="K68" s="749" t="s">
        <v>723</v>
      </c>
      <c r="L68" s="752">
        <v>294.642</v>
      </c>
      <c r="M68" s="752">
        <v>5</v>
      </c>
      <c r="N68" s="753">
        <v>1473.21</v>
      </c>
    </row>
    <row r="69" spans="1:14" ht="14.4" customHeight="1" x14ac:dyDescent="0.3">
      <c r="A69" s="747" t="s">
        <v>586</v>
      </c>
      <c r="B69" s="748" t="s">
        <v>587</v>
      </c>
      <c r="C69" s="749" t="s">
        <v>599</v>
      </c>
      <c r="D69" s="750" t="s">
        <v>600</v>
      </c>
      <c r="E69" s="751">
        <v>50113001</v>
      </c>
      <c r="F69" s="750" t="s">
        <v>610</v>
      </c>
      <c r="G69" s="749" t="s">
        <v>611</v>
      </c>
      <c r="H69" s="749">
        <v>184090</v>
      </c>
      <c r="I69" s="749">
        <v>84090</v>
      </c>
      <c r="J69" s="749" t="s">
        <v>724</v>
      </c>
      <c r="K69" s="749" t="s">
        <v>725</v>
      </c>
      <c r="L69" s="752">
        <v>60.140000000000008</v>
      </c>
      <c r="M69" s="752">
        <v>6</v>
      </c>
      <c r="N69" s="753">
        <v>360.84000000000003</v>
      </c>
    </row>
    <row r="70" spans="1:14" ht="14.4" customHeight="1" x14ac:dyDescent="0.3">
      <c r="A70" s="747" t="s">
        <v>586</v>
      </c>
      <c r="B70" s="748" t="s">
        <v>587</v>
      </c>
      <c r="C70" s="749" t="s">
        <v>599</v>
      </c>
      <c r="D70" s="750" t="s">
        <v>600</v>
      </c>
      <c r="E70" s="751">
        <v>50113001</v>
      </c>
      <c r="F70" s="750" t="s">
        <v>610</v>
      </c>
      <c r="G70" s="749" t="s">
        <v>611</v>
      </c>
      <c r="H70" s="749">
        <v>102477</v>
      </c>
      <c r="I70" s="749">
        <v>2477</v>
      </c>
      <c r="J70" s="749" t="s">
        <v>726</v>
      </c>
      <c r="K70" s="749" t="s">
        <v>727</v>
      </c>
      <c r="L70" s="752">
        <v>40.169999999999995</v>
      </c>
      <c r="M70" s="752">
        <v>16</v>
      </c>
      <c r="N70" s="753">
        <v>642.71999999999991</v>
      </c>
    </row>
    <row r="71" spans="1:14" ht="14.4" customHeight="1" x14ac:dyDescent="0.3">
      <c r="A71" s="747" t="s">
        <v>586</v>
      </c>
      <c r="B71" s="748" t="s">
        <v>587</v>
      </c>
      <c r="C71" s="749" t="s">
        <v>599</v>
      </c>
      <c r="D71" s="750" t="s">
        <v>600</v>
      </c>
      <c r="E71" s="751">
        <v>50113001</v>
      </c>
      <c r="F71" s="750" t="s">
        <v>610</v>
      </c>
      <c r="G71" s="749" t="s">
        <v>611</v>
      </c>
      <c r="H71" s="749">
        <v>102478</v>
      </c>
      <c r="I71" s="749">
        <v>2478</v>
      </c>
      <c r="J71" s="749" t="s">
        <v>726</v>
      </c>
      <c r="K71" s="749" t="s">
        <v>728</v>
      </c>
      <c r="L71" s="752">
        <v>77.557015649941434</v>
      </c>
      <c r="M71" s="752">
        <v>106</v>
      </c>
      <c r="N71" s="753">
        <v>8221.0436588937919</v>
      </c>
    </row>
    <row r="72" spans="1:14" ht="14.4" customHeight="1" x14ac:dyDescent="0.3">
      <c r="A72" s="747" t="s">
        <v>586</v>
      </c>
      <c r="B72" s="748" t="s">
        <v>587</v>
      </c>
      <c r="C72" s="749" t="s">
        <v>599</v>
      </c>
      <c r="D72" s="750" t="s">
        <v>600</v>
      </c>
      <c r="E72" s="751">
        <v>50113001</v>
      </c>
      <c r="F72" s="750" t="s">
        <v>610</v>
      </c>
      <c r="G72" s="749" t="s">
        <v>611</v>
      </c>
      <c r="H72" s="749">
        <v>208695</v>
      </c>
      <c r="I72" s="749">
        <v>208695</v>
      </c>
      <c r="J72" s="749" t="s">
        <v>726</v>
      </c>
      <c r="K72" s="749" t="s">
        <v>728</v>
      </c>
      <c r="L72" s="752">
        <v>77.306666666666658</v>
      </c>
      <c r="M72" s="752">
        <v>63</v>
      </c>
      <c r="N72" s="753">
        <v>4870.32</v>
      </c>
    </row>
    <row r="73" spans="1:14" ht="14.4" customHeight="1" x14ac:dyDescent="0.3">
      <c r="A73" s="747" t="s">
        <v>586</v>
      </c>
      <c r="B73" s="748" t="s">
        <v>587</v>
      </c>
      <c r="C73" s="749" t="s">
        <v>599</v>
      </c>
      <c r="D73" s="750" t="s">
        <v>600</v>
      </c>
      <c r="E73" s="751">
        <v>50113001</v>
      </c>
      <c r="F73" s="750" t="s">
        <v>610</v>
      </c>
      <c r="G73" s="749" t="s">
        <v>611</v>
      </c>
      <c r="H73" s="749">
        <v>117011</v>
      </c>
      <c r="I73" s="749">
        <v>17011</v>
      </c>
      <c r="J73" s="749" t="s">
        <v>729</v>
      </c>
      <c r="K73" s="749" t="s">
        <v>730</v>
      </c>
      <c r="L73" s="752">
        <v>148.64003519294224</v>
      </c>
      <c r="M73" s="752">
        <v>8</v>
      </c>
      <c r="N73" s="753">
        <v>1189.1202815435379</v>
      </c>
    </row>
    <row r="74" spans="1:14" ht="14.4" customHeight="1" x14ac:dyDescent="0.3">
      <c r="A74" s="747" t="s">
        <v>586</v>
      </c>
      <c r="B74" s="748" t="s">
        <v>587</v>
      </c>
      <c r="C74" s="749" t="s">
        <v>599</v>
      </c>
      <c r="D74" s="750" t="s">
        <v>600</v>
      </c>
      <c r="E74" s="751">
        <v>50113001</v>
      </c>
      <c r="F74" s="750" t="s">
        <v>610</v>
      </c>
      <c r="G74" s="749" t="s">
        <v>611</v>
      </c>
      <c r="H74" s="749">
        <v>183318</v>
      </c>
      <c r="I74" s="749">
        <v>83318</v>
      </c>
      <c r="J74" s="749" t="s">
        <v>731</v>
      </c>
      <c r="K74" s="749" t="s">
        <v>732</v>
      </c>
      <c r="L74" s="752">
        <v>31.81</v>
      </c>
      <c r="M74" s="752">
        <v>1</v>
      </c>
      <c r="N74" s="753">
        <v>31.81</v>
      </c>
    </row>
    <row r="75" spans="1:14" ht="14.4" customHeight="1" x14ac:dyDescent="0.3">
      <c r="A75" s="747" t="s">
        <v>586</v>
      </c>
      <c r="B75" s="748" t="s">
        <v>587</v>
      </c>
      <c r="C75" s="749" t="s">
        <v>599</v>
      </c>
      <c r="D75" s="750" t="s">
        <v>600</v>
      </c>
      <c r="E75" s="751">
        <v>50113001</v>
      </c>
      <c r="F75" s="750" t="s">
        <v>610</v>
      </c>
      <c r="G75" s="749" t="s">
        <v>611</v>
      </c>
      <c r="H75" s="749">
        <v>103645</v>
      </c>
      <c r="I75" s="749">
        <v>3645</v>
      </c>
      <c r="J75" s="749" t="s">
        <v>733</v>
      </c>
      <c r="K75" s="749" t="s">
        <v>734</v>
      </c>
      <c r="L75" s="752">
        <v>69.92</v>
      </c>
      <c r="M75" s="752">
        <v>1</v>
      </c>
      <c r="N75" s="753">
        <v>69.92</v>
      </c>
    </row>
    <row r="76" spans="1:14" ht="14.4" customHeight="1" x14ac:dyDescent="0.3">
      <c r="A76" s="747" t="s">
        <v>586</v>
      </c>
      <c r="B76" s="748" t="s">
        <v>587</v>
      </c>
      <c r="C76" s="749" t="s">
        <v>599</v>
      </c>
      <c r="D76" s="750" t="s">
        <v>600</v>
      </c>
      <c r="E76" s="751">
        <v>50113001</v>
      </c>
      <c r="F76" s="750" t="s">
        <v>610</v>
      </c>
      <c r="G76" s="749" t="s">
        <v>611</v>
      </c>
      <c r="H76" s="749">
        <v>108499</v>
      </c>
      <c r="I76" s="749">
        <v>8499</v>
      </c>
      <c r="J76" s="749" t="s">
        <v>735</v>
      </c>
      <c r="K76" s="749" t="s">
        <v>736</v>
      </c>
      <c r="L76" s="752">
        <v>111.51990000000001</v>
      </c>
      <c r="M76" s="752">
        <v>40</v>
      </c>
      <c r="N76" s="753">
        <v>4460.7960000000003</v>
      </c>
    </row>
    <row r="77" spans="1:14" ht="14.4" customHeight="1" x14ac:dyDescent="0.3">
      <c r="A77" s="747" t="s">
        <v>586</v>
      </c>
      <c r="B77" s="748" t="s">
        <v>587</v>
      </c>
      <c r="C77" s="749" t="s">
        <v>599</v>
      </c>
      <c r="D77" s="750" t="s">
        <v>600</v>
      </c>
      <c r="E77" s="751">
        <v>50113001</v>
      </c>
      <c r="F77" s="750" t="s">
        <v>610</v>
      </c>
      <c r="G77" s="749" t="s">
        <v>611</v>
      </c>
      <c r="H77" s="749">
        <v>102479</v>
      </c>
      <c r="I77" s="749">
        <v>2479</v>
      </c>
      <c r="J77" s="749" t="s">
        <v>737</v>
      </c>
      <c r="K77" s="749" t="s">
        <v>738</v>
      </c>
      <c r="L77" s="752">
        <v>65.805000000000007</v>
      </c>
      <c r="M77" s="752">
        <v>4</v>
      </c>
      <c r="N77" s="753">
        <v>263.22000000000003</v>
      </c>
    </row>
    <row r="78" spans="1:14" ht="14.4" customHeight="1" x14ac:dyDescent="0.3">
      <c r="A78" s="747" t="s">
        <v>586</v>
      </c>
      <c r="B78" s="748" t="s">
        <v>587</v>
      </c>
      <c r="C78" s="749" t="s">
        <v>599</v>
      </c>
      <c r="D78" s="750" t="s">
        <v>600</v>
      </c>
      <c r="E78" s="751">
        <v>50113001</v>
      </c>
      <c r="F78" s="750" t="s">
        <v>610</v>
      </c>
      <c r="G78" s="749" t="s">
        <v>611</v>
      </c>
      <c r="H78" s="749">
        <v>58880</v>
      </c>
      <c r="I78" s="749">
        <v>58880</v>
      </c>
      <c r="J78" s="749" t="s">
        <v>739</v>
      </c>
      <c r="K78" s="749" t="s">
        <v>740</v>
      </c>
      <c r="L78" s="752">
        <v>46.290000000000006</v>
      </c>
      <c r="M78" s="752">
        <v>1</v>
      </c>
      <c r="N78" s="753">
        <v>46.290000000000006</v>
      </c>
    </row>
    <row r="79" spans="1:14" ht="14.4" customHeight="1" x14ac:dyDescent="0.3">
      <c r="A79" s="747" t="s">
        <v>586</v>
      </c>
      <c r="B79" s="748" t="s">
        <v>587</v>
      </c>
      <c r="C79" s="749" t="s">
        <v>599</v>
      </c>
      <c r="D79" s="750" t="s">
        <v>600</v>
      </c>
      <c r="E79" s="751">
        <v>50113001</v>
      </c>
      <c r="F79" s="750" t="s">
        <v>610</v>
      </c>
      <c r="G79" s="749" t="s">
        <v>611</v>
      </c>
      <c r="H79" s="749">
        <v>158425</v>
      </c>
      <c r="I79" s="749">
        <v>58425</v>
      </c>
      <c r="J79" s="749" t="s">
        <v>741</v>
      </c>
      <c r="K79" s="749" t="s">
        <v>742</v>
      </c>
      <c r="L79" s="752">
        <v>82.010000000000019</v>
      </c>
      <c r="M79" s="752">
        <v>5</v>
      </c>
      <c r="N79" s="753">
        <v>410.05000000000007</v>
      </c>
    </row>
    <row r="80" spans="1:14" ht="14.4" customHeight="1" x14ac:dyDescent="0.3">
      <c r="A80" s="747" t="s">
        <v>586</v>
      </c>
      <c r="B80" s="748" t="s">
        <v>587</v>
      </c>
      <c r="C80" s="749" t="s">
        <v>599</v>
      </c>
      <c r="D80" s="750" t="s">
        <v>600</v>
      </c>
      <c r="E80" s="751">
        <v>50113001</v>
      </c>
      <c r="F80" s="750" t="s">
        <v>610</v>
      </c>
      <c r="G80" s="749" t="s">
        <v>611</v>
      </c>
      <c r="H80" s="749">
        <v>154539</v>
      </c>
      <c r="I80" s="749">
        <v>54539</v>
      </c>
      <c r="J80" s="749" t="s">
        <v>743</v>
      </c>
      <c r="K80" s="749" t="s">
        <v>744</v>
      </c>
      <c r="L80" s="752">
        <v>60.277499999999996</v>
      </c>
      <c r="M80" s="752">
        <v>40</v>
      </c>
      <c r="N80" s="753">
        <v>2411.1</v>
      </c>
    </row>
    <row r="81" spans="1:14" ht="14.4" customHeight="1" x14ac:dyDescent="0.3">
      <c r="A81" s="747" t="s">
        <v>586</v>
      </c>
      <c r="B81" s="748" t="s">
        <v>587</v>
      </c>
      <c r="C81" s="749" t="s">
        <v>599</v>
      </c>
      <c r="D81" s="750" t="s">
        <v>600</v>
      </c>
      <c r="E81" s="751">
        <v>50113001</v>
      </c>
      <c r="F81" s="750" t="s">
        <v>610</v>
      </c>
      <c r="G81" s="749" t="s">
        <v>611</v>
      </c>
      <c r="H81" s="749">
        <v>179327</v>
      </c>
      <c r="I81" s="749">
        <v>179327</v>
      </c>
      <c r="J81" s="749" t="s">
        <v>745</v>
      </c>
      <c r="K81" s="749" t="s">
        <v>695</v>
      </c>
      <c r="L81" s="752">
        <v>74.40000000000002</v>
      </c>
      <c r="M81" s="752">
        <v>16</v>
      </c>
      <c r="N81" s="753">
        <v>1190.4000000000003</v>
      </c>
    </row>
    <row r="82" spans="1:14" ht="14.4" customHeight="1" x14ac:dyDescent="0.3">
      <c r="A82" s="747" t="s">
        <v>586</v>
      </c>
      <c r="B82" s="748" t="s">
        <v>587</v>
      </c>
      <c r="C82" s="749" t="s">
        <v>599</v>
      </c>
      <c r="D82" s="750" t="s">
        <v>600</v>
      </c>
      <c r="E82" s="751">
        <v>50113001</v>
      </c>
      <c r="F82" s="750" t="s">
        <v>610</v>
      </c>
      <c r="G82" s="749" t="s">
        <v>611</v>
      </c>
      <c r="H82" s="749">
        <v>209688</v>
      </c>
      <c r="I82" s="749">
        <v>209688</v>
      </c>
      <c r="J82" s="749" t="s">
        <v>746</v>
      </c>
      <c r="K82" s="749" t="s">
        <v>747</v>
      </c>
      <c r="L82" s="752">
        <v>93.279999999999987</v>
      </c>
      <c r="M82" s="752">
        <v>1</v>
      </c>
      <c r="N82" s="753">
        <v>93.279999999999987</v>
      </c>
    </row>
    <row r="83" spans="1:14" ht="14.4" customHeight="1" x14ac:dyDescent="0.3">
      <c r="A83" s="747" t="s">
        <v>586</v>
      </c>
      <c r="B83" s="748" t="s">
        <v>587</v>
      </c>
      <c r="C83" s="749" t="s">
        <v>599</v>
      </c>
      <c r="D83" s="750" t="s">
        <v>600</v>
      </c>
      <c r="E83" s="751">
        <v>50113001</v>
      </c>
      <c r="F83" s="750" t="s">
        <v>610</v>
      </c>
      <c r="G83" s="749" t="s">
        <v>630</v>
      </c>
      <c r="H83" s="749">
        <v>215713</v>
      </c>
      <c r="I83" s="749">
        <v>215713</v>
      </c>
      <c r="J83" s="749" t="s">
        <v>748</v>
      </c>
      <c r="K83" s="749" t="s">
        <v>749</v>
      </c>
      <c r="L83" s="752">
        <v>51.960000000000015</v>
      </c>
      <c r="M83" s="752">
        <v>2</v>
      </c>
      <c r="N83" s="753">
        <v>103.92000000000003</v>
      </c>
    </row>
    <row r="84" spans="1:14" ht="14.4" customHeight="1" x14ac:dyDescent="0.3">
      <c r="A84" s="747" t="s">
        <v>586</v>
      </c>
      <c r="B84" s="748" t="s">
        <v>587</v>
      </c>
      <c r="C84" s="749" t="s">
        <v>599</v>
      </c>
      <c r="D84" s="750" t="s">
        <v>600</v>
      </c>
      <c r="E84" s="751">
        <v>50113001</v>
      </c>
      <c r="F84" s="750" t="s">
        <v>610</v>
      </c>
      <c r="G84" s="749" t="s">
        <v>630</v>
      </c>
      <c r="H84" s="749">
        <v>215715</v>
      </c>
      <c r="I84" s="749">
        <v>215715</v>
      </c>
      <c r="J84" s="749" t="s">
        <v>748</v>
      </c>
      <c r="K84" s="749" t="s">
        <v>750</v>
      </c>
      <c r="L84" s="752">
        <v>66.534999999999997</v>
      </c>
      <c r="M84" s="752">
        <v>4</v>
      </c>
      <c r="N84" s="753">
        <v>266.14</v>
      </c>
    </row>
    <row r="85" spans="1:14" ht="14.4" customHeight="1" x14ac:dyDescent="0.3">
      <c r="A85" s="747" t="s">
        <v>586</v>
      </c>
      <c r="B85" s="748" t="s">
        <v>587</v>
      </c>
      <c r="C85" s="749" t="s">
        <v>599</v>
      </c>
      <c r="D85" s="750" t="s">
        <v>600</v>
      </c>
      <c r="E85" s="751">
        <v>50113001</v>
      </c>
      <c r="F85" s="750" t="s">
        <v>610</v>
      </c>
      <c r="G85" s="749" t="s">
        <v>630</v>
      </c>
      <c r="H85" s="749">
        <v>181456</v>
      </c>
      <c r="I85" s="749">
        <v>81456</v>
      </c>
      <c r="J85" s="749" t="s">
        <v>748</v>
      </c>
      <c r="K85" s="749" t="s">
        <v>750</v>
      </c>
      <c r="L85" s="752">
        <v>66.730000000000018</v>
      </c>
      <c r="M85" s="752">
        <v>1</v>
      </c>
      <c r="N85" s="753">
        <v>66.730000000000018</v>
      </c>
    </row>
    <row r="86" spans="1:14" ht="14.4" customHeight="1" x14ac:dyDescent="0.3">
      <c r="A86" s="747" t="s">
        <v>586</v>
      </c>
      <c r="B86" s="748" t="s">
        <v>587</v>
      </c>
      <c r="C86" s="749" t="s">
        <v>599</v>
      </c>
      <c r="D86" s="750" t="s">
        <v>600</v>
      </c>
      <c r="E86" s="751">
        <v>50113001</v>
      </c>
      <c r="F86" s="750" t="s">
        <v>610</v>
      </c>
      <c r="G86" s="749" t="s">
        <v>611</v>
      </c>
      <c r="H86" s="749">
        <v>215568</v>
      </c>
      <c r="I86" s="749">
        <v>215568</v>
      </c>
      <c r="J86" s="749" t="s">
        <v>751</v>
      </c>
      <c r="K86" s="749" t="s">
        <v>752</v>
      </c>
      <c r="L86" s="752">
        <v>105.23000000000003</v>
      </c>
      <c r="M86" s="752">
        <v>1</v>
      </c>
      <c r="N86" s="753">
        <v>105.23000000000003</v>
      </c>
    </row>
    <row r="87" spans="1:14" ht="14.4" customHeight="1" x14ac:dyDescent="0.3">
      <c r="A87" s="747" t="s">
        <v>586</v>
      </c>
      <c r="B87" s="748" t="s">
        <v>587</v>
      </c>
      <c r="C87" s="749" t="s">
        <v>599</v>
      </c>
      <c r="D87" s="750" t="s">
        <v>600</v>
      </c>
      <c r="E87" s="751">
        <v>50113001</v>
      </c>
      <c r="F87" s="750" t="s">
        <v>610</v>
      </c>
      <c r="G87" s="749" t="s">
        <v>611</v>
      </c>
      <c r="H87" s="749">
        <v>905097</v>
      </c>
      <c r="I87" s="749">
        <v>158767</v>
      </c>
      <c r="J87" s="749" t="s">
        <v>753</v>
      </c>
      <c r="K87" s="749" t="s">
        <v>754</v>
      </c>
      <c r="L87" s="752">
        <v>175.03899999999999</v>
      </c>
      <c r="M87" s="752">
        <v>5</v>
      </c>
      <c r="N87" s="753">
        <v>875.19499999999994</v>
      </c>
    </row>
    <row r="88" spans="1:14" ht="14.4" customHeight="1" x14ac:dyDescent="0.3">
      <c r="A88" s="747" t="s">
        <v>586</v>
      </c>
      <c r="B88" s="748" t="s">
        <v>587</v>
      </c>
      <c r="C88" s="749" t="s">
        <v>599</v>
      </c>
      <c r="D88" s="750" t="s">
        <v>600</v>
      </c>
      <c r="E88" s="751">
        <v>50113001</v>
      </c>
      <c r="F88" s="750" t="s">
        <v>610</v>
      </c>
      <c r="G88" s="749" t="s">
        <v>611</v>
      </c>
      <c r="H88" s="749">
        <v>23987</v>
      </c>
      <c r="I88" s="749">
        <v>23987</v>
      </c>
      <c r="J88" s="749" t="s">
        <v>755</v>
      </c>
      <c r="K88" s="749" t="s">
        <v>756</v>
      </c>
      <c r="L88" s="752">
        <v>175.03007876900324</v>
      </c>
      <c r="M88" s="752">
        <v>10</v>
      </c>
      <c r="N88" s="753">
        <v>1750.3007876900324</v>
      </c>
    </row>
    <row r="89" spans="1:14" ht="14.4" customHeight="1" x14ac:dyDescent="0.3">
      <c r="A89" s="747" t="s">
        <v>586</v>
      </c>
      <c r="B89" s="748" t="s">
        <v>587</v>
      </c>
      <c r="C89" s="749" t="s">
        <v>599</v>
      </c>
      <c r="D89" s="750" t="s">
        <v>600</v>
      </c>
      <c r="E89" s="751">
        <v>50113001</v>
      </c>
      <c r="F89" s="750" t="s">
        <v>610</v>
      </c>
      <c r="G89" s="749" t="s">
        <v>611</v>
      </c>
      <c r="H89" s="749">
        <v>920170</v>
      </c>
      <c r="I89" s="749">
        <v>0</v>
      </c>
      <c r="J89" s="749" t="s">
        <v>757</v>
      </c>
      <c r="K89" s="749" t="s">
        <v>588</v>
      </c>
      <c r="L89" s="752">
        <v>75.166011032013969</v>
      </c>
      <c r="M89" s="752">
        <v>6</v>
      </c>
      <c r="N89" s="753">
        <v>450.99606619208384</v>
      </c>
    </row>
    <row r="90" spans="1:14" ht="14.4" customHeight="1" x14ac:dyDescent="0.3">
      <c r="A90" s="747" t="s">
        <v>586</v>
      </c>
      <c r="B90" s="748" t="s">
        <v>587</v>
      </c>
      <c r="C90" s="749" t="s">
        <v>599</v>
      </c>
      <c r="D90" s="750" t="s">
        <v>600</v>
      </c>
      <c r="E90" s="751">
        <v>50113001</v>
      </c>
      <c r="F90" s="750" t="s">
        <v>610</v>
      </c>
      <c r="G90" s="749" t="s">
        <v>588</v>
      </c>
      <c r="H90" s="749">
        <v>132522</v>
      </c>
      <c r="I90" s="749">
        <v>132522</v>
      </c>
      <c r="J90" s="749" t="s">
        <v>758</v>
      </c>
      <c r="K90" s="749" t="s">
        <v>759</v>
      </c>
      <c r="L90" s="752">
        <v>81.899999999999991</v>
      </c>
      <c r="M90" s="752">
        <v>1</v>
      </c>
      <c r="N90" s="753">
        <v>81.899999999999991</v>
      </c>
    </row>
    <row r="91" spans="1:14" ht="14.4" customHeight="1" x14ac:dyDescent="0.3">
      <c r="A91" s="747" t="s">
        <v>586</v>
      </c>
      <c r="B91" s="748" t="s">
        <v>587</v>
      </c>
      <c r="C91" s="749" t="s">
        <v>599</v>
      </c>
      <c r="D91" s="750" t="s">
        <v>600</v>
      </c>
      <c r="E91" s="751">
        <v>50113001</v>
      </c>
      <c r="F91" s="750" t="s">
        <v>610</v>
      </c>
      <c r="G91" s="749" t="s">
        <v>611</v>
      </c>
      <c r="H91" s="749">
        <v>192205</v>
      </c>
      <c r="I91" s="749">
        <v>192205</v>
      </c>
      <c r="J91" s="749" t="s">
        <v>760</v>
      </c>
      <c r="K91" s="749" t="s">
        <v>761</v>
      </c>
      <c r="L91" s="752">
        <v>87.890000000000015</v>
      </c>
      <c r="M91" s="752">
        <v>1</v>
      </c>
      <c r="N91" s="753">
        <v>87.890000000000015</v>
      </c>
    </row>
    <row r="92" spans="1:14" ht="14.4" customHeight="1" x14ac:dyDescent="0.3">
      <c r="A92" s="747" t="s">
        <v>586</v>
      </c>
      <c r="B92" s="748" t="s">
        <v>587</v>
      </c>
      <c r="C92" s="749" t="s">
        <v>599</v>
      </c>
      <c r="D92" s="750" t="s">
        <v>600</v>
      </c>
      <c r="E92" s="751">
        <v>50113001</v>
      </c>
      <c r="F92" s="750" t="s">
        <v>610</v>
      </c>
      <c r="G92" s="749" t="s">
        <v>611</v>
      </c>
      <c r="H92" s="749">
        <v>145275</v>
      </c>
      <c r="I92" s="749">
        <v>45275</v>
      </c>
      <c r="J92" s="749" t="s">
        <v>762</v>
      </c>
      <c r="K92" s="749" t="s">
        <v>763</v>
      </c>
      <c r="L92" s="752">
        <v>58.880000000000017</v>
      </c>
      <c r="M92" s="752">
        <v>1</v>
      </c>
      <c r="N92" s="753">
        <v>58.880000000000017</v>
      </c>
    </row>
    <row r="93" spans="1:14" ht="14.4" customHeight="1" x14ac:dyDescent="0.3">
      <c r="A93" s="747" t="s">
        <v>586</v>
      </c>
      <c r="B93" s="748" t="s">
        <v>587</v>
      </c>
      <c r="C93" s="749" t="s">
        <v>599</v>
      </c>
      <c r="D93" s="750" t="s">
        <v>600</v>
      </c>
      <c r="E93" s="751">
        <v>50113001</v>
      </c>
      <c r="F93" s="750" t="s">
        <v>610</v>
      </c>
      <c r="G93" s="749" t="s">
        <v>611</v>
      </c>
      <c r="H93" s="749">
        <v>102818</v>
      </c>
      <c r="I93" s="749">
        <v>2818</v>
      </c>
      <c r="J93" s="749" t="s">
        <v>764</v>
      </c>
      <c r="K93" s="749" t="s">
        <v>765</v>
      </c>
      <c r="L93" s="752">
        <v>112.33562500000002</v>
      </c>
      <c r="M93" s="752">
        <v>16</v>
      </c>
      <c r="N93" s="753">
        <v>1797.3700000000003</v>
      </c>
    </row>
    <row r="94" spans="1:14" ht="14.4" customHeight="1" x14ac:dyDescent="0.3">
      <c r="A94" s="747" t="s">
        <v>586</v>
      </c>
      <c r="B94" s="748" t="s">
        <v>587</v>
      </c>
      <c r="C94" s="749" t="s">
        <v>599</v>
      </c>
      <c r="D94" s="750" t="s">
        <v>600</v>
      </c>
      <c r="E94" s="751">
        <v>50113001</v>
      </c>
      <c r="F94" s="750" t="s">
        <v>610</v>
      </c>
      <c r="G94" s="749" t="s">
        <v>611</v>
      </c>
      <c r="H94" s="749">
        <v>110502</v>
      </c>
      <c r="I94" s="749">
        <v>10502</v>
      </c>
      <c r="J94" s="749" t="s">
        <v>766</v>
      </c>
      <c r="K94" s="749" t="s">
        <v>767</v>
      </c>
      <c r="L94" s="752">
        <v>104.87000000000002</v>
      </c>
      <c r="M94" s="752">
        <v>2</v>
      </c>
      <c r="N94" s="753">
        <v>209.74000000000004</v>
      </c>
    </row>
    <row r="95" spans="1:14" ht="14.4" customHeight="1" x14ac:dyDescent="0.3">
      <c r="A95" s="747" t="s">
        <v>586</v>
      </c>
      <c r="B95" s="748" t="s">
        <v>587</v>
      </c>
      <c r="C95" s="749" t="s">
        <v>599</v>
      </c>
      <c r="D95" s="750" t="s">
        <v>600</v>
      </c>
      <c r="E95" s="751">
        <v>50113001</v>
      </c>
      <c r="F95" s="750" t="s">
        <v>610</v>
      </c>
      <c r="G95" s="749" t="s">
        <v>611</v>
      </c>
      <c r="H95" s="749">
        <v>202796</v>
      </c>
      <c r="I95" s="749">
        <v>202796</v>
      </c>
      <c r="J95" s="749" t="s">
        <v>766</v>
      </c>
      <c r="K95" s="749" t="s">
        <v>768</v>
      </c>
      <c r="L95" s="752">
        <v>294.42000000000007</v>
      </c>
      <c r="M95" s="752">
        <v>2</v>
      </c>
      <c r="N95" s="753">
        <v>588.84000000000015</v>
      </c>
    </row>
    <row r="96" spans="1:14" ht="14.4" customHeight="1" x14ac:dyDescent="0.3">
      <c r="A96" s="747" t="s">
        <v>586</v>
      </c>
      <c r="B96" s="748" t="s">
        <v>587</v>
      </c>
      <c r="C96" s="749" t="s">
        <v>599</v>
      </c>
      <c r="D96" s="750" t="s">
        <v>600</v>
      </c>
      <c r="E96" s="751">
        <v>50113001</v>
      </c>
      <c r="F96" s="750" t="s">
        <v>610</v>
      </c>
      <c r="G96" s="749" t="s">
        <v>611</v>
      </c>
      <c r="H96" s="749">
        <v>203030</v>
      </c>
      <c r="I96" s="749">
        <v>203030</v>
      </c>
      <c r="J96" s="749" t="s">
        <v>769</v>
      </c>
      <c r="K96" s="749" t="s">
        <v>770</v>
      </c>
      <c r="L96" s="752">
        <v>207.76</v>
      </c>
      <c r="M96" s="752">
        <v>1</v>
      </c>
      <c r="N96" s="753">
        <v>207.76</v>
      </c>
    </row>
    <row r="97" spans="1:14" ht="14.4" customHeight="1" x14ac:dyDescent="0.3">
      <c r="A97" s="747" t="s">
        <v>586</v>
      </c>
      <c r="B97" s="748" t="s">
        <v>587</v>
      </c>
      <c r="C97" s="749" t="s">
        <v>599</v>
      </c>
      <c r="D97" s="750" t="s">
        <v>600</v>
      </c>
      <c r="E97" s="751">
        <v>50113001</v>
      </c>
      <c r="F97" s="750" t="s">
        <v>610</v>
      </c>
      <c r="G97" s="749" t="s">
        <v>611</v>
      </c>
      <c r="H97" s="749">
        <v>214593</v>
      </c>
      <c r="I97" s="749">
        <v>214593</v>
      </c>
      <c r="J97" s="749" t="s">
        <v>771</v>
      </c>
      <c r="K97" s="749" t="s">
        <v>772</v>
      </c>
      <c r="L97" s="752">
        <v>56.301398668726399</v>
      </c>
      <c r="M97" s="752">
        <v>7</v>
      </c>
      <c r="N97" s="753">
        <v>394.1097906810848</v>
      </c>
    </row>
    <row r="98" spans="1:14" ht="14.4" customHeight="1" x14ac:dyDescent="0.3">
      <c r="A98" s="747" t="s">
        <v>586</v>
      </c>
      <c r="B98" s="748" t="s">
        <v>587</v>
      </c>
      <c r="C98" s="749" t="s">
        <v>599</v>
      </c>
      <c r="D98" s="750" t="s">
        <v>600</v>
      </c>
      <c r="E98" s="751">
        <v>50113001</v>
      </c>
      <c r="F98" s="750" t="s">
        <v>610</v>
      </c>
      <c r="G98" s="749" t="s">
        <v>611</v>
      </c>
      <c r="H98" s="749">
        <v>199680</v>
      </c>
      <c r="I98" s="749">
        <v>199680</v>
      </c>
      <c r="J98" s="749" t="s">
        <v>773</v>
      </c>
      <c r="K98" s="749" t="s">
        <v>774</v>
      </c>
      <c r="L98" s="752">
        <v>362.92</v>
      </c>
      <c r="M98" s="752">
        <v>1</v>
      </c>
      <c r="N98" s="753">
        <v>362.92</v>
      </c>
    </row>
    <row r="99" spans="1:14" ht="14.4" customHeight="1" x14ac:dyDescent="0.3">
      <c r="A99" s="747" t="s">
        <v>586</v>
      </c>
      <c r="B99" s="748" t="s">
        <v>587</v>
      </c>
      <c r="C99" s="749" t="s">
        <v>599</v>
      </c>
      <c r="D99" s="750" t="s">
        <v>600</v>
      </c>
      <c r="E99" s="751">
        <v>50113001</v>
      </c>
      <c r="F99" s="750" t="s">
        <v>610</v>
      </c>
      <c r="G99" s="749" t="s">
        <v>611</v>
      </c>
      <c r="H99" s="749">
        <v>187076</v>
      </c>
      <c r="I99" s="749">
        <v>87076</v>
      </c>
      <c r="J99" s="749" t="s">
        <v>775</v>
      </c>
      <c r="K99" s="749" t="s">
        <v>776</v>
      </c>
      <c r="L99" s="752">
        <v>126.35999999999999</v>
      </c>
      <c r="M99" s="752">
        <v>2</v>
      </c>
      <c r="N99" s="753">
        <v>252.71999999999997</v>
      </c>
    </row>
    <row r="100" spans="1:14" ht="14.4" customHeight="1" x14ac:dyDescent="0.3">
      <c r="A100" s="747" t="s">
        <v>586</v>
      </c>
      <c r="B100" s="748" t="s">
        <v>587</v>
      </c>
      <c r="C100" s="749" t="s">
        <v>599</v>
      </c>
      <c r="D100" s="750" t="s">
        <v>600</v>
      </c>
      <c r="E100" s="751">
        <v>50113001</v>
      </c>
      <c r="F100" s="750" t="s">
        <v>610</v>
      </c>
      <c r="G100" s="749" t="s">
        <v>611</v>
      </c>
      <c r="H100" s="749">
        <v>157586</v>
      </c>
      <c r="I100" s="749">
        <v>57586</v>
      </c>
      <c r="J100" s="749" t="s">
        <v>777</v>
      </c>
      <c r="K100" s="749" t="s">
        <v>778</v>
      </c>
      <c r="L100" s="752">
        <v>73.789999999999992</v>
      </c>
      <c r="M100" s="752">
        <v>2</v>
      </c>
      <c r="N100" s="753">
        <v>147.57999999999998</v>
      </c>
    </row>
    <row r="101" spans="1:14" ht="14.4" customHeight="1" x14ac:dyDescent="0.3">
      <c r="A101" s="747" t="s">
        <v>586</v>
      </c>
      <c r="B101" s="748" t="s">
        <v>587</v>
      </c>
      <c r="C101" s="749" t="s">
        <v>599</v>
      </c>
      <c r="D101" s="750" t="s">
        <v>600</v>
      </c>
      <c r="E101" s="751">
        <v>50113001</v>
      </c>
      <c r="F101" s="750" t="s">
        <v>610</v>
      </c>
      <c r="G101" s="749" t="s">
        <v>611</v>
      </c>
      <c r="H101" s="749">
        <v>846413</v>
      </c>
      <c r="I101" s="749">
        <v>57585</v>
      </c>
      <c r="J101" s="749" t="s">
        <v>779</v>
      </c>
      <c r="K101" s="749" t="s">
        <v>780</v>
      </c>
      <c r="L101" s="752">
        <v>134.21000000000006</v>
      </c>
      <c r="M101" s="752">
        <v>1</v>
      </c>
      <c r="N101" s="753">
        <v>134.21000000000006</v>
      </c>
    </row>
    <row r="102" spans="1:14" ht="14.4" customHeight="1" x14ac:dyDescent="0.3">
      <c r="A102" s="747" t="s">
        <v>586</v>
      </c>
      <c r="B102" s="748" t="s">
        <v>587</v>
      </c>
      <c r="C102" s="749" t="s">
        <v>599</v>
      </c>
      <c r="D102" s="750" t="s">
        <v>600</v>
      </c>
      <c r="E102" s="751">
        <v>50113001</v>
      </c>
      <c r="F102" s="750" t="s">
        <v>610</v>
      </c>
      <c r="G102" s="749" t="s">
        <v>611</v>
      </c>
      <c r="H102" s="749">
        <v>848560</v>
      </c>
      <c r="I102" s="749">
        <v>125752</v>
      </c>
      <c r="J102" s="749" t="s">
        <v>781</v>
      </c>
      <c r="K102" s="749" t="s">
        <v>782</v>
      </c>
      <c r="L102" s="752">
        <v>177.24499999999995</v>
      </c>
      <c r="M102" s="752">
        <v>4</v>
      </c>
      <c r="N102" s="753">
        <v>708.97999999999979</v>
      </c>
    </row>
    <row r="103" spans="1:14" ht="14.4" customHeight="1" x14ac:dyDescent="0.3">
      <c r="A103" s="747" t="s">
        <v>586</v>
      </c>
      <c r="B103" s="748" t="s">
        <v>587</v>
      </c>
      <c r="C103" s="749" t="s">
        <v>599</v>
      </c>
      <c r="D103" s="750" t="s">
        <v>600</v>
      </c>
      <c r="E103" s="751">
        <v>50113001</v>
      </c>
      <c r="F103" s="750" t="s">
        <v>610</v>
      </c>
      <c r="G103" s="749" t="s">
        <v>611</v>
      </c>
      <c r="H103" s="749">
        <v>214902</v>
      </c>
      <c r="I103" s="749">
        <v>214902</v>
      </c>
      <c r="J103" s="749" t="s">
        <v>783</v>
      </c>
      <c r="K103" s="749" t="s">
        <v>784</v>
      </c>
      <c r="L103" s="752">
        <v>56.739999999999988</v>
      </c>
      <c r="M103" s="752">
        <v>1</v>
      </c>
      <c r="N103" s="753">
        <v>56.739999999999988</v>
      </c>
    </row>
    <row r="104" spans="1:14" ht="14.4" customHeight="1" x14ac:dyDescent="0.3">
      <c r="A104" s="747" t="s">
        <v>586</v>
      </c>
      <c r="B104" s="748" t="s">
        <v>587</v>
      </c>
      <c r="C104" s="749" t="s">
        <v>599</v>
      </c>
      <c r="D104" s="750" t="s">
        <v>600</v>
      </c>
      <c r="E104" s="751">
        <v>50113001</v>
      </c>
      <c r="F104" s="750" t="s">
        <v>610</v>
      </c>
      <c r="G104" s="749" t="s">
        <v>630</v>
      </c>
      <c r="H104" s="749">
        <v>169191</v>
      </c>
      <c r="I104" s="749">
        <v>69191</v>
      </c>
      <c r="J104" s="749" t="s">
        <v>785</v>
      </c>
      <c r="K104" s="749" t="s">
        <v>786</v>
      </c>
      <c r="L104" s="752">
        <v>94.27999999999993</v>
      </c>
      <c r="M104" s="752">
        <v>1</v>
      </c>
      <c r="N104" s="753">
        <v>94.27999999999993</v>
      </c>
    </row>
    <row r="105" spans="1:14" ht="14.4" customHeight="1" x14ac:dyDescent="0.3">
      <c r="A105" s="747" t="s">
        <v>586</v>
      </c>
      <c r="B105" s="748" t="s">
        <v>587</v>
      </c>
      <c r="C105" s="749" t="s">
        <v>599</v>
      </c>
      <c r="D105" s="750" t="s">
        <v>600</v>
      </c>
      <c r="E105" s="751">
        <v>50113001</v>
      </c>
      <c r="F105" s="750" t="s">
        <v>610</v>
      </c>
      <c r="G105" s="749" t="s">
        <v>630</v>
      </c>
      <c r="H105" s="749">
        <v>169189</v>
      </c>
      <c r="I105" s="749">
        <v>69189</v>
      </c>
      <c r="J105" s="749" t="s">
        <v>787</v>
      </c>
      <c r="K105" s="749" t="s">
        <v>788</v>
      </c>
      <c r="L105" s="752">
        <v>61.02000000000001</v>
      </c>
      <c r="M105" s="752">
        <v>3</v>
      </c>
      <c r="N105" s="753">
        <v>183.06000000000003</v>
      </c>
    </row>
    <row r="106" spans="1:14" ht="14.4" customHeight="1" x14ac:dyDescent="0.3">
      <c r="A106" s="747" t="s">
        <v>586</v>
      </c>
      <c r="B106" s="748" t="s">
        <v>587</v>
      </c>
      <c r="C106" s="749" t="s">
        <v>599</v>
      </c>
      <c r="D106" s="750" t="s">
        <v>600</v>
      </c>
      <c r="E106" s="751">
        <v>50113001</v>
      </c>
      <c r="F106" s="750" t="s">
        <v>610</v>
      </c>
      <c r="G106" s="749" t="s">
        <v>630</v>
      </c>
      <c r="H106" s="749">
        <v>146692</v>
      </c>
      <c r="I106" s="749">
        <v>46692</v>
      </c>
      <c r="J106" s="749" t="s">
        <v>789</v>
      </c>
      <c r="K106" s="749" t="s">
        <v>790</v>
      </c>
      <c r="L106" s="752">
        <v>78.024999999999977</v>
      </c>
      <c r="M106" s="752">
        <v>2</v>
      </c>
      <c r="N106" s="753">
        <v>156.04999999999995</v>
      </c>
    </row>
    <row r="107" spans="1:14" ht="14.4" customHeight="1" x14ac:dyDescent="0.3">
      <c r="A107" s="747" t="s">
        <v>586</v>
      </c>
      <c r="B107" s="748" t="s">
        <v>587</v>
      </c>
      <c r="C107" s="749" t="s">
        <v>599</v>
      </c>
      <c r="D107" s="750" t="s">
        <v>600</v>
      </c>
      <c r="E107" s="751">
        <v>50113001</v>
      </c>
      <c r="F107" s="750" t="s">
        <v>610</v>
      </c>
      <c r="G107" s="749" t="s">
        <v>611</v>
      </c>
      <c r="H107" s="749">
        <v>193124</v>
      </c>
      <c r="I107" s="749">
        <v>93124</v>
      </c>
      <c r="J107" s="749" t="s">
        <v>791</v>
      </c>
      <c r="K107" s="749" t="s">
        <v>679</v>
      </c>
      <c r="L107" s="752">
        <v>75.689999999999984</v>
      </c>
      <c r="M107" s="752">
        <v>1</v>
      </c>
      <c r="N107" s="753">
        <v>75.689999999999984</v>
      </c>
    </row>
    <row r="108" spans="1:14" ht="14.4" customHeight="1" x14ac:dyDescent="0.3">
      <c r="A108" s="747" t="s">
        <v>586</v>
      </c>
      <c r="B108" s="748" t="s">
        <v>587</v>
      </c>
      <c r="C108" s="749" t="s">
        <v>599</v>
      </c>
      <c r="D108" s="750" t="s">
        <v>600</v>
      </c>
      <c r="E108" s="751">
        <v>50113001</v>
      </c>
      <c r="F108" s="750" t="s">
        <v>610</v>
      </c>
      <c r="G108" s="749" t="s">
        <v>611</v>
      </c>
      <c r="H108" s="749">
        <v>119378</v>
      </c>
      <c r="I108" s="749">
        <v>19378</v>
      </c>
      <c r="J108" s="749" t="s">
        <v>791</v>
      </c>
      <c r="K108" s="749" t="s">
        <v>792</v>
      </c>
      <c r="L108" s="752">
        <v>110.71999999999997</v>
      </c>
      <c r="M108" s="752">
        <v>1</v>
      </c>
      <c r="N108" s="753">
        <v>110.71999999999997</v>
      </c>
    </row>
    <row r="109" spans="1:14" ht="14.4" customHeight="1" x14ac:dyDescent="0.3">
      <c r="A109" s="747" t="s">
        <v>586</v>
      </c>
      <c r="B109" s="748" t="s">
        <v>587</v>
      </c>
      <c r="C109" s="749" t="s">
        <v>599</v>
      </c>
      <c r="D109" s="750" t="s">
        <v>600</v>
      </c>
      <c r="E109" s="751">
        <v>50113001</v>
      </c>
      <c r="F109" s="750" t="s">
        <v>610</v>
      </c>
      <c r="G109" s="749" t="s">
        <v>611</v>
      </c>
      <c r="H109" s="749">
        <v>214595</v>
      </c>
      <c r="I109" s="749">
        <v>214595</v>
      </c>
      <c r="J109" s="749" t="s">
        <v>793</v>
      </c>
      <c r="K109" s="749" t="s">
        <v>794</v>
      </c>
      <c r="L109" s="752">
        <v>110.07000000000001</v>
      </c>
      <c r="M109" s="752">
        <v>2</v>
      </c>
      <c r="N109" s="753">
        <v>220.14000000000001</v>
      </c>
    </row>
    <row r="110" spans="1:14" ht="14.4" customHeight="1" x14ac:dyDescent="0.3">
      <c r="A110" s="747" t="s">
        <v>586</v>
      </c>
      <c r="B110" s="748" t="s">
        <v>587</v>
      </c>
      <c r="C110" s="749" t="s">
        <v>599</v>
      </c>
      <c r="D110" s="750" t="s">
        <v>600</v>
      </c>
      <c r="E110" s="751">
        <v>50113001</v>
      </c>
      <c r="F110" s="750" t="s">
        <v>610</v>
      </c>
      <c r="G110" s="749" t="s">
        <v>611</v>
      </c>
      <c r="H110" s="749">
        <v>214596</v>
      </c>
      <c r="I110" s="749">
        <v>214596</v>
      </c>
      <c r="J110" s="749" t="s">
        <v>795</v>
      </c>
      <c r="K110" s="749" t="s">
        <v>796</v>
      </c>
      <c r="L110" s="752">
        <v>78.28</v>
      </c>
      <c r="M110" s="752">
        <v>2</v>
      </c>
      <c r="N110" s="753">
        <v>156.56</v>
      </c>
    </row>
    <row r="111" spans="1:14" ht="14.4" customHeight="1" x14ac:dyDescent="0.3">
      <c r="A111" s="747" t="s">
        <v>586</v>
      </c>
      <c r="B111" s="748" t="s">
        <v>587</v>
      </c>
      <c r="C111" s="749" t="s">
        <v>599</v>
      </c>
      <c r="D111" s="750" t="s">
        <v>600</v>
      </c>
      <c r="E111" s="751">
        <v>50113001</v>
      </c>
      <c r="F111" s="750" t="s">
        <v>610</v>
      </c>
      <c r="G111" s="749" t="s">
        <v>611</v>
      </c>
      <c r="H111" s="749">
        <v>116287</v>
      </c>
      <c r="I111" s="749">
        <v>16287</v>
      </c>
      <c r="J111" s="749" t="s">
        <v>797</v>
      </c>
      <c r="K111" s="749" t="s">
        <v>798</v>
      </c>
      <c r="L111" s="752">
        <v>160.21857142857147</v>
      </c>
      <c r="M111" s="752">
        <v>7</v>
      </c>
      <c r="N111" s="753">
        <v>1121.5300000000002</v>
      </c>
    </row>
    <row r="112" spans="1:14" ht="14.4" customHeight="1" x14ac:dyDescent="0.3">
      <c r="A112" s="747" t="s">
        <v>586</v>
      </c>
      <c r="B112" s="748" t="s">
        <v>587</v>
      </c>
      <c r="C112" s="749" t="s">
        <v>599</v>
      </c>
      <c r="D112" s="750" t="s">
        <v>600</v>
      </c>
      <c r="E112" s="751">
        <v>50113001</v>
      </c>
      <c r="F112" s="750" t="s">
        <v>610</v>
      </c>
      <c r="G112" s="749" t="s">
        <v>611</v>
      </c>
      <c r="H112" s="749">
        <v>149503</v>
      </c>
      <c r="I112" s="749">
        <v>49503</v>
      </c>
      <c r="J112" s="749" t="s">
        <v>799</v>
      </c>
      <c r="K112" s="749" t="s">
        <v>800</v>
      </c>
      <c r="L112" s="752">
        <v>109.81999999999998</v>
      </c>
      <c r="M112" s="752">
        <v>2</v>
      </c>
      <c r="N112" s="753">
        <v>219.63999999999996</v>
      </c>
    </row>
    <row r="113" spans="1:14" ht="14.4" customHeight="1" x14ac:dyDescent="0.3">
      <c r="A113" s="747" t="s">
        <v>586</v>
      </c>
      <c r="B113" s="748" t="s">
        <v>587</v>
      </c>
      <c r="C113" s="749" t="s">
        <v>599</v>
      </c>
      <c r="D113" s="750" t="s">
        <v>600</v>
      </c>
      <c r="E113" s="751">
        <v>50113001</v>
      </c>
      <c r="F113" s="750" t="s">
        <v>610</v>
      </c>
      <c r="G113" s="749" t="s">
        <v>588</v>
      </c>
      <c r="H113" s="749">
        <v>394327</v>
      </c>
      <c r="I113" s="749">
        <v>124372</v>
      </c>
      <c r="J113" s="749" t="s">
        <v>801</v>
      </c>
      <c r="K113" s="749" t="s">
        <v>588</v>
      </c>
      <c r="L113" s="752">
        <v>36.25</v>
      </c>
      <c r="M113" s="752">
        <v>3</v>
      </c>
      <c r="N113" s="753">
        <v>108.75</v>
      </c>
    </row>
    <row r="114" spans="1:14" ht="14.4" customHeight="1" x14ac:dyDescent="0.3">
      <c r="A114" s="747" t="s">
        <v>586</v>
      </c>
      <c r="B114" s="748" t="s">
        <v>587</v>
      </c>
      <c r="C114" s="749" t="s">
        <v>599</v>
      </c>
      <c r="D114" s="750" t="s">
        <v>600</v>
      </c>
      <c r="E114" s="751">
        <v>50113001</v>
      </c>
      <c r="F114" s="750" t="s">
        <v>610</v>
      </c>
      <c r="G114" s="749" t="s">
        <v>611</v>
      </c>
      <c r="H114" s="749">
        <v>214598</v>
      </c>
      <c r="I114" s="749">
        <v>214598</v>
      </c>
      <c r="J114" s="749" t="s">
        <v>802</v>
      </c>
      <c r="K114" s="749" t="s">
        <v>803</v>
      </c>
      <c r="L114" s="752">
        <v>168.05500000000001</v>
      </c>
      <c r="M114" s="752">
        <v>2</v>
      </c>
      <c r="N114" s="753">
        <v>336.11</v>
      </c>
    </row>
    <row r="115" spans="1:14" ht="14.4" customHeight="1" x14ac:dyDescent="0.3">
      <c r="A115" s="747" t="s">
        <v>586</v>
      </c>
      <c r="B115" s="748" t="s">
        <v>587</v>
      </c>
      <c r="C115" s="749" t="s">
        <v>599</v>
      </c>
      <c r="D115" s="750" t="s">
        <v>600</v>
      </c>
      <c r="E115" s="751">
        <v>50113001</v>
      </c>
      <c r="F115" s="750" t="s">
        <v>610</v>
      </c>
      <c r="G115" s="749" t="s">
        <v>611</v>
      </c>
      <c r="H115" s="749">
        <v>201703</v>
      </c>
      <c r="I115" s="749">
        <v>201703</v>
      </c>
      <c r="J115" s="749" t="s">
        <v>804</v>
      </c>
      <c r="K115" s="749" t="s">
        <v>805</v>
      </c>
      <c r="L115" s="752">
        <v>49.400000000000013</v>
      </c>
      <c r="M115" s="752">
        <v>1</v>
      </c>
      <c r="N115" s="753">
        <v>49.400000000000013</v>
      </c>
    </row>
    <row r="116" spans="1:14" ht="14.4" customHeight="1" x14ac:dyDescent="0.3">
      <c r="A116" s="747" t="s">
        <v>586</v>
      </c>
      <c r="B116" s="748" t="s">
        <v>587</v>
      </c>
      <c r="C116" s="749" t="s">
        <v>599</v>
      </c>
      <c r="D116" s="750" t="s">
        <v>600</v>
      </c>
      <c r="E116" s="751">
        <v>50113001</v>
      </c>
      <c r="F116" s="750" t="s">
        <v>610</v>
      </c>
      <c r="G116" s="749" t="s">
        <v>630</v>
      </c>
      <c r="H116" s="749">
        <v>114439</v>
      </c>
      <c r="I116" s="749">
        <v>14439</v>
      </c>
      <c r="J116" s="749" t="s">
        <v>806</v>
      </c>
      <c r="K116" s="749" t="s">
        <v>807</v>
      </c>
      <c r="L116" s="752">
        <v>98.79</v>
      </c>
      <c r="M116" s="752">
        <v>1</v>
      </c>
      <c r="N116" s="753">
        <v>98.79</v>
      </c>
    </row>
    <row r="117" spans="1:14" ht="14.4" customHeight="1" x14ac:dyDescent="0.3">
      <c r="A117" s="747" t="s">
        <v>586</v>
      </c>
      <c r="B117" s="748" t="s">
        <v>587</v>
      </c>
      <c r="C117" s="749" t="s">
        <v>599</v>
      </c>
      <c r="D117" s="750" t="s">
        <v>600</v>
      </c>
      <c r="E117" s="751">
        <v>50113001</v>
      </c>
      <c r="F117" s="750" t="s">
        <v>610</v>
      </c>
      <c r="G117" s="749" t="s">
        <v>630</v>
      </c>
      <c r="H117" s="749">
        <v>213477</v>
      </c>
      <c r="I117" s="749">
        <v>213477</v>
      </c>
      <c r="J117" s="749" t="s">
        <v>808</v>
      </c>
      <c r="K117" s="749" t="s">
        <v>809</v>
      </c>
      <c r="L117" s="752">
        <v>3300</v>
      </c>
      <c r="M117" s="752">
        <v>46</v>
      </c>
      <c r="N117" s="753">
        <v>151800</v>
      </c>
    </row>
    <row r="118" spans="1:14" ht="14.4" customHeight="1" x14ac:dyDescent="0.3">
      <c r="A118" s="747" t="s">
        <v>586</v>
      </c>
      <c r="B118" s="748" t="s">
        <v>587</v>
      </c>
      <c r="C118" s="749" t="s">
        <v>599</v>
      </c>
      <c r="D118" s="750" t="s">
        <v>600</v>
      </c>
      <c r="E118" s="751">
        <v>50113001</v>
      </c>
      <c r="F118" s="750" t="s">
        <v>610</v>
      </c>
      <c r="G118" s="749" t="s">
        <v>630</v>
      </c>
      <c r="H118" s="749">
        <v>213489</v>
      </c>
      <c r="I118" s="749">
        <v>213489</v>
      </c>
      <c r="J118" s="749" t="s">
        <v>810</v>
      </c>
      <c r="K118" s="749" t="s">
        <v>811</v>
      </c>
      <c r="L118" s="752">
        <v>630.65960739592003</v>
      </c>
      <c r="M118" s="752">
        <v>20</v>
      </c>
      <c r="N118" s="753">
        <v>12613.1921479184</v>
      </c>
    </row>
    <row r="119" spans="1:14" ht="14.4" customHeight="1" x14ac:dyDescent="0.3">
      <c r="A119" s="747" t="s">
        <v>586</v>
      </c>
      <c r="B119" s="748" t="s">
        <v>587</v>
      </c>
      <c r="C119" s="749" t="s">
        <v>599</v>
      </c>
      <c r="D119" s="750" t="s">
        <v>600</v>
      </c>
      <c r="E119" s="751">
        <v>50113001</v>
      </c>
      <c r="F119" s="750" t="s">
        <v>610</v>
      </c>
      <c r="G119" s="749" t="s">
        <v>630</v>
      </c>
      <c r="H119" s="749">
        <v>213494</v>
      </c>
      <c r="I119" s="749">
        <v>213494</v>
      </c>
      <c r="J119" s="749" t="s">
        <v>810</v>
      </c>
      <c r="K119" s="749" t="s">
        <v>812</v>
      </c>
      <c r="L119" s="752">
        <v>408.95000000000005</v>
      </c>
      <c r="M119" s="752">
        <v>18</v>
      </c>
      <c r="N119" s="753">
        <v>7361.1</v>
      </c>
    </row>
    <row r="120" spans="1:14" ht="14.4" customHeight="1" x14ac:dyDescent="0.3">
      <c r="A120" s="747" t="s">
        <v>586</v>
      </c>
      <c r="B120" s="748" t="s">
        <v>587</v>
      </c>
      <c r="C120" s="749" t="s">
        <v>599</v>
      </c>
      <c r="D120" s="750" t="s">
        <v>600</v>
      </c>
      <c r="E120" s="751">
        <v>50113001</v>
      </c>
      <c r="F120" s="750" t="s">
        <v>610</v>
      </c>
      <c r="G120" s="749" t="s">
        <v>588</v>
      </c>
      <c r="H120" s="749">
        <v>198219</v>
      </c>
      <c r="I120" s="749">
        <v>98219</v>
      </c>
      <c r="J120" s="749" t="s">
        <v>813</v>
      </c>
      <c r="K120" s="749" t="s">
        <v>814</v>
      </c>
      <c r="L120" s="752">
        <v>60.29999999999999</v>
      </c>
      <c r="M120" s="752">
        <v>2</v>
      </c>
      <c r="N120" s="753">
        <v>120.59999999999998</v>
      </c>
    </row>
    <row r="121" spans="1:14" ht="14.4" customHeight="1" x14ac:dyDescent="0.3">
      <c r="A121" s="747" t="s">
        <v>586</v>
      </c>
      <c r="B121" s="748" t="s">
        <v>587</v>
      </c>
      <c r="C121" s="749" t="s">
        <v>599</v>
      </c>
      <c r="D121" s="750" t="s">
        <v>600</v>
      </c>
      <c r="E121" s="751">
        <v>50113001</v>
      </c>
      <c r="F121" s="750" t="s">
        <v>610</v>
      </c>
      <c r="G121" s="749" t="s">
        <v>630</v>
      </c>
      <c r="H121" s="749">
        <v>156807</v>
      </c>
      <c r="I121" s="749">
        <v>56807</v>
      </c>
      <c r="J121" s="749" t="s">
        <v>815</v>
      </c>
      <c r="K121" s="749" t="s">
        <v>816</v>
      </c>
      <c r="L121" s="752">
        <v>73.449999999999989</v>
      </c>
      <c r="M121" s="752">
        <v>1</v>
      </c>
      <c r="N121" s="753">
        <v>73.449999999999989</v>
      </c>
    </row>
    <row r="122" spans="1:14" ht="14.4" customHeight="1" x14ac:dyDescent="0.3">
      <c r="A122" s="747" t="s">
        <v>586</v>
      </c>
      <c r="B122" s="748" t="s">
        <v>587</v>
      </c>
      <c r="C122" s="749" t="s">
        <v>599</v>
      </c>
      <c r="D122" s="750" t="s">
        <v>600</v>
      </c>
      <c r="E122" s="751">
        <v>50113001</v>
      </c>
      <c r="F122" s="750" t="s">
        <v>610</v>
      </c>
      <c r="G122" s="749" t="s">
        <v>630</v>
      </c>
      <c r="H122" s="749">
        <v>156804</v>
      </c>
      <c r="I122" s="749">
        <v>56804</v>
      </c>
      <c r="J122" s="749" t="s">
        <v>817</v>
      </c>
      <c r="K122" s="749" t="s">
        <v>814</v>
      </c>
      <c r="L122" s="752">
        <v>31.869999999999997</v>
      </c>
      <c r="M122" s="752">
        <v>1</v>
      </c>
      <c r="N122" s="753">
        <v>31.869999999999997</v>
      </c>
    </row>
    <row r="123" spans="1:14" ht="14.4" customHeight="1" x14ac:dyDescent="0.3">
      <c r="A123" s="747" t="s">
        <v>586</v>
      </c>
      <c r="B123" s="748" t="s">
        <v>587</v>
      </c>
      <c r="C123" s="749" t="s">
        <v>599</v>
      </c>
      <c r="D123" s="750" t="s">
        <v>600</v>
      </c>
      <c r="E123" s="751">
        <v>50113001</v>
      </c>
      <c r="F123" s="750" t="s">
        <v>610</v>
      </c>
      <c r="G123" s="749" t="s">
        <v>588</v>
      </c>
      <c r="H123" s="749">
        <v>102133</v>
      </c>
      <c r="I123" s="749">
        <v>2133</v>
      </c>
      <c r="J123" s="749" t="s">
        <v>818</v>
      </c>
      <c r="K123" s="749" t="s">
        <v>819</v>
      </c>
      <c r="L123" s="752">
        <v>28.048571428571428</v>
      </c>
      <c r="M123" s="752">
        <v>14</v>
      </c>
      <c r="N123" s="753">
        <v>392.68</v>
      </c>
    </row>
    <row r="124" spans="1:14" ht="14.4" customHeight="1" x14ac:dyDescent="0.3">
      <c r="A124" s="747" t="s">
        <v>586</v>
      </c>
      <c r="B124" s="748" t="s">
        <v>587</v>
      </c>
      <c r="C124" s="749" t="s">
        <v>599</v>
      </c>
      <c r="D124" s="750" t="s">
        <v>600</v>
      </c>
      <c r="E124" s="751">
        <v>50113001</v>
      </c>
      <c r="F124" s="750" t="s">
        <v>610</v>
      </c>
      <c r="G124" s="749" t="s">
        <v>611</v>
      </c>
      <c r="H124" s="749">
        <v>111337</v>
      </c>
      <c r="I124" s="749">
        <v>52421</v>
      </c>
      <c r="J124" s="749" t="s">
        <v>820</v>
      </c>
      <c r="K124" s="749" t="s">
        <v>821</v>
      </c>
      <c r="L124" s="752">
        <v>74.439999999999969</v>
      </c>
      <c r="M124" s="752">
        <v>2</v>
      </c>
      <c r="N124" s="753">
        <v>148.87999999999994</v>
      </c>
    </row>
    <row r="125" spans="1:14" ht="14.4" customHeight="1" x14ac:dyDescent="0.3">
      <c r="A125" s="747" t="s">
        <v>586</v>
      </c>
      <c r="B125" s="748" t="s">
        <v>587</v>
      </c>
      <c r="C125" s="749" t="s">
        <v>599</v>
      </c>
      <c r="D125" s="750" t="s">
        <v>600</v>
      </c>
      <c r="E125" s="751">
        <v>50113001</v>
      </c>
      <c r="F125" s="750" t="s">
        <v>610</v>
      </c>
      <c r="G125" s="749" t="s">
        <v>611</v>
      </c>
      <c r="H125" s="749">
        <v>31915</v>
      </c>
      <c r="I125" s="749">
        <v>31915</v>
      </c>
      <c r="J125" s="749" t="s">
        <v>822</v>
      </c>
      <c r="K125" s="749" t="s">
        <v>823</v>
      </c>
      <c r="L125" s="752">
        <v>173.69000000000003</v>
      </c>
      <c r="M125" s="752">
        <v>11</v>
      </c>
      <c r="N125" s="753">
        <v>1910.5900000000004</v>
      </c>
    </row>
    <row r="126" spans="1:14" ht="14.4" customHeight="1" x14ac:dyDescent="0.3">
      <c r="A126" s="747" t="s">
        <v>586</v>
      </c>
      <c r="B126" s="748" t="s">
        <v>587</v>
      </c>
      <c r="C126" s="749" t="s">
        <v>599</v>
      </c>
      <c r="D126" s="750" t="s">
        <v>600</v>
      </c>
      <c r="E126" s="751">
        <v>50113001</v>
      </c>
      <c r="F126" s="750" t="s">
        <v>610</v>
      </c>
      <c r="G126" s="749" t="s">
        <v>611</v>
      </c>
      <c r="H126" s="749">
        <v>47244</v>
      </c>
      <c r="I126" s="749">
        <v>47244</v>
      </c>
      <c r="J126" s="749" t="s">
        <v>824</v>
      </c>
      <c r="K126" s="749" t="s">
        <v>823</v>
      </c>
      <c r="L126" s="752">
        <v>143.00000617410092</v>
      </c>
      <c r="M126" s="752">
        <v>3</v>
      </c>
      <c r="N126" s="753">
        <v>429.00001852230275</v>
      </c>
    </row>
    <row r="127" spans="1:14" ht="14.4" customHeight="1" x14ac:dyDescent="0.3">
      <c r="A127" s="747" t="s">
        <v>586</v>
      </c>
      <c r="B127" s="748" t="s">
        <v>587</v>
      </c>
      <c r="C127" s="749" t="s">
        <v>599</v>
      </c>
      <c r="D127" s="750" t="s">
        <v>600</v>
      </c>
      <c r="E127" s="751">
        <v>50113001</v>
      </c>
      <c r="F127" s="750" t="s">
        <v>610</v>
      </c>
      <c r="G127" s="749" t="s">
        <v>611</v>
      </c>
      <c r="H127" s="749">
        <v>987477</v>
      </c>
      <c r="I127" s="749">
        <v>112666</v>
      </c>
      <c r="J127" s="749" t="s">
        <v>825</v>
      </c>
      <c r="K127" s="749" t="s">
        <v>826</v>
      </c>
      <c r="L127" s="752">
        <v>79.640000000000015</v>
      </c>
      <c r="M127" s="752">
        <v>1</v>
      </c>
      <c r="N127" s="753">
        <v>79.640000000000015</v>
      </c>
    </row>
    <row r="128" spans="1:14" ht="14.4" customHeight="1" x14ac:dyDescent="0.3">
      <c r="A128" s="747" t="s">
        <v>586</v>
      </c>
      <c r="B128" s="748" t="s">
        <v>587</v>
      </c>
      <c r="C128" s="749" t="s">
        <v>599</v>
      </c>
      <c r="D128" s="750" t="s">
        <v>600</v>
      </c>
      <c r="E128" s="751">
        <v>50113001</v>
      </c>
      <c r="F128" s="750" t="s">
        <v>610</v>
      </c>
      <c r="G128" s="749" t="s">
        <v>611</v>
      </c>
      <c r="H128" s="749">
        <v>158249</v>
      </c>
      <c r="I128" s="749">
        <v>58249</v>
      </c>
      <c r="J128" s="749" t="s">
        <v>827</v>
      </c>
      <c r="K128" s="749" t="s">
        <v>588</v>
      </c>
      <c r="L128" s="752">
        <v>202.44000000000005</v>
      </c>
      <c r="M128" s="752">
        <v>1</v>
      </c>
      <c r="N128" s="753">
        <v>202.44000000000005</v>
      </c>
    </row>
    <row r="129" spans="1:14" ht="14.4" customHeight="1" x14ac:dyDescent="0.3">
      <c r="A129" s="747" t="s">
        <v>586</v>
      </c>
      <c r="B129" s="748" t="s">
        <v>587</v>
      </c>
      <c r="C129" s="749" t="s">
        <v>599</v>
      </c>
      <c r="D129" s="750" t="s">
        <v>600</v>
      </c>
      <c r="E129" s="751">
        <v>50113001</v>
      </c>
      <c r="F129" s="750" t="s">
        <v>610</v>
      </c>
      <c r="G129" s="749" t="s">
        <v>611</v>
      </c>
      <c r="H129" s="749">
        <v>215605</v>
      </c>
      <c r="I129" s="749">
        <v>215605</v>
      </c>
      <c r="J129" s="749" t="s">
        <v>828</v>
      </c>
      <c r="K129" s="749" t="s">
        <v>829</v>
      </c>
      <c r="L129" s="752">
        <v>28.419313725490206</v>
      </c>
      <c r="M129" s="752">
        <v>204</v>
      </c>
      <c r="N129" s="753">
        <v>5797.5400000000018</v>
      </c>
    </row>
    <row r="130" spans="1:14" ht="14.4" customHeight="1" x14ac:dyDescent="0.3">
      <c r="A130" s="747" t="s">
        <v>586</v>
      </c>
      <c r="B130" s="748" t="s">
        <v>587</v>
      </c>
      <c r="C130" s="749" t="s">
        <v>599</v>
      </c>
      <c r="D130" s="750" t="s">
        <v>600</v>
      </c>
      <c r="E130" s="751">
        <v>50113001</v>
      </c>
      <c r="F130" s="750" t="s">
        <v>610</v>
      </c>
      <c r="G130" s="749" t="s">
        <v>611</v>
      </c>
      <c r="H130" s="749">
        <v>193746</v>
      </c>
      <c r="I130" s="749">
        <v>93746</v>
      </c>
      <c r="J130" s="749" t="s">
        <v>830</v>
      </c>
      <c r="K130" s="749" t="s">
        <v>831</v>
      </c>
      <c r="L130" s="752">
        <v>373.23999999999995</v>
      </c>
      <c r="M130" s="752">
        <v>1</v>
      </c>
      <c r="N130" s="753">
        <v>373.23999999999995</v>
      </c>
    </row>
    <row r="131" spans="1:14" ht="14.4" customHeight="1" x14ac:dyDescent="0.3">
      <c r="A131" s="747" t="s">
        <v>586</v>
      </c>
      <c r="B131" s="748" t="s">
        <v>587</v>
      </c>
      <c r="C131" s="749" t="s">
        <v>599</v>
      </c>
      <c r="D131" s="750" t="s">
        <v>600</v>
      </c>
      <c r="E131" s="751">
        <v>50113001</v>
      </c>
      <c r="F131" s="750" t="s">
        <v>610</v>
      </c>
      <c r="G131" s="749" t="s">
        <v>588</v>
      </c>
      <c r="H131" s="749">
        <v>103575</v>
      </c>
      <c r="I131" s="749">
        <v>3575</v>
      </c>
      <c r="J131" s="749" t="s">
        <v>832</v>
      </c>
      <c r="K131" s="749" t="s">
        <v>833</v>
      </c>
      <c r="L131" s="752">
        <v>66.460000000000008</v>
      </c>
      <c r="M131" s="752">
        <v>6</v>
      </c>
      <c r="N131" s="753">
        <v>398.76000000000005</v>
      </c>
    </row>
    <row r="132" spans="1:14" ht="14.4" customHeight="1" x14ac:dyDescent="0.3">
      <c r="A132" s="747" t="s">
        <v>586</v>
      </c>
      <c r="B132" s="748" t="s">
        <v>587</v>
      </c>
      <c r="C132" s="749" t="s">
        <v>599</v>
      </c>
      <c r="D132" s="750" t="s">
        <v>600</v>
      </c>
      <c r="E132" s="751">
        <v>50113001</v>
      </c>
      <c r="F132" s="750" t="s">
        <v>610</v>
      </c>
      <c r="G132" s="749" t="s">
        <v>630</v>
      </c>
      <c r="H132" s="749">
        <v>845593</v>
      </c>
      <c r="I132" s="749">
        <v>100304</v>
      </c>
      <c r="J132" s="749" t="s">
        <v>834</v>
      </c>
      <c r="K132" s="749" t="s">
        <v>835</v>
      </c>
      <c r="L132" s="752">
        <v>73.009999999999991</v>
      </c>
      <c r="M132" s="752">
        <v>5</v>
      </c>
      <c r="N132" s="753">
        <v>365.04999999999995</v>
      </c>
    </row>
    <row r="133" spans="1:14" ht="14.4" customHeight="1" x14ac:dyDescent="0.3">
      <c r="A133" s="747" t="s">
        <v>586</v>
      </c>
      <c r="B133" s="748" t="s">
        <v>587</v>
      </c>
      <c r="C133" s="749" t="s">
        <v>599</v>
      </c>
      <c r="D133" s="750" t="s">
        <v>600</v>
      </c>
      <c r="E133" s="751">
        <v>50113001</v>
      </c>
      <c r="F133" s="750" t="s">
        <v>610</v>
      </c>
      <c r="G133" s="749" t="s">
        <v>611</v>
      </c>
      <c r="H133" s="749">
        <v>147195</v>
      </c>
      <c r="I133" s="749">
        <v>47195</v>
      </c>
      <c r="J133" s="749" t="s">
        <v>836</v>
      </c>
      <c r="K133" s="749" t="s">
        <v>837</v>
      </c>
      <c r="L133" s="752">
        <v>216.68000000000006</v>
      </c>
      <c r="M133" s="752">
        <v>1</v>
      </c>
      <c r="N133" s="753">
        <v>216.68000000000006</v>
      </c>
    </row>
    <row r="134" spans="1:14" ht="14.4" customHeight="1" x14ac:dyDescent="0.3">
      <c r="A134" s="747" t="s">
        <v>586</v>
      </c>
      <c r="B134" s="748" t="s">
        <v>587</v>
      </c>
      <c r="C134" s="749" t="s">
        <v>599</v>
      </c>
      <c r="D134" s="750" t="s">
        <v>600</v>
      </c>
      <c r="E134" s="751">
        <v>50113001</v>
      </c>
      <c r="F134" s="750" t="s">
        <v>610</v>
      </c>
      <c r="G134" s="749" t="s">
        <v>611</v>
      </c>
      <c r="H134" s="749">
        <v>147193</v>
      </c>
      <c r="I134" s="749">
        <v>47193</v>
      </c>
      <c r="J134" s="749" t="s">
        <v>838</v>
      </c>
      <c r="K134" s="749" t="s">
        <v>837</v>
      </c>
      <c r="L134" s="752">
        <v>243.80428571428573</v>
      </c>
      <c r="M134" s="752">
        <v>14</v>
      </c>
      <c r="N134" s="753">
        <v>3413.26</v>
      </c>
    </row>
    <row r="135" spans="1:14" ht="14.4" customHeight="1" x14ac:dyDescent="0.3">
      <c r="A135" s="747" t="s">
        <v>586</v>
      </c>
      <c r="B135" s="748" t="s">
        <v>587</v>
      </c>
      <c r="C135" s="749" t="s">
        <v>599</v>
      </c>
      <c r="D135" s="750" t="s">
        <v>600</v>
      </c>
      <c r="E135" s="751">
        <v>50113001</v>
      </c>
      <c r="F135" s="750" t="s">
        <v>610</v>
      </c>
      <c r="G135" s="749" t="s">
        <v>611</v>
      </c>
      <c r="H135" s="749">
        <v>176205</v>
      </c>
      <c r="I135" s="749">
        <v>180825</v>
      </c>
      <c r="J135" s="749" t="s">
        <v>839</v>
      </c>
      <c r="K135" s="749" t="s">
        <v>728</v>
      </c>
      <c r="L135" s="752">
        <v>105.48999999999998</v>
      </c>
      <c r="M135" s="752">
        <v>1</v>
      </c>
      <c r="N135" s="753">
        <v>105.48999999999998</v>
      </c>
    </row>
    <row r="136" spans="1:14" ht="14.4" customHeight="1" x14ac:dyDescent="0.3">
      <c r="A136" s="747" t="s">
        <v>586</v>
      </c>
      <c r="B136" s="748" t="s">
        <v>587</v>
      </c>
      <c r="C136" s="749" t="s">
        <v>599</v>
      </c>
      <c r="D136" s="750" t="s">
        <v>600</v>
      </c>
      <c r="E136" s="751">
        <v>50113001</v>
      </c>
      <c r="F136" s="750" t="s">
        <v>610</v>
      </c>
      <c r="G136" s="749" t="s">
        <v>611</v>
      </c>
      <c r="H136" s="749">
        <v>100858</v>
      </c>
      <c r="I136" s="749">
        <v>858</v>
      </c>
      <c r="J136" s="749" t="s">
        <v>840</v>
      </c>
      <c r="K136" s="749" t="s">
        <v>841</v>
      </c>
      <c r="L136" s="752">
        <v>29.239999999999991</v>
      </c>
      <c r="M136" s="752">
        <v>4</v>
      </c>
      <c r="N136" s="753">
        <v>116.95999999999997</v>
      </c>
    </row>
    <row r="137" spans="1:14" ht="14.4" customHeight="1" x14ac:dyDescent="0.3">
      <c r="A137" s="747" t="s">
        <v>586</v>
      </c>
      <c r="B137" s="748" t="s">
        <v>587</v>
      </c>
      <c r="C137" s="749" t="s">
        <v>599</v>
      </c>
      <c r="D137" s="750" t="s">
        <v>600</v>
      </c>
      <c r="E137" s="751">
        <v>50113001</v>
      </c>
      <c r="F137" s="750" t="s">
        <v>610</v>
      </c>
      <c r="G137" s="749" t="s">
        <v>611</v>
      </c>
      <c r="H137" s="749">
        <v>124067</v>
      </c>
      <c r="I137" s="749">
        <v>124067</v>
      </c>
      <c r="J137" s="749" t="s">
        <v>842</v>
      </c>
      <c r="K137" s="749" t="s">
        <v>843</v>
      </c>
      <c r="L137" s="752">
        <v>36.53</v>
      </c>
      <c r="M137" s="752">
        <v>9</v>
      </c>
      <c r="N137" s="753">
        <v>328.77</v>
      </c>
    </row>
    <row r="138" spans="1:14" ht="14.4" customHeight="1" x14ac:dyDescent="0.3">
      <c r="A138" s="747" t="s">
        <v>586</v>
      </c>
      <c r="B138" s="748" t="s">
        <v>587</v>
      </c>
      <c r="C138" s="749" t="s">
        <v>599</v>
      </c>
      <c r="D138" s="750" t="s">
        <v>600</v>
      </c>
      <c r="E138" s="751">
        <v>50113001</v>
      </c>
      <c r="F138" s="750" t="s">
        <v>610</v>
      </c>
      <c r="G138" s="749" t="s">
        <v>611</v>
      </c>
      <c r="H138" s="749">
        <v>216572</v>
      </c>
      <c r="I138" s="749">
        <v>216572</v>
      </c>
      <c r="J138" s="749" t="s">
        <v>842</v>
      </c>
      <c r="K138" s="749" t="s">
        <v>843</v>
      </c>
      <c r="L138" s="752">
        <v>36.332666666666675</v>
      </c>
      <c r="M138" s="752">
        <v>45</v>
      </c>
      <c r="N138" s="753">
        <v>1634.9700000000003</v>
      </c>
    </row>
    <row r="139" spans="1:14" ht="14.4" customHeight="1" x14ac:dyDescent="0.3">
      <c r="A139" s="747" t="s">
        <v>586</v>
      </c>
      <c r="B139" s="748" t="s">
        <v>587</v>
      </c>
      <c r="C139" s="749" t="s">
        <v>599</v>
      </c>
      <c r="D139" s="750" t="s">
        <v>600</v>
      </c>
      <c r="E139" s="751">
        <v>50113001</v>
      </c>
      <c r="F139" s="750" t="s">
        <v>610</v>
      </c>
      <c r="G139" s="749" t="s">
        <v>611</v>
      </c>
      <c r="H139" s="749">
        <v>109159</v>
      </c>
      <c r="I139" s="749">
        <v>9159</v>
      </c>
      <c r="J139" s="749" t="s">
        <v>844</v>
      </c>
      <c r="K139" s="749" t="s">
        <v>845</v>
      </c>
      <c r="L139" s="752">
        <v>102.96</v>
      </c>
      <c r="M139" s="752">
        <v>1</v>
      </c>
      <c r="N139" s="753">
        <v>102.96</v>
      </c>
    </row>
    <row r="140" spans="1:14" ht="14.4" customHeight="1" x14ac:dyDescent="0.3">
      <c r="A140" s="747" t="s">
        <v>586</v>
      </c>
      <c r="B140" s="748" t="s">
        <v>587</v>
      </c>
      <c r="C140" s="749" t="s">
        <v>599</v>
      </c>
      <c r="D140" s="750" t="s">
        <v>600</v>
      </c>
      <c r="E140" s="751">
        <v>50113001</v>
      </c>
      <c r="F140" s="750" t="s">
        <v>610</v>
      </c>
      <c r="G140" s="749" t="s">
        <v>611</v>
      </c>
      <c r="H140" s="749">
        <v>51366</v>
      </c>
      <c r="I140" s="749">
        <v>51366</v>
      </c>
      <c r="J140" s="749" t="s">
        <v>846</v>
      </c>
      <c r="K140" s="749" t="s">
        <v>847</v>
      </c>
      <c r="L140" s="752">
        <v>171.60000001151855</v>
      </c>
      <c r="M140" s="752">
        <v>210</v>
      </c>
      <c r="N140" s="753">
        <v>36036.000002418892</v>
      </c>
    </row>
    <row r="141" spans="1:14" ht="14.4" customHeight="1" x14ac:dyDescent="0.3">
      <c r="A141" s="747" t="s">
        <v>586</v>
      </c>
      <c r="B141" s="748" t="s">
        <v>587</v>
      </c>
      <c r="C141" s="749" t="s">
        <v>599</v>
      </c>
      <c r="D141" s="750" t="s">
        <v>600</v>
      </c>
      <c r="E141" s="751">
        <v>50113001</v>
      </c>
      <c r="F141" s="750" t="s">
        <v>610</v>
      </c>
      <c r="G141" s="749" t="s">
        <v>611</v>
      </c>
      <c r="H141" s="749">
        <v>51367</v>
      </c>
      <c r="I141" s="749">
        <v>51367</v>
      </c>
      <c r="J141" s="749" t="s">
        <v>846</v>
      </c>
      <c r="K141" s="749" t="s">
        <v>848</v>
      </c>
      <c r="L141" s="752">
        <v>92.95</v>
      </c>
      <c r="M141" s="752">
        <v>50</v>
      </c>
      <c r="N141" s="753">
        <v>4647.5</v>
      </c>
    </row>
    <row r="142" spans="1:14" ht="14.4" customHeight="1" x14ac:dyDescent="0.3">
      <c r="A142" s="747" t="s">
        <v>586</v>
      </c>
      <c r="B142" s="748" t="s">
        <v>587</v>
      </c>
      <c r="C142" s="749" t="s">
        <v>599</v>
      </c>
      <c r="D142" s="750" t="s">
        <v>600</v>
      </c>
      <c r="E142" s="751">
        <v>50113001</v>
      </c>
      <c r="F142" s="750" t="s">
        <v>610</v>
      </c>
      <c r="G142" s="749" t="s">
        <v>611</v>
      </c>
      <c r="H142" s="749">
        <v>51383</v>
      </c>
      <c r="I142" s="749">
        <v>51383</v>
      </c>
      <c r="J142" s="749" t="s">
        <v>846</v>
      </c>
      <c r="K142" s="749" t="s">
        <v>849</v>
      </c>
      <c r="L142" s="752">
        <v>93.5</v>
      </c>
      <c r="M142" s="752">
        <v>31</v>
      </c>
      <c r="N142" s="753">
        <v>2898.5</v>
      </c>
    </row>
    <row r="143" spans="1:14" ht="14.4" customHeight="1" x14ac:dyDescent="0.3">
      <c r="A143" s="747" t="s">
        <v>586</v>
      </c>
      <c r="B143" s="748" t="s">
        <v>587</v>
      </c>
      <c r="C143" s="749" t="s">
        <v>599</v>
      </c>
      <c r="D143" s="750" t="s">
        <v>600</v>
      </c>
      <c r="E143" s="751">
        <v>50113001</v>
      </c>
      <c r="F143" s="750" t="s">
        <v>610</v>
      </c>
      <c r="G143" s="749" t="s">
        <v>611</v>
      </c>
      <c r="H143" s="749">
        <v>51384</v>
      </c>
      <c r="I143" s="749">
        <v>51384</v>
      </c>
      <c r="J143" s="749" t="s">
        <v>846</v>
      </c>
      <c r="K143" s="749" t="s">
        <v>850</v>
      </c>
      <c r="L143" s="752">
        <v>192.5</v>
      </c>
      <c r="M143" s="752">
        <v>5</v>
      </c>
      <c r="N143" s="753">
        <v>962.5</v>
      </c>
    </row>
    <row r="144" spans="1:14" ht="14.4" customHeight="1" x14ac:dyDescent="0.3">
      <c r="A144" s="747" t="s">
        <v>586</v>
      </c>
      <c r="B144" s="748" t="s">
        <v>587</v>
      </c>
      <c r="C144" s="749" t="s">
        <v>599</v>
      </c>
      <c r="D144" s="750" t="s">
        <v>600</v>
      </c>
      <c r="E144" s="751">
        <v>50113001</v>
      </c>
      <c r="F144" s="750" t="s">
        <v>610</v>
      </c>
      <c r="G144" s="749" t="s">
        <v>611</v>
      </c>
      <c r="H144" s="749">
        <v>111063</v>
      </c>
      <c r="I144" s="749">
        <v>11063</v>
      </c>
      <c r="J144" s="749" t="s">
        <v>851</v>
      </c>
      <c r="K144" s="749" t="s">
        <v>852</v>
      </c>
      <c r="L144" s="752">
        <v>74.38</v>
      </c>
      <c r="M144" s="752">
        <v>5</v>
      </c>
      <c r="N144" s="753">
        <v>371.9</v>
      </c>
    </row>
    <row r="145" spans="1:14" ht="14.4" customHeight="1" x14ac:dyDescent="0.3">
      <c r="A145" s="747" t="s">
        <v>586</v>
      </c>
      <c r="B145" s="748" t="s">
        <v>587</v>
      </c>
      <c r="C145" s="749" t="s">
        <v>599</v>
      </c>
      <c r="D145" s="750" t="s">
        <v>600</v>
      </c>
      <c r="E145" s="751">
        <v>50113001</v>
      </c>
      <c r="F145" s="750" t="s">
        <v>610</v>
      </c>
      <c r="G145" s="749" t="s">
        <v>611</v>
      </c>
      <c r="H145" s="749">
        <v>847623</v>
      </c>
      <c r="I145" s="749">
        <v>155051</v>
      </c>
      <c r="J145" s="749" t="s">
        <v>853</v>
      </c>
      <c r="K145" s="749" t="s">
        <v>798</v>
      </c>
      <c r="L145" s="752">
        <v>119.16</v>
      </c>
      <c r="M145" s="752">
        <v>1</v>
      </c>
      <c r="N145" s="753">
        <v>119.16</v>
      </c>
    </row>
    <row r="146" spans="1:14" ht="14.4" customHeight="1" x14ac:dyDescent="0.3">
      <c r="A146" s="747" t="s">
        <v>586</v>
      </c>
      <c r="B146" s="748" t="s">
        <v>587</v>
      </c>
      <c r="C146" s="749" t="s">
        <v>599</v>
      </c>
      <c r="D146" s="750" t="s">
        <v>600</v>
      </c>
      <c r="E146" s="751">
        <v>50113001</v>
      </c>
      <c r="F146" s="750" t="s">
        <v>610</v>
      </c>
      <c r="G146" s="749" t="s">
        <v>611</v>
      </c>
      <c r="H146" s="749">
        <v>116467</v>
      </c>
      <c r="I146" s="749">
        <v>16467</v>
      </c>
      <c r="J146" s="749" t="s">
        <v>854</v>
      </c>
      <c r="K146" s="749" t="s">
        <v>855</v>
      </c>
      <c r="L146" s="752">
        <v>58.36999999999999</v>
      </c>
      <c r="M146" s="752">
        <v>1</v>
      </c>
      <c r="N146" s="753">
        <v>58.36999999999999</v>
      </c>
    </row>
    <row r="147" spans="1:14" ht="14.4" customHeight="1" x14ac:dyDescent="0.3">
      <c r="A147" s="747" t="s">
        <v>586</v>
      </c>
      <c r="B147" s="748" t="s">
        <v>587</v>
      </c>
      <c r="C147" s="749" t="s">
        <v>599</v>
      </c>
      <c r="D147" s="750" t="s">
        <v>600</v>
      </c>
      <c r="E147" s="751">
        <v>50113001</v>
      </c>
      <c r="F147" s="750" t="s">
        <v>610</v>
      </c>
      <c r="G147" s="749" t="s">
        <v>611</v>
      </c>
      <c r="H147" s="749">
        <v>146991</v>
      </c>
      <c r="I147" s="749">
        <v>46991</v>
      </c>
      <c r="J147" s="749" t="s">
        <v>856</v>
      </c>
      <c r="K147" s="749" t="s">
        <v>857</v>
      </c>
      <c r="L147" s="752">
        <v>138.84000000000003</v>
      </c>
      <c r="M147" s="752">
        <v>1</v>
      </c>
      <c r="N147" s="753">
        <v>138.84000000000003</v>
      </c>
    </row>
    <row r="148" spans="1:14" ht="14.4" customHeight="1" x14ac:dyDescent="0.3">
      <c r="A148" s="747" t="s">
        <v>586</v>
      </c>
      <c r="B148" s="748" t="s">
        <v>587</v>
      </c>
      <c r="C148" s="749" t="s">
        <v>599</v>
      </c>
      <c r="D148" s="750" t="s">
        <v>600</v>
      </c>
      <c r="E148" s="751">
        <v>50113001</v>
      </c>
      <c r="F148" s="750" t="s">
        <v>610</v>
      </c>
      <c r="G148" s="749" t="s">
        <v>611</v>
      </c>
      <c r="H148" s="749">
        <v>146256</v>
      </c>
      <c r="I148" s="749">
        <v>146256</v>
      </c>
      <c r="J148" s="749" t="s">
        <v>856</v>
      </c>
      <c r="K148" s="749" t="s">
        <v>857</v>
      </c>
      <c r="L148" s="752">
        <v>138.84</v>
      </c>
      <c r="M148" s="752">
        <v>2</v>
      </c>
      <c r="N148" s="753">
        <v>277.68</v>
      </c>
    </row>
    <row r="149" spans="1:14" ht="14.4" customHeight="1" x14ac:dyDescent="0.3">
      <c r="A149" s="747" t="s">
        <v>586</v>
      </c>
      <c r="B149" s="748" t="s">
        <v>587</v>
      </c>
      <c r="C149" s="749" t="s">
        <v>599</v>
      </c>
      <c r="D149" s="750" t="s">
        <v>600</v>
      </c>
      <c r="E149" s="751">
        <v>50113001</v>
      </c>
      <c r="F149" s="750" t="s">
        <v>610</v>
      </c>
      <c r="G149" s="749" t="s">
        <v>611</v>
      </c>
      <c r="H149" s="749">
        <v>187299</v>
      </c>
      <c r="I149" s="749">
        <v>87299</v>
      </c>
      <c r="J149" s="749" t="s">
        <v>858</v>
      </c>
      <c r="K149" s="749" t="s">
        <v>859</v>
      </c>
      <c r="L149" s="752">
        <v>1020.7299999999999</v>
      </c>
      <c r="M149" s="752">
        <v>1</v>
      </c>
      <c r="N149" s="753">
        <v>1020.7299999999999</v>
      </c>
    </row>
    <row r="150" spans="1:14" ht="14.4" customHeight="1" x14ac:dyDescent="0.3">
      <c r="A150" s="747" t="s">
        <v>586</v>
      </c>
      <c r="B150" s="748" t="s">
        <v>587</v>
      </c>
      <c r="C150" s="749" t="s">
        <v>599</v>
      </c>
      <c r="D150" s="750" t="s">
        <v>600</v>
      </c>
      <c r="E150" s="751">
        <v>50113001</v>
      </c>
      <c r="F150" s="750" t="s">
        <v>610</v>
      </c>
      <c r="G150" s="749" t="s">
        <v>611</v>
      </c>
      <c r="H150" s="749">
        <v>193724</v>
      </c>
      <c r="I150" s="749">
        <v>93724</v>
      </c>
      <c r="J150" s="749" t="s">
        <v>860</v>
      </c>
      <c r="K150" s="749" t="s">
        <v>861</v>
      </c>
      <c r="L150" s="752">
        <v>68.789999999999992</v>
      </c>
      <c r="M150" s="752">
        <v>5</v>
      </c>
      <c r="N150" s="753">
        <v>343.94999999999993</v>
      </c>
    </row>
    <row r="151" spans="1:14" ht="14.4" customHeight="1" x14ac:dyDescent="0.3">
      <c r="A151" s="747" t="s">
        <v>586</v>
      </c>
      <c r="B151" s="748" t="s">
        <v>587</v>
      </c>
      <c r="C151" s="749" t="s">
        <v>599</v>
      </c>
      <c r="D151" s="750" t="s">
        <v>600</v>
      </c>
      <c r="E151" s="751">
        <v>50113001</v>
      </c>
      <c r="F151" s="750" t="s">
        <v>610</v>
      </c>
      <c r="G151" s="749" t="s">
        <v>611</v>
      </c>
      <c r="H151" s="749">
        <v>208465</v>
      </c>
      <c r="I151" s="749">
        <v>208465</v>
      </c>
      <c r="J151" s="749" t="s">
        <v>862</v>
      </c>
      <c r="K151" s="749" t="s">
        <v>863</v>
      </c>
      <c r="L151" s="752">
        <v>2234.65</v>
      </c>
      <c r="M151" s="752">
        <v>2.5</v>
      </c>
      <c r="N151" s="753">
        <v>5586.625</v>
      </c>
    </row>
    <row r="152" spans="1:14" ht="14.4" customHeight="1" x14ac:dyDescent="0.3">
      <c r="A152" s="747" t="s">
        <v>586</v>
      </c>
      <c r="B152" s="748" t="s">
        <v>587</v>
      </c>
      <c r="C152" s="749" t="s">
        <v>599</v>
      </c>
      <c r="D152" s="750" t="s">
        <v>600</v>
      </c>
      <c r="E152" s="751">
        <v>50113001</v>
      </c>
      <c r="F152" s="750" t="s">
        <v>610</v>
      </c>
      <c r="G152" s="749" t="s">
        <v>611</v>
      </c>
      <c r="H152" s="749">
        <v>169671</v>
      </c>
      <c r="I152" s="749">
        <v>69671</v>
      </c>
      <c r="J152" s="749" t="s">
        <v>864</v>
      </c>
      <c r="K152" s="749" t="s">
        <v>865</v>
      </c>
      <c r="L152" s="752">
        <v>105.80999999999999</v>
      </c>
      <c r="M152" s="752">
        <v>20</v>
      </c>
      <c r="N152" s="753">
        <v>2116.1999999999998</v>
      </c>
    </row>
    <row r="153" spans="1:14" ht="14.4" customHeight="1" x14ac:dyDescent="0.3">
      <c r="A153" s="747" t="s">
        <v>586</v>
      </c>
      <c r="B153" s="748" t="s">
        <v>587</v>
      </c>
      <c r="C153" s="749" t="s">
        <v>599</v>
      </c>
      <c r="D153" s="750" t="s">
        <v>600</v>
      </c>
      <c r="E153" s="751">
        <v>50113001</v>
      </c>
      <c r="F153" s="750" t="s">
        <v>610</v>
      </c>
      <c r="G153" s="749" t="s">
        <v>611</v>
      </c>
      <c r="H153" s="749">
        <v>100802</v>
      </c>
      <c r="I153" s="749">
        <v>1000</v>
      </c>
      <c r="J153" s="749" t="s">
        <v>866</v>
      </c>
      <c r="K153" s="749" t="s">
        <v>867</v>
      </c>
      <c r="L153" s="752">
        <v>70.933276818549317</v>
      </c>
      <c r="M153" s="752">
        <v>12</v>
      </c>
      <c r="N153" s="753">
        <v>851.19932182259186</v>
      </c>
    </row>
    <row r="154" spans="1:14" ht="14.4" customHeight="1" x14ac:dyDescent="0.3">
      <c r="A154" s="747" t="s">
        <v>586</v>
      </c>
      <c r="B154" s="748" t="s">
        <v>587</v>
      </c>
      <c r="C154" s="749" t="s">
        <v>599</v>
      </c>
      <c r="D154" s="750" t="s">
        <v>600</v>
      </c>
      <c r="E154" s="751">
        <v>50113001</v>
      </c>
      <c r="F154" s="750" t="s">
        <v>610</v>
      </c>
      <c r="G154" s="749" t="s">
        <v>611</v>
      </c>
      <c r="H154" s="749">
        <v>185719</v>
      </c>
      <c r="I154" s="749">
        <v>85719</v>
      </c>
      <c r="J154" s="749" t="s">
        <v>868</v>
      </c>
      <c r="K154" s="749" t="s">
        <v>869</v>
      </c>
      <c r="L154" s="752">
        <v>174.32000000000002</v>
      </c>
      <c r="M154" s="752">
        <v>1</v>
      </c>
      <c r="N154" s="753">
        <v>174.32000000000002</v>
      </c>
    </row>
    <row r="155" spans="1:14" ht="14.4" customHeight="1" x14ac:dyDescent="0.3">
      <c r="A155" s="747" t="s">
        <v>586</v>
      </c>
      <c r="B155" s="748" t="s">
        <v>587</v>
      </c>
      <c r="C155" s="749" t="s">
        <v>599</v>
      </c>
      <c r="D155" s="750" t="s">
        <v>600</v>
      </c>
      <c r="E155" s="751">
        <v>50113001</v>
      </c>
      <c r="F155" s="750" t="s">
        <v>610</v>
      </c>
      <c r="G155" s="749" t="s">
        <v>611</v>
      </c>
      <c r="H155" s="749">
        <v>101674</v>
      </c>
      <c r="I155" s="749">
        <v>1674</v>
      </c>
      <c r="J155" s="749" t="s">
        <v>870</v>
      </c>
      <c r="K155" s="749" t="s">
        <v>588</v>
      </c>
      <c r="L155" s="752">
        <v>88.680000000000021</v>
      </c>
      <c r="M155" s="752">
        <v>2</v>
      </c>
      <c r="N155" s="753">
        <v>177.36000000000004</v>
      </c>
    </row>
    <row r="156" spans="1:14" ht="14.4" customHeight="1" x14ac:dyDescent="0.3">
      <c r="A156" s="747" t="s">
        <v>586</v>
      </c>
      <c r="B156" s="748" t="s">
        <v>587</v>
      </c>
      <c r="C156" s="749" t="s">
        <v>599</v>
      </c>
      <c r="D156" s="750" t="s">
        <v>600</v>
      </c>
      <c r="E156" s="751">
        <v>50113001</v>
      </c>
      <c r="F156" s="750" t="s">
        <v>610</v>
      </c>
      <c r="G156" s="749" t="s">
        <v>611</v>
      </c>
      <c r="H156" s="749">
        <v>117189</v>
      </c>
      <c r="I156" s="749">
        <v>17189</v>
      </c>
      <c r="J156" s="749" t="s">
        <v>871</v>
      </c>
      <c r="K156" s="749" t="s">
        <v>872</v>
      </c>
      <c r="L156" s="752">
        <v>50.966666666666669</v>
      </c>
      <c r="M156" s="752">
        <v>3</v>
      </c>
      <c r="N156" s="753">
        <v>152.9</v>
      </c>
    </row>
    <row r="157" spans="1:14" ht="14.4" customHeight="1" x14ac:dyDescent="0.3">
      <c r="A157" s="747" t="s">
        <v>586</v>
      </c>
      <c r="B157" s="748" t="s">
        <v>587</v>
      </c>
      <c r="C157" s="749" t="s">
        <v>599</v>
      </c>
      <c r="D157" s="750" t="s">
        <v>600</v>
      </c>
      <c r="E157" s="751">
        <v>50113001</v>
      </c>
      <c r="F157" s="750" t="s">
        <v>610</v>
      </c>
      <c r="G157" s="749" t="s">
        <v>611</v>
      </c>
      <c r="H157" s="749">
        <v>107678</v>
      </c>
      <c r="I157" s="749">
        <v>107678</v>
      </c>
      <c r="J157" s="749" t="s">
        <v>873</v>
      </c>
      <c r="K157" s="749" t="s">
        <v>874</v>
      </c>
      <c r="L157" s="752">
        <v>459.8</v>
      </c>
      <c r="M157" s="752">
        <v>3</v>
      </c>
      <c r="N157" s="753">
        <v>1379.4</v>
      </c>
    </row>
    <row r="158" spans="1:14" ht="14.4" customHeight="1" x14ac:dyDescent="0.3">
      <c r="A158" s="747" t="s">
        <v>586</v>
      </c>
      <c r="B158" s="748" t="s">
        <v>587</v>
      </c>
      <c r="C158" s="749" t="s">
        <v>599</v>
      </c>
      <c r="D158" s="750" t="s">
        <v>600</v>
      </c>
      <c r="E158" s="751">
        <v>50113001</v>
      </c>
      <c r="F158" s="750" t="s">
        <v>610</v>
      </c>
      <c r="G158" s="749" t="s">
        <v>611</v>
      </c>
      <c r="H158" s="749">
        <v>100720</v>
      </c>
      <c r="I158" s="749">
        <v>720</v>
      </c>
      <c r="J158" s="749" t="s">
        <v>875</v>
      </c>
      <c r="K158" s="749" t="s">
        <v>876</v>
      </c>
      <c r="L158" s="752">
        <v>78.957647058823554</v>
      </c>
      <c r="M158" s="752">
        <v>17</v>
      </c>
      <c r="N158" s="753">
        <v>1342.2800000000004</v>
      </c>
    </row>
    <row r="159" spans="1:14" ht="14.4" customHeight="1" x14ac:dyDescent="0.3">
      <c r="A159" s="747" t="s">
        <v>586</v>
      </c>
      <c r="B159" s="748" t="s">
        <v>587</v>
      </c>
      <c r="C159" s="749" t="s">
        <v>599</v>
      </c>
      <c r="D159" s="750" t="s">
        <v>600</v>
      </c>
      <c r="E159" s="751">
        <v>50113001</v>
      </c>
      <c r="F159" s="750" t="s">
        <v>610</v>
      </c>
      <c r="G159" s="749" t="s">
        <v>611</v>
      </c>
      <c r="H159" s="749">
        <v>100489</v>
      </c>
      <c r="I159" s="749">
        <v>489</v>
      </c>
      <c r="J159" s="749" t="s">
        <v>875</v>
      </c>
      <c r="K159" s="749" t="s">
        <v>877</v>
      </c>
      <c r="L159" s="752">
        <v>41.899999999999991</v>
      </c>
      <c r="M159" s="752">
        <v>3</v>
      </c>
      <c r="N159" s="753">
        <v>125.69999999999997</v>
      </c>
    </row>
    <row r="160" spans="1:14" ht="14.4" customHeight="1" x14ac:dyDescent="0.3">
      <c r="A160" s="747" t="s">
        <v>586</v>
      </c>
      <c r="B160" s="748" t="s">
        <v>587</v>
      </c>
      <c r="C160" s="749" t="s">
        <v>599</v>
      </c>
      <c r="D160" s="750" t="s">
        <v>600</v>
      </c>
      <c r="E160" s="751">
        <v>50113001</v>
      </c>
      <c r="F160" s="750" t="s">
        <v>610</v>
      </c>
      <c r="G160" s="749" t="s">
        <v>611</v>
      </c>
      <c r="H160" s="749">
        <v>103481</v>
      </c>
      <c r="I160" s="749">
        <v>3481</v>
      </c>
      <c r="J160" s="749" t="s">
        <v>878</v>
      </c>
      <c r="K160" s="749" t="s">
        <v>879</v>
      </c>
      <c r="L160" s="752">
        <v>122.1</v>
      </c>
      <c r="M160" s="752">
        <v>1</v>
      </c>
      <c r="N160" s="753">
        <v>122.1</v>
      </c>
    </row>
    <row r="161" spans="1:14" ht="14.4" customHeight="1" x14ac:dyDescent="0.3">
      <c r="A161" s="747" t="s">
        <v>586</v>
      </c>
      <c r="B161" s="748" t="s">
        <v>587</v>
      </c>
      <c r="C161" s="749" t="s">
        <v>599</v>
      </c>
      <c r="D161" s="750" t="s">
        <v>600</v>
      </c>
      <c r="E161" s="751">
        <v>50113001</v>
      </c>
      <c r="F161" s="750" t="s">
        <v>610</v>
      </c>
      <c r="G161" s="749" t="s">
        <v>630</v>
      </c>
      <c r="H161" s="749">
        <v>166759</v>
      </c>
      <c r="I161" s="749">
        <v>166759</v>
      </c>
      <c r="J161" s="749" t="s">
        <v>880</v>
      </c>
      <c r="K161" s="749" t="s">
        <v>881</v>
      </c>
      <c r="L161" s="752">
        <v>65.95</v>
      </c>
      <c r="M161" s="752">
        <v>1</v>
      </c>
      <c r="N161" s="753">
        <v>65.95</v>
      </c>
    </row>
    <row r="162" spans="1:14" ht="14.4" customHeight="1" x14ac:dyDescent="0.3">
      <c r="A162" s="747" t="s">
        <v>586</v>
      </c>
      <c r="B162" s="748" t="s">
        <v>587</v>
      </c>
      <c r="C162" s="749" t="s">
        <v>599</v>
      </c>
      <c r="D162" s="750" t="s">
        <v>600</v>
      </c>
      <c r="E162" s="751">
        <v>50113001</v>
      </c>
      <c r="F162" s="750" t="s">
        <v>610</v>
      </c>
      <c r="G162" s="749" t="s">
        <v>611</v>
      </c>
      <c r="H162" s="749">
        <v>900881</v>
      </c>
      <c r="I162" s="749">
        <v>0</v>
      </c>
      <c r="J162" s="749" t="s">
        <v>882</v>
      </c>
      <c r="K162" s="749" t="s">
        <v>588</v>
      </c>
      <c r="L162" s="752">
        <v>136.64250346025995</v>
      </c>
      <c r="M162" s="752">
        <v>14</v>
      </c>
      <c r="N162" s="753">
        <v>1912.9950484436392</v>
      </c>
    </row>
    <row r="163" spans="1:14" ht="14.4" customHeight="1" x14ac:dyDescent="0.3">
      <c r="A163" s="747" t="s">
        <v>586</v>
      </c>
      <c r="B163" s="748" t="s">
        <v>587</v>
      </c>
      <c r="C163" s="749" t="s">
        <v>599</v>
      </c>
      <c r="D163" s="750" t="s">
        <v>600</v>
      </c>
      <c r="E163" s="751">
        <v>50113001</v>
      </c>
      <c r="F163" s="750" t="s">
        <v>610</v>
      </c>
      <c r="G163" s="749" t="s">
        <v>611</v>
      </c>
      <c r="H163" s="749">
        <v>900513</v>
      </c>
      <c r="I163" s="749">
        <v>0</v>
      </c>
      <c r="J163" s="749" t="s">
        <v>883</v>
      </c>
      <c r="K163" s="749" t="s">
        <v>588</v>
      </c>
      <c r="L163" s="752">
        <v>66.605308260465193</v>
      </c>
      <c r="M163" s="752">
        <v>17</v>
      </c>
      <c r="N163" s="753">
        <v>1132.2902404279082</v>
      </c>
    </row>
    <row r="164" spans="1:14" ht="14.4" customHeight="1" x14ac:dyDescent="0.3">
      <c r="A164" s="747" t="s">
        <v>586</v>
      </c>
      <c r="B164" s="748" t="s">
        <v>587</v>
      </c>
      <c r="C164" s="749" t="s">
        <v>599</v>
      </c>
      <c r="D164" s="750" t="s">
        <v>600</v>
      </c>
      <c r="E164" s="751">
        <v>50113001</v>
      </c>
      <c r="F164" s="750" t="s">
        <v>610</v>
      </c>
      <c r="G164" s="749" t="s">
        <v>611</v>
      </c>
      <c r="H164" s="749">
        <v>841544</v>
      </c>
      <c r="I164" s="749">
        <v>0</v>
      </c>
      <c r="J164" s="749" t="s">
        <v>884</v>
      </c>
      <c r="K164" s="749" t="s">
        <v>588</v>
      </c>
      <c r="L164" s="752">
        <v>90.336504354727467</v>
      </c>
      <c r="M164" s="752">
        <v>8</v>
      </c>
      <c r="N164" s="753">
        <v>722.69203483781973</v>
      </c>
    </row>
    <row r="165" spans="1:14" ht="14.4" customHeight="1" x14ac:dyDescent="0.3">
      <c r="A165" s="747" t="s">
        <v>586</v>
      </c>
      <c r="B165" s="748" t="s">
        <v>587</v>
      </c>
      <c r="C165" s="749" t="s">
        <v>599</v>
      </c>
      <c r="D165" s="750" t="s">
        <v>600</v>
      </c>
      <c r="E165" s="751">
        <v>50113001</v>
      </c>
      <c r="F165" s="750" t="s">
        <v>610</v>
      </c>
      <c r="G165" s="749" t="s">
        <v>611</v>
      </c>
      <c r="H165" s="749">
        <v>911930</v>
      </c>
      <c r="I165" s="749">
        <v>0</v>
      </c>
      <c r="J165" s="749" t="s">
        <v>885</v>
      </c>
      <c r="K165" s="749" t="s">
        <v>588</v>
      </c>
      <c r="L165" s="752">
        <v>37.40553541254868</v>
      </c>
      <c r="M165" s="752">
        <v>1</v>
      </c>
      <c r="N165" s="753">
        <v>37.40553541254868</v>
      </c>
    </row>
    <row r="166" spans="1:14" ht="14.4" customHeight="1" x14ac:dyDescent="0.3">
      <c r="A166" s="747" t="s">
        <v>586</v>
      </c>
      <c r="B166" s="748" t="s">
        <v>587</v>
      </c>
      <c r="C166" s="749" t="s">
        <v>599</v>
      </c>
      <c r="D166" s="750" t="s">
        <v>600</v>
      </c>
      <c r="E166" s="751">
        <v>50113001</v>
      </c>
      <c r="F166" s="750" t="s">
        <v>610</v>
      </c>
      <c r="G166" s="749" t="s">
        <v>611</v>
      </c>
      <c r="H166" s="749">
        <v>394072</v>
      </c>
      <c r="I166" s="749">
        <v>1000</v>
      </c>
      <c r="J166" s="749" t="s">
        <v>886</v>
      </c>
      <c r="K166" s="749" t="s">
        <v>588</v>
      </c>
      <c r="L166" s="752">
        <v>477.40970947910432</v>
      </c>
      <c r="M166" s="752">
        <v>1</v>
      </c>
      <c r="N166" s="753">
        <v>477.40970947910432</v>
      </c>
    </row>
    <row r="167" spans="1:14" ht="14.4" customHeight="1" x14ac:dyDescent="0.3">
      <c r="A167" s="747" t="s">
        <v>586</v>
      </c>
      <c r="B167" s="748" t="s">
        <v>587</v>
      </c>
      <c r="C167" s="749" t="s">
        <v>599</v>
      </c>
      <c r="D167" s="750" t="s">
        <v>600</v>
      </c>
      <c r="E167" s="751">
        <v>50113001</v>
      </c>
      <c r="F167" s="750" t="s">
        <v>610</v>
      </c>
      <c r="G167" s="749" t="s">
        <v>611</v>
      </c>
      <c r="H167" s="749">
        <v>900321</v>
      </c>
      <c r="I167" s="749">
        <v>0</v>
      </c>
      <c r="J167" s="749" t="s">
        <v>887</v>
      </c>
      <c r="K167" s="749" t="s">
        <v>588</v>
      </c>
      <c r="L167" s="752">
        <v>75.676974296942106</v>
      </c>
      <c r="M167" s="752">
        <v>6</v>
      </c>
      <c r="N167" s="753">
        <v>454.06184578165261</v>
      </c>
    </row>
    <row r="168" spans="1:14" ht="14.4" customHeight="1" x14ac:dyDescent="0.3">
      <c r="A168" s="747" t="s">
        <v>586</v>
      </c>
      <c r="B168" s="748" t="s">
        <v>587</v>
      </c>
      <c r="C168" s="749" t="s">
        <v>599</v>
      </c>
      <c r="D168" s="750" t="s">
        <v>600</v>
      </c>
      <c r="E168" s="751">
        <v>50113001</v>
      </c>
      <c r="F168" s="750" t="s">
        <v>610</v>
      </c>
      <c r="G168" s="749" t="s">
        <v>611</v>
      </c>
      <c r="H168" s="749">
        <v>900520</v>
      </c>
      <c r="I168" s="749">
        <v>0</v>
      </c>
      <c r="J168" s="749" t="s">
        <v>888</v>
      </c>
      <c r="K168" s="749" t="s">
        <v>889</v>
      </c>
      <c r="L168" s="752">
        <v>54.769886531381594</v>
      </c>
      <c r="M168" s="752">
        <v>6</v>
      </c>
      <c r="N168" s="753">
        <v>328.61931918828958</v>
      </c>
    </row>
    <row r="169" spans="1:14" ht="14.4" customHeight="1" x14ac:dyDescent="0.3">
      <c r="A169" s="747" t="s">
        <v>586</v>
      </c>
      <c r="B169" s="748" t="s">
        <v>587</v>
      </c>
      <c r="C169" s="749" t="s">
        <v>599</v>
      </c>
      <c r="D169" s="750" t="s">
        <v>600</v>
      </c>
      <c r="E169" s="751">
        <v>50113001</v>
      </c>
      <c r="F169" s="750" t="s">
        <v>610</v>
      </c>
      <c r="G169" s="749" t="s">
        <v>611</v>
      </c>
      <c r="H169" s="749">
        <v>900007</v>
      </c>
      <c r="I169" s="749">
        <v>0</v>
      </c>
      <c r="J169" s="749" t="s">
        <v>890</v>
      </c>
      <c r="K169" s="749" t="s">
        <v>588</v>
      </c>
      <c r="L169" s="752">
        <v>57.637942134477576</v>
      </c>
      <c r="M169" s="752">
        <v>40</v>
      </c>
      <c r="N169" s="753">
        <v>2305.5176853791031</v>
      </c>
    </row>
    <row r="170" spans="1:14" ht="14.4" customHeight="1" x14ac:dyDescent="0.3">
      <c r="A170" s="747" t="s">
        <v>586</v>
      </c>
      <c r="B170" s="748" t="s">
        <v>587</v>
      </c>
      <c r="C170" s="749" t="s">
        <v>599</v>
      </c>
      <c r="D170" s="750" t="s">
        <v>600</v>
      </c>
      <c r="E170" s="751">
        <v>50113001</v>
      </c>
      <c r="F170" s="750" t="s">
        <v>610</v>
      </c>
      <c r="G170" s="749" t="s">
        <v>611</v>
      </c>
      <c r="H170" s="749">
        <v>900406</v>
      </c>
      <c r="I170" s="749">
        <v>0</v>
      </c>
      <c r="J170" s="749" t="s">
        <v>891</v>
      </c>
      <c r="K170" s="749" t="s">
        <v>588</v>
      </c>
      <c r="L170" s="752">
        <v>61.706685414378008</v>
      </c>
      <c r="M170" s="752">
        <v>2</v>
      </c>
      <c r="N170" s="753">
        <v>123.41337082875602</v>
      </c>
    </row>
    <row r="171" spans="1:14" ht="14.4" customHeight="1" x14ac:dyDescent="0.3">
      <c r="A171" s="747" t="s">
        <v>586</v>
      </c>
      <c r="B171" s="748" t="s">
        <v>587</v>
      </c>
      <c r="C171" s="749" t="s">
        <v>599</v>
      </c>
      <c r="D171" s="750" t="s">
        <v>600</v>
      </c>
      <c r="E171" s="751">
        <v>50113001</v>
      </c>
      <c r="F171" s="750" t="s">
        <v>610</v>
      </c>
      <c r="G171" s="749" t="s">
        <v>611</v>
      </c>
      <c r="H171" s="749">
        <v>921395</v>
      </c>
      <c r="I171" s="749">
        <v>0</v>
      </c>
      <c r="J171" s="749" t="s">
        <v>892</v>
      </c>
      <c r="K171" s="749" t="s">
        <v>893</v>
      </c>
      <c r="L171" s="752">
        <v>308.26624683049727</v>
      </c>
      <c r="M171" s="752">
        <v>1</v>
      </c>
      <c r="N171" s="753">
        <v>308.26624683049727</v>
      </c>
    </row>
    <row r="172" spans="1:14" ht="14.4" customHeight="1" x14ac:dyDescent="0.3">
      <c r="A172" s="747" t="s">
        <v>586</v>
      </c>
      <c r="B172" s="748" t="s">
        <v>587</v>
      </c>
      <c r="C172" s="749" t="s">
        <v>599</v>
      </c>
      <c r="D172" s="750" t="s">
        <v>600</v>
      </c>
      <c r="E172" s="751">
        <v>50113001</v>
      </c>
      <c r="F172" s="750" t="s">
        <v>610</v>
      </c>
      <c r="G172" s="749" t="s">
        <v>611</v>
      </c>
      <c r="H172" s="749">
        <v>921319</v>
      </c>
      <c r="I172" s="749">
        <v>0</v>
      </c>
      <c r="J172" s="749" t="s">
        <v>894</v>
      </c>
      <c r="K172" s="749" t="s">
        <v>588</v>
      </c>
      <c r="L172" s="752">
        <v>432.79352807035843</v>
      </c>
      <c r="M172" s="752">
        <v>3</v>
      </c>
      <c r="N172" s="753">
        <v>1298.3805842110753</v>
      </c>
    </row>
    <row r="173" spans="1:14" ht="14.4" customHeight="1" x14ac:dyDescent="0.3">
      <c r="A173" s="747" t="s">
        <v>586</v>
      </c>
      <c r="B173" s="748" t="s">
        <v>587</v>
      </c>
      <c r="C173" s="749" t="s">
        <v>599</v>
      </c>
      <c r="D173" s="750" t="s">
        <v>600</v>
      </c>
      <c r="E173" s="751">
        <v>50113001</v>
      </c>
      <c r="F173" s="750" t="s">
        <v>610</v>
      </c>
      <c r="G173" s="749" t="s">
        <v>611</v>
      </c>
      <c r="H173" s="749">
        <v>921064</v>
      </c>
      <c r="I173" s="749">
        <v>0</v>
      </c>
      <c r="J173" s="749" t="s">
        <v>895</v>
      </c>
      <c r="K173" s="749" t="s">
        <v>588</v>
      </c>
      <c r="L173" s="752">
        <v>82.637795171776446</v>
      </c>
      <c r="M173" s="752">
        <v>1</v>
      </c>
      <c r="N173" s="753">
        <v>82.637795171776446</v>
      </c>
    </row>
    <row r="174" spans="1:14" ht="14.4" customHeight="1" x14ac:dyDescent="0.3">
      <c r="A174" s="747" t="s">
        <v>586</v>
      </c>
      <c r="B174" s="748" t="s">
        <v>587</v>
      </c>
      <c r="C174" s="749" t="s">
        <v>599</v>
      </c>
      <c r="D174" s="750" t="s">
        <v>600</v>
      </c>
      <c r="E174" s="751">
        <v>50113001</v>
      </c>
      <c r="F174" s="750" t="s">
        <v>610</v>
      </c>
      <c r="G174" s="749" t="s">
        <v>611</v>
      </c>
      <c r="H174" s="749">
        <v>921459</v>
      </c>
      <c r="I174" s="749">
        <v>0</v>
      </c>
      <c r="J174" s="749" t="s">
        <v>896</v>
      </c>
      <c r="K174" s="749" t="s">
        <v>588</v>
      </c>
      <c r="L174" s="752">
        <v>428.15699640810038</v>
      </c>
      <c r="M174" s="752">
        <v>1</v>
      </c>
      <c r="N174" s="753">
        <v>428.15699640810038</v>
      </c>
    </row>
    <row r="175" spans="1:14" ht="14.4" customHeight="1" x14ac:dyDescent="0.3">
      <c r="A175" s="747" t="s">
        <v>586</v>
      </c>
      <c r="B175" s="748" t="s">
        <v>587</v>
      </c>
      <c r="C175" s="749" t="s">
        <v>599</v>
      </c>
      <c r="D175" s="750" t="s">
        <v>600</v>
      </c>
      <c r="E175" s="751">
        <v>50113001</v>
      </c>
      <c r="F175" s="750" t="s">
        <v>610</v>
      </c>
      <c r="G175" s="749" t="s">
        <v>611</v>
      </c>
      <c r="H175" s="749">
        <v>990927</v>
      </c>
      <c r="I175" s="749">
        <v>0</v>
      </c>
      <c r="J175" s="749" t="s">
        <v>897</v>
      </c>
      <c r="K175" s="749" t="s">
        <v>588</v>
      </c>
      <c r="L175" s="752">
        <v>142.62</v>
      </c>
      <c r="M175" s="752">
        <v>6</v>
      </c>
      <c r="N175" s="753">
        <v>855.72</v>
      </c>
    </row>
    <row r="176" spans="1:14" ht="14.4" customHeight="1" x14ac:dyDescent="0.3">
      <c r="A176" s="747" t="s">
        <v>586</v>
      </c>
      <c r="B176" s="748" t="s">
        <v>587</v>
      </c>
      <c r="C176" s="749" t="s">
        <v>599</v>
      </c>
      <c r="D176" s="750" t="s">
        <v>600</v>
      </c>
      <c r="E176" s="751">
        <v>50113001</v>
      </c>
      <c r="F176" s="750" t="s">
        <v>610</v>
      </c>
      <c r="G176" s="749" t="s">
        <v>630</v>
      </c>
      <c r="H176" s="749">
        <v>117121</v>
      </c>
      <c r="I176" s="749">
        <v>17121</v>
      </c>
      <c r="J176" s="749" t="s">
        <v>898</v>
      </c>
      <c r="K176" s="749" t="s">
        <v>899</v>
      </c>
      <c r="L176" s="752">
        <v>85.989999999999981</v>
      </c>
      <c r="M176" s="752">
        <v>1</v>
      </c>
      <c r="N176" s="753">
        <v>85.989999999999981</v>
      </c>
    </row>
    <row r="177" spans="1:14" ht="14.4" customHeight="1" x14ac:dyDescent="0.3">
      <c r="A177" s="747" t="s">
        <v>586</v>
      </c>
      <c r="B177" s="748" t="s">
        <v>587</v>
      </c>
      <c r="C177" s="749" t="s">
        <v>599</v>
      </c>
      <c r="D177" s="750" t="s">
        <v>600</v>
      </c>
      <c r="E177" s="751">
        <v>50113001</v>
      </c>
      <c r="F177" s="750" t="s">
        <v>610</v>
      </c>
      <c r="G177" s="749" t="s">
        <v>630</v>
      </c>
      <c r="H177" s="749">
        <v>128148</v>
      </c>
      <c r="I177" s="749">
        <v>28148</v>
      </c>
      <c r="J177" s="749" t="s">
        <v>900</v>
      </c>
      <c r="K177" s="749" t="s">
        <v>901</v>
      </c>
      <c r="L177" s="752">
        <v>1041.22</v>
      </c>
      <c r="M177" s="752">
        <v>1</v>
      </c>
      <c r="N177" s="753">
        <v>1041.22</v>
      </c>
    </row>
    <row r="178" spans="1:14" ht="14.4" customHeight="1" x14ac:dyDescent="0.3">
      <c r="A178" s="747" t="s">
        <v>586</v>
      </c>
      <c r="B178" s="748" t="s">
        <v>587</v>
      </c>
      <c r="C178" s="749" t="s">
        <v>599</v>
      </c>
      <c r="D178" s="750" t="s">
        <v>600</v>
      </c>
      <c r="E178" s="751">
        <v>50113001</v>
      </c>
      <c r="F178" s="750" t="s">
        <v>610</v>
      </c>
      <c r="G178" s="749" t="s">
        <v>630</v>
      </c>
      <c r="H178" s="749">
        <v>197125</v>
      </c>
      <c r="I178" s="749">
        <v>197125</v>
      </c>
      <c r="J178" s="749" t="s">
        <v>902</v>
      </c>
      <c r="K178" s="749" t="s">
        <v>903</v>
      </c>
      <c r="L178" s="752">
        <v>110</v>
      </c>
      <c r="M178" s="752">
        <v>15</v>
      </c>
      <c r="N178" s="753">
        <v>1650</v>
      </c>
    </row>
    <row r="179" spans="1:14" ht="14.4" customHeight="1" x14ac:dyDescent="0.3">
      <c r="A179" s="747" t="s">
        <v>586</v>
      </c>
      <c r="B179" s="748" t="s">
        <v>587</v>
      </c>
      <c r="C179" s="749" t="s">
        <v>599</v>
      </c>
      <c r="D179" s="750" t="s">
        <v>600</v>
      </c>
      <c r="E179" s="751">
        <v>50113001</v>
      </c>
      <c r="F179" s="750" t="s">
        <v>610</v>
      </c>
      <c r="G179" s="749" t="s">
        <v>611</v>
      </c>
      <c r="H179" s="749">
        <v>188217</v>
      </c>
      <c r="I179" s="749">
        <v>88217</v>
      </c>
      <c r="J179" s="749" t="s">
        <v>904</v>
      </c>
      <c r="K179" s="749" t="s">
        <v>905</v>
      </c>
      <c r="L179" s="752">
        <v>127.33220706259713</v>
      </c>
      <c r="M179" s="752">
        <v>18</v>
      </c>
      <c r="N179" s="753">
        <v>2291.9797271267485</v>
      </c>
    </row>
    <row r="180" spans="1:14" ht="14.4" customHeight="1" x14ac:dyDescent="0.3">
      <c r="A180" s="747" t="s">
        <v>586</v>
      </c>
      <c r="B180" s="748" t="s">
        <v>587</v>
      </c>
      <c r="C180" s="749" t="s">
        <v>599</v>
      </c>
      <c r="D180" s="750" t="s">
        <v>600</v>
      </c>
      <c r="E180" s="751">
        <v>50113001</v>
      </c>
      <c r="F180" s="750" t="s">
        <v>610</v>
      </c>
      <c r="G180" s="749" t="s">
        <v>611</v>
      </c>
      <c r="H180" s="749">
        <v>188219</v>
      </c>
      <c r="I180" s="749">
        <v>88219</v>
      </c>
      <c r="J180" s="749" t="s">
        <v>906</v>
      </c>
      <c r="K180" s="749" t="s">
        <v>907</v>
      </c>
      <c r="L180" s="752">
        <v>141.51857142857142</v>
      </c>
      <c r="M180" s="752">
        <v>7</v>
      </c>
      <c r="N180" s="753">
        <v>990.62999999999988</v>
      </c>
    </row>
    <row r="181" spans="1:14" ht="14.4" customHeight="1" x14ac:dyDescent="0.3">
      <c r="A181" s="747" t="s">
        <v>586</v>
      </c>
      <c r="B181" s="748" t="s">
        <v>587</v>
      </c>
      <c r="C181" s="749" t="s">
        <v>599</v>
      </c>
      <c r="D181" s="750" t="s">
        <v>600</v>
      </c>
      <c r="E181" s="751">
        <v>50113001</v>
      </c>
      <c r="F181" s="750" t="s">
        <v>610</v>
      </c>
      <c r="G181" s="749" t="s">
        <v>611</v>
      </c>
      <c r="H181" s="749">
        <v>157345</v>
      </c>
      <c r="I181" s="749">
        <v>57345</v>
      </c>
      <c r="J181" s="749" t="s">
        <v>908</v>
      </c>
      <c r="K181" s="749" t="s">
        <v>909</v>
      </c>
      <c r="L181" s="752">
        <v>468.2399999999999</v>
      </c>
      <c r="M181" s="752">
        <v>1</v>
      </c>
      <c r="N181" s="753">
        <v>468.2399999999999</v>
      </c>
    </row>
    <row r="182" spans="1:14" ht="14.4" customHeight="1" x14ac:dyDescent="0.3">
      <c r="A182" s="747" t="s">
        <v>586</v>
      </c>
      <c r="B182" s="748" t="s">
        <v>587</v>
      </c>
      <c r="C182" s="749" t="s">
        <v>599</v>
      </c>
      <c r="D182" s="750" t="s">
        <v>600</v>
      </c>
      <c r="E182" s="751">
        <v>50113001</v>
      </c>
      <c r="F182" s="750" t="s">
        <v>610</v>
      </c>
      <c r="G182" s="749" t="s">
        <v>630</v>
      </c>
      <c r="H182" s="749">
        <v>149909</v>
      </c>
      <c r="I182" s="749">
        <v>49909</v>
      </c>
      <c r="J182" s="749" t="s">
        <v>910</v>
      </c>
      <c r="K182" s="749" t="s">
        <v>911</v>
      </c>
      <c r="L182" s="752">
        <v>42.58</v>
      </c>
      <c r="M182" s="752">
        <v>2</v>
      </c>
      <c r="N182" s="753">
        <v>85.16</v>
      </c>
    </row>
    <row r="183" spans="1:14" ht="14.4" customHeight="1" x14ac:dyDescent="0.3">
      <c r="A183" s="747" t="s">
        <v>586</v>
      </c>
      <c r="B183" s="748" t="s">
        <v>587</v>
      </c>
      <c r="C183" s="749" t="s">
        <v>599</v>
      </c>
      <c r="D183" s="750" t="s">
        <v>600</v>
      </c>
      <c r="E183" s="751">
        <v>50113001</v>
      </c>
      <c r="F183" s="750" t="s">
        <v>610</v>
      </c>
      <c r="G183" s="749" t="s">
        <v>611</v>
      </c>
      <c r="H183" s="749">
        <v>192853</v>
      </c>
      <c r="I183" s="749">
        <v>192853</v>
      </c>
      <c r="J183" s="749" t="s">
        <v>912</v>
      </c>
      <c r="K183" s="749" t="s">
        <v>913</v>
      </c>
      <c r="L183" s="752">
        <v>107.67333333333333</v>
      </c>
      <c r="M183" s="752">
        <v>6</v>
      </c>
      <c r="N183" s="753">
        <v>646.04</v>
      </c>
    </row>
    <row r="184" spans="1:14" ht="14.4" customHeight="1" x14ac:dyDescent="0.3">
      <c r="A184" s="747" t="s">
        <v>586</v>
      </c>
      <c r="B184" s="748" t="s">
        <v>587</v>
      </c>
      <c r="C184" s="749" t="s">
        <v>599</v>
      </c>
      <c r="D184" s="750" t="s">
        <v>600</v>
      </c>
      <c r="E184" s="751">
        <v>50113001</v>
      </c>
      <c r="F184" s="750" t="s">
        <v>610</v>
      </c>
      <c r="G184" s="749" t="s">
        <v>630</v>
      </c>
      <c r="H184" s="749">
        <v>844554</v>
      </c>
      <c r="I184" s="749">
        <v>114065</v>
      </c>
      <c r="J184" s="749" t="s">
        <v>914</v>
      </c>
      <c r="K184" s="749" t="s">
        <v>915</v>
      </c>
      <c r="L184" s="752">
        <v>21.650000000000006</v>
      </c>
      <c r="M184" s="752">
        <v>2</v>
      </c>
      <c r="N184" s="753">
        <v>43.300000000000011</v>
      </c>
    </row>
    <row r="185" spans="1:14" ht="14.4" customHeight="1" x14ac:dyDescent="0.3">
      <c r="A185" s="747" t="s">
        <v>586</v>
      </c>
      <c r="B185" s="748" t="s">
        <v>587</v>
      </c>
      <c r="C185" s="749" t="s">
        <v>599</v>
      </c>
      <c r="D185" s="750" t="s">
        <v>600</v>
      </c>
      <c r="E185" s="751">
        <v>50113001</v>
      </c>
      <c r="F185" s="750" t="s">
        <v>610</v>
      </c>
      <c r="G185" s="749" t="s">
        <v>630</v>
      </c>
      <c r="H185" s="749">
        <v>115316</v>
      </c>
      <c r="I185" s="749">
        <v>15316</v>
      </c>
      <c r="J185" s="749" t="s">
        <v>916</v>
      </c>
      <c r="K185" s="749" t="s">
        <v>695</v>
      </c>
      <c r="L185" s="752">
        <v>29.110000000000003</v>
      </c>
      <c r="M185" s="752">
        <v>1</v>
      </c>
      <c r="N185" s="753">
        <v>29.110000000000003</v>
      </c>
    </row>
    <row r="186" spans="1:14" ht="14.4" customHeight="1" x14ac:dyDescent="0.3">
      <c r="A186" s="747" t="s">
        <v>586</v>
      </c>
      <c r="B186" s="748" t="s">
        <v>587</v>
      </c>
      <c r="C186" s="749" t="s">
        <v>599</v>
      </c>
      <c r="D186" s="750" t="s">
        <v>600</v>
      </c>
      <c r="E186" s="751">
        <v>50113001</v>
      </c>
      <c r="F186" s="750" t="s">
        <v>610</v>
      </c>
      <c r="G186" s="749" t="s">
        <v>611</v>
      </c>
      <c r="H186" s="749">
        <v>67558</v>
      </c>
      <c r="I186" s="749">
        <v>67558</v>
      </c>
      <c r="J186" s="749" t="s">
        <v>917</v>
      </c>
      <c r="K186" s="749" t="s">
        <v>918</v>
      </c>
      <c r="L186" s="752">
        <v>27.398000000000003</v>
      </c>
      <c r="M186" s="752">
        <v>10</v>
      </c>
      <c r="N186" s="753">
        <v>273.98</v>
      </c>
    </row>
    <row r="187" spans="1:14" ht="14.4" customHeight="1" x14ac:dyDescent="0.3">
      <c r="A187" s="747" t="s">
        <v>586</v>
      </c>
      <c r="B187" s="748" t="s">
        <v>587</v>
      </c>
      <c r="C187" s="749" t="s">
        <v>599</v>
      </c>
      <c r="D187" s="750" t="s">
        <v>600</v>
      </c>
      <c r="E187" s="751">
        <v>50113001</v>
      </c>
      <c r="F187" s="750" t="s">
        <v>610</v>
      </c>
      <c r="G187" s="749" t="s">
        <v>611</v>
      </c>
      <c r="H187" s="749">
        <v>117992</v>
      </c>
      <c r="I187" s="749">
        <v>17992</v>
      </c>
      <c r="J187" s="749" t="s">
        <v>919</v>
      </c>
      <c r="K187" s="749" t="s">
        <v>920</v>
      </c>
      <c r="L187" s="752">
        <v>94.006128293645787</v>
      </c>
      <c r="M187" s="752">
        <v>31</v>
      </c>
      <c r="N187" s="753">
        <v>2914.1899771030194</v>
      </c>
    </row>
    <row r="188" spans="1:14" ht="14.4" customHeight="1" x14ac:dyDescent="0.3">
      <c r="A188" s="747" t="s">
        <v>586</v>
      </c>
      <c r="B188" s="748" t="s">
        <v>587</v>
      </c>
      <c r="C188" s="749" t="s">
        <v>599</v>
      </c>
      <c r="D188" s="750" t="s">
        <v>600</v>
      </c>
      <c r="E188" s="751">
        <v>50113001</v>
      </c>
      <c r="F188" s="750" t="s">
        <v>610</v>
      </c>
      <c r="G188" s="749" t="s">
        <v>611</v>
      </c>
      <c r="H188" s="749">
        <v>100498</v>
      </c>
      <c r="I188" s="749">
        <v>498</v>
      </c>
      <c r="J188" s="749" t="s">
        <v>921</v>
      </c>
      <c r="K188" s="749" t="s">
        <v>922</v>
      </c>
      <c r="L188" s="752">
        <v>96.423157894736846</v>
      </c>
      <c r="M188" s="752">
        <v>19</v>
      </c>
      <c r="N188" s="753">
        <v>1832.04</v>
      </c>
    </row>
    <row r="189" spans="1:14" ht="14.4" customHeight="1" x14ac:dyDescent="0.3">
      <c r="A189" s="747" t="s">
        <v>586</v>
      </c>
      <c r="B189" s="748" t="s">
        <v>587</v>
      </c>
      <c r="C189" s="749" t="s">
        <v>599</v>
      </c>
      <c r="D189" s="750" t="s">
        <v>600</v>
      </c>
      <c r="E189" s="751">
        <v>50113001</v>
      </c>
      <c r="F189" s="750" t="s">
        <v>610</v>
      </c>
      <c r="G189" s="749" t="s">
        <v>611</v>
      </c>
      <c r="H189" s="749">
        <v>166555</v>
      </c>
      <c r="I189" s="749">
        <v>66555</v>
      </c>
      <c r="J189" s="749" t="s">
        <v>923</v>
      </c>
      <c r="K189" s="749" t="s">
        <v>924</v>
      </c>
      <c r="L189" s="752">
        <v>117.41000000000003</v>
      </c>
      <c r="M189" s="752">
        <v>1</v>
      </c>
      <c r="N189" s="753">
        <v>117.41000000000003</v>
      </c>
    </row>
    <row r="190" spans="1:14" ht="14.4" customHeight="1" x14ac:dyDescent="0.3">
      <c r="A190" s="747" t="s">
        <v>586</v>
      </c>
      <c r="B190" s="748" t="s">
        <v>587</v>
      </c>
      <c r="C190" s="749" t="s">
        <v>599</v>
      </c>
      <c r="D190" s="750" t="s">
        <v>600</v>
      </c>
      <c r="E190" s="751">
        <v>50113001</v>
      </c>
      <c r="F190" s="750" t="s">
        <v>610</v>
      </c>
      <c r="G190" s="749" t="s">
        <v>611</v>
      </c>
      <c r="H190" s="749">
        <v>215978</v>
      </c>
      <c r="I190" s="749">
        <v>215978</v>
      </c>
      <c r="J190" s="749" t="s">
        <v>923</v>
      </c>
      <c r="K190" s="749" t="s">
        <v>924</v>
      </c>
      <c r="L190" s="752">
        <v>116.60999999999997</v>
      </c>
      <c r="M190" s="752">
        <v>6</v>
      </c>
      <c r="N190" s="753">
        <v>699.65999999999985</v>
      </c>
    </row>
    <row r="191" spans="1:14" ht="14.4" customHeight="1" x14ac:dyDescent="0.3">
      <c r="A191" s="747" t="s">
        <v>586</v>
      </c>
      <c r="B191" s="748" t="s">
        <v>587</v>
      </c>
      <c r="C191" s="749" t="s">
        <v>599</v>
      </c>
      <c r="D191" s="750" t="s">
        <v>600</v>
      </c>
      <c r="E191" s="751">
        <v>50113001</v>
      </c>
      <c r="F191" s="750" t="s">
        <v>610</v>
      </c>
      <c r="G191" s="749" t="s">
        <v>630</v>
      </c>
      <c r="H191" s="749">
        <v>850148</v>
      </c>
      <c r="I191" s="749">
        <v>115590</v>
      </c>
      <c r="J191" s="749" t="s">
        <v>925</v>
      </c>
      <c r="K191" s="749" t="s">
        <v>650</v>
      </c>
      <c r="L191" s="752">
        <v>76.289999999999992</v>
      </c>
      <c r="M191" s="752">
        <v>1</v>
      </c>
      <c r="N191" s="753">
        <v>76.289999999999992</v>
      </c>
    </row>
    <row r="192" spans="1:14" ht="14.4" customHeight="1" x14ac:dyDescent="0.3">
      <c r="A192" s="747" t="s">
        <v>586</v>
      </c>
      <c r="B192" s="748" t="s">
        <v>587</v>
      </c>
      <c r="C192" s="749" t="s">
        <v>599</v>
      </c>
      <c r="D192" s="750" t="s">
        <v>600</v>
      </c>
      <c r="E192" s="751">
        <v>50113001</v>
      </c>
      <c r="F192" s="750" t="s">
        <v>610</v>
      </c>
      <c r="G192" s="749" t="s">
        <v>630</v>
      </c>
      <c r="H192" s="749">
        <v>201290</v>
      </c>
      <c r="I192" s="749">
        <v>201290</v>
      </c>
      <c r="J192" s="749" t="s">
        <v>926</v>
      </c>
      <c r="K192" s="749" t="s">
        <v>650</v>
      </c>
      <c r="L192" s="752">
        <v>24.930000000000007</v>
      </c>
      <c r="M192" s="752">
        <v>1</v>
      </c>
      <c r="N192" s="753">
        <v>24.930000000000007</v>
      </c>
    </row>
    <row r="193" spans="1:14" ht="14.4" customHeight="1" x14ac:dyDescent="0.3">
      <c r="A193" s="747" t="s">
        <v>586</v>
      </c>
      <c r="B193" s="748" t="s">
        <v>587</v>
      </c>
      <c r="C193" s="749" t="s">
        <v>599</v>
      </c>
      <c r="D193" s="750" t="s">
        <v>600</v>
      </c>
      <c r="E193" s="751">
        <v>50113001</v>
      </c>
      <c r="F193" s="750" t="s">
        <v>610</v>
      </c>
      <c r="G193" s="749" t="s">
        <v>611</v>
      </c>
      <c r="H193" s="749">
        <v>100502</v>
      </c>
      <c r="I193" s="749">
        <v>502</v>
      </c>
      <c r="J193" s="749" t="s">
        <v>927</v>
      </c>
      <c r="K193" s="749" t="s">
        <v>928</v>
      </c>
      <c r="L193" s="752">
        <v>238.67999999999998</v>
      </c>
      <c r="M193" s="752">
        <v>3</v>
      </c>
      <c r="N193" s="753">
        <v>716.04</v>
      </c>
    </row>
    <row r="194" spans="1:14" ht="14.4" customHeight="1" x14ac:dyDescent="0.3">
      <c r="A194" s="747" t="s">
        <v>586</v>
      </c>
      <c r="B194" s="748" t="s">
        <v>587</v>
      </c>
      <c r="C194" s="749" t="s">
        <v>599</v>
      </c>
      <c r="D194" s="750" t="s">
        <v>600</v>
      </c>
      <c r="E194" s="751">
        <v>50113001</v>
      </c>
      <c r="F194" s="750" t="s">
        <v>610</v>
      </c>
      <c r="G194" s="749" t="s">
        <v>611</v>
      </c>
      <c r="H194" s="749">
        <v>192254</v>
      </c>
      <c r="I194" s="749">
        <v>92254</v>
      </c>
      <c r="J194" s="749" t="s">
        <v>929</v>
      </c>
      <c r="K194" s="749" t="s">
        <v>930</v>
      </c>
      <c r="L194" s="752">
        <v>84.729999999999961</v>
      </c>
      <c r="M194" s="752">
        <v>1</v>
      </c>
      <c r="N194" s="753">
        <v>84.729999999999961</v>
      </c>
    </row>
    <row r="195" spans="1:14" ht="14.4" customHeight="1" x14ac:dyDescent="0.3">
      <c r="A195" s="747" t="s">
        <v>586</v>
      </c>
      <c r="B195" s="748" t="s">
        <v>587</v>
      </c>
      <c r="C195" s="749" t="s">
        <v>599</v>
      </c>
      <c r="D195" s="750" t="s">
        <v>600</v>
      </c>
      <c r="E195" s="751">
        <v>50113001</v>
      </c>
      <c r="F195" s="750" t="s">
        <v>610</v>
      </c>
      <c r="G195" s="749" t="s">
        <v>630</v>
      </c>
      <c r="H195" s="749">
        <v>127738</v>
      </c>
      <c r="I195" s="749">
        <v>127738</v>
      </c>
      <c r="J195" s="749" t="s">
        <v>931</v>
      </c>
      <c r="K195" s="749" t="s">
        <v>932</v>
      </c>
      <c r="L195" s="752">
        <v>95.37</v>
      </c>
      <c r="M195" s="752">
        <v>1</v>
      </c>
      <c r="N195" s="753">
        <v>95.37</v>
      </c>
    </row>
    <row r="196" spans="1:14" ht="14.4" customHeight="1" x14ac:dyDescent="0.3">
      <c r="A196" s="747" t="s">
        <v>586</v>
      </c>
      <c r="B196" s="748" t="s">
        <v>587</v>
      </c>
      <c r="C196" s="749" t="s">
        <v>599</v>
      </c>
      <c r="D196" s="750" t="s">
        <v>600</v>
      </c>
      <c r="E196" s="751">
        <v>50113001</v>
      </c>
      <c r="F196" s="750" t="s">
        <v>610</v>
      </c>
      <c r="G196" s="749" t="s">
        <v>611</v>
      </c>
      <c r="H196" s="749">
        <v>142475</v>
      </c>
      <c r="I196" s="749">
        <v>42475</v>
      </c>
      <c r="J196" s="749" t="s">
        <v>933</v>
      </c>
      <c r="K196" s="749" t="s">
        <v>934</v>
      </c>
      <c r="L196" s="752">
        <v>119.07999999999994</v>
      </c>
      <c r="M196" s="752">
        <v>1</v>
      </c>
      <c r="N196" s="753">
        <v>119.07999999999994</v>
      </c>
    </row>
    <row r="197" spans="1:14" ht="14.4" customHeight="1" x14ac:dyDescent="0.3">
      <c r="A197" s="747" t="s">
        <v>586</v>
      </c>
      <c r="B197" s="748" t="s">
        <v>587</v>
      </c>
      <c r="C197" s="749" t="s">
        <v>599</v>
      </c>
      <c r="D197" s="750" t="s">
        <v>600</v>
      </c>
      <c r="E197" s="751">
        <v>50113001</v>
      </c>
      <c r="F197" s="750" t="s">
        <v>610</v>
      </c>
      <c r="G197" s="749" t="s">
        <v>588</v>
      </c>
      <c r="H197" s="749">
        <v>102592</v>
      </c>
      <c r="I197" s="749">
        <v>2592</v>
      </c>
      <c r="J197" s="749" t="s">
        <v>935</v>
      </c>
      <c r="K197" s="749" t="s">
        <v>936</v>
      </c>
      <c r="L197" s="752">
        <v>63.049999999999983</v>
      </c>
      <c r="M197" s="752">
        <v>1</v>
      </c>
      <c r="N197" s="753">
        <v>63.049999999999983</v>
      </c>
    </row>
    <row r="198" spans="1:14" ht="14.4" customHeight="1" x14ac:dyDescent="0.3">
      <c r="A198" s="747" t="s">
        <v>586</v>
      </c>
      <c r="B198" s="748" t="s">
        <v>587</v>
      </c>
      <c r="C198" s="749" t="s">
        <v>599</v>
      </c>
      <c r="D198" s="750" t="s">
        <v>600</v>
      </c>
      <c r="E198" s="751">
        <v>50113001</v>
      </c>
      <c r="F198" s="750" t="s">
        <v>610</v>
      </c>
      <c r="G198" s="749" t="s">
        <v>630</v>
      </c>
      <c r="H198" s="749">
        <v>146071</v>
      </c>
      <c r="I198" s="749">
        <v>146071</v>
      </c>
      <c r="J198" s="749" t="s">
        <v>937</v>
      </c>
      <c r="K198" s="749" t="s">
        <v>938</v>
      </c>
      <c r="L198" s="752">
        <v>139.47000000000003</v>
      </c>
      <c r="M198" s="752">
        <v>1</v>
      </c>
      <c r="N198" s="753">
        <v>139.47000000000003</v>
      </c>
    </row>
    <row r="199" spans="1:14" ht="14.4" customHeight="1" x14ac:dyDescent="0.3">
      <c r="A199" s="747" t="s">
        <v>586</v>
      </c>
      <c r="B199" s="748" t="s">
        <v>587</v>
      </c>
      <c r="C199" s="749" t="s">
        <v>599</v>
      </c>
      <c r="D199" s="750" t="s">
        <v>600</v>
      </c>
      <c r="E199" s="751">
        <v>50113001</v>
      </c>
      <c r="F199" s="750" t="s">
        <v>610</v>
      </c>
      <c r="G199" s="749" t="s">
        <v>588</v>
      </c>
      <c r="H199" s="749">
        <v>845493</v>
      </c>
      <c r="I199" s="749">
        <v>105844</v>
      </c>
      <c r="J199" s="749" t="s">
        <v>939</v>
      </c>
      <c r="K199" s="749" t="s">
        <v>940</v>
      </c>
      <c r="L199" s="752">
        <v>99.979999999999976</v>
      </c>
      <c r="M199" s="752">
        <v>1</v>
      </c>
      <c r="N199" s="753">
        <v>99.979999999999976</v>
      </c>
    </row>
    <row r="200" spans="1:14" ht="14.4" customHeight="1" x14ac:dyDescent="0.3">
      <c r="A200" s="747" t="s">
        <v>586</v>
      </c>
      <c r="B200" s="748" t="s">
        <v>587</v>
      </c>
      <c r="C200" s="749" t="s">
        <v>599</v>
      </c>
      <c r="D200" s="750" t="s">
        <v>600</v>
      </c>
      <c r="E200" s="751">
        <v>50113001</v>
      </c>
      <c r="F200" s="750" t="s">
        <v>610</v>
      </c>
      <c r="G200" s="749" t="s">
        <v>611</v>
      </c>
      <c r="H200" s="749">
        <v>194804</v>
      </c>
      <c r="I200" s="749">
        <v>94804</v>
      </c>
      <c r="J200" s="749" t="s">
        <v>941</v>
      </c>
      <c r="K200" s="749" t="s">
        <v>650</v>
      </c>
      <c r="L200" s="752">
        <v>39.029999999999994</v>
      </c>
      <c r="M200" s="752">
        <v>1</v>
      </c>
      <c r="N200" s="753">
        <v>39.029999999999994</v>
      </c>
    </row>
    <row r="201" spans="1:14" ht="14.4" customHeight="1" x14ac:dyDescent="0.3">
      <c r="A201" s="747" t="s">
        <v>586</v>
      </c>
      <c r="B201" s="748" t="s">
        <v>587</v>
      </c>
      <c r="C201" s="749" t="s">
        <v>599</v>
      </c>
      <c r="D201" s="750" t="s">
        <v>600</v>
      </c>
      <c r="E201" s="751">
        <v>50113001</v>
      </c>
      <c r="F201" s="750" t="s">
        <v>610</v>
      </c>
      <c r="G201" s="749" t="s">
        <v>630</v>
      </c>
      <c r="H201" s="749">
        <v>116923</v>
      </c>
      <c r="I201" s="749">
        <v>16923</v>
      </c>
      <c r="J201" s="749" t="s">
        <v>942</v>
      </c>
      <c r="K201" s="749" t="s">
        <v>943</v>
      </c>
      <c r="L201" s="752">
        <v>78.520000000000024</v>
      </c>
      <c r="M201" s="752">
        <v>1</v>
      </c>
      <c r="N201" s="753">
        <v>78.520000000000024</v>
      </c>
    </row>
    <row r="202" spans="1:14" ht="14.4" customHeight="1" x14ac:dyDescent="0.3">
      <c r="A202" s="747" t="s">
        <v>586</v>
      </c>
      <c r="B202" s="748" t="s">
        <v>587</v>
      </c>
      <c r="C202" s="749" t="s">
        <v>599</v>
      </c>
      <c r="D202" s="750" t="s">
        <v>600</v>
      </c>
      <c r="E202" s="751">
        <v>50113001</v>
      </c>
      <c r="F202" s="750" t="s">
        <v>610</v>
      </c>
      <c r="G202" s="749" t="s">
        <v>611</v>
      </c>
      <c r="H202" s="749">
        <v>157525</v>
      </c>
      <c r="I202" s="749">
        <v>57525</v>
      </c>
      <c r="J202" s="749" t="s">
        <v>944</v>
      </c>
      <c r="K202" s="749" t="s">
        <v>945</v>
      </c>
      <c r="L202" s="752">
        <v>97.875000000000028</v>
      </c>
      <c r="M202" s="752">
        <v>4</v>
      </c>
      <c r="N202" s="753">
        <v>391.50000000000011</v>
      </c>
    </row>
    <row r="203" spans="1:14" ht="14.4" customHeight="1" x14ac:dyDescent="0.3">
      <c r="A203" s="747" t="s">
        <v>586</v>
      </c>
      <c r="B203" s="748" t="s">
        <v>587</v>
      </c>
      <c r="C203" s="749" t="s">
        <v>599</v>
      </c>
      <c r="D203" s="750" t="s">
        <v>600</v>
      </c>
      <c r="E203" s="751">
        <v>50113001</v>
      </c>
      <c r="F203" s="750" t="s">
        <v>610</v>
      </c>
      <c r="G203" s="749" t="s">
        <v>630</v>
      </c>
      <c r="H203" s="749">
        <v>188498</v>
      </c>
      <c r="I203" s="749">
        <v>88498</v>
      </c>
      <c r="J203" s="749" t="s">
        <v>946</v>
      </c>
      <c r="K203" s="749" t="s">
        <v>947</v>
      </c>
      <c r="L203" s="752">
        <v>167.33</v>
      </c>
      <c r="M203" s="752">
        <v>1</v>
      </c>
      <c r="N203" s="753">
        <v>167.33</v>
      </c>
    </row>
    <row r="204" spans="1:14" ht="14.4" customHeight="1" x14ac:dyDescent="0.3">
      <c r="A204" s="747" t="s">
        <v>586</v>
      </c>
      <c r="B204" s="748" t="s">
        <v>587</v>
      </c>
      <c r="C204" s="749" t="s">
        <v>599</v>
      </c>
      <c r="D204" s="750" t="s">
        <v>600</v>
      </c>
      <c r="E204" s="751">
        <v>50113001</v>
      </c>
      <c r="F204" s="750" t="s">
        <v>610</v>
      </c>
      <c r="G204" s="749" t="s">
        <v>611</v>
      </c>
      <c r="H204" s="749">
        <v>171031</v>
      </c>
      <c r="I204" s="749">
        <v>171031</v>
      </c>
      <c r="J204" s="749" t="s">
        <v>948</v>
      </c>
      <c r="K204" s="749" t="s">
        <v>949</v>
      </c>
      <c r="L204" s="752">
        <v>84.72999999999999</v>
      </c>
      <c r="M204" s="752">
        <v>2</v>
      </c>
      <c r="N204" s="753">
        <v>169.45999999999998</v>
      </c>
    </row>
    <row r="205" spans="1:14" ht="14.4" customHeight="1" x14ac:dyDescent="0.3">
      <c r="A205" s="747" t="s">
        <v>586</v>
      </c>
      <c r="B205" s="748" t="s">
        <v>587</v>
      </c>
      <c r="C205" s="749" t="s">
        <v>599</v>
      </c>
      <c r="D205" s="750" t="s">
        <v>600</v>
      </c>
      <c r="E205" s="751">
        <v>50113001</v>
      </c>
      <c r="F205" s="750" t="s">
        <v>610</v>
      </c>
      <c r="G205" s="749" t="s">
        <v>611</v>
      </c>
      <c r="H205" s="749">
        <v>158408</v>
      </c>
      <c r="I205" s="749">
        <v>58408</v>
      </c>
      <c r="J205" s="749" t="s">
        <v>950</v>
      </c>
      <c r="K205" s="749" t="s">
        <v>951</v>
      </c>
      <c r="L205" s="752">
        <v>75.120000000000019</v>
      </c>
      <c r="M205" s="752">
        <v>1</v>
      </c>
      <c r="N205" s="753">
        <v>75.120000000000019</v>
      </c>
    </row>
    <row r="206" spans="1:14" ht="14.4" customHeight="1" x14ac:dyDescent="0.3">
      <c r="A206" s="747" t="s">
        <v>586</v>
      </c>
      <c r="B206" s="748" t="s">
        <v>587</v>
      </c>
      <c r="C206" s="749" t="s">
        <v>599</v>
      </c>
      <c r="D206" s="750" t="s">
        <v>600</v>
      </c>
      <c r="E206" s="751">
        <v>50113001</v>
      </c>
      <c r="F206" s="750" t="s">
        <v>610</v>
      </c>
      <c r="G206" s="749" t="s">
        <v>611</v>
      </c>
      <c r="H206" s="749">
        <v>100513</v>
      </c>
      <c r="I206" s="749">
        <v>513</v>
      </c>
      <c r="J206" s="749" t="s">
        <v>952</v>
      </c>
      <c r="K206" s="749" t="s">
        <v>922</v>
      </c>
      <c r="L206" s="752">
        <v>57.11999999999999</v>
      </c>
      <c r="M206" s="752">
        <v>2</v>
      </c>
      <c r="N206" s="753">
        <v>114.23999999999998</v>
      </c>
    </row>
    <row r="207" spans="1:14" ht="14.4" customHeight="1" x14ac:dyDescent="0.3">
      <c r="A207" s="747" t="s">
        <v>586</v>
      </c>
      <c r="B207" s="748" t="s">
        <v>587</v>
      </c>
      <c r="C207" s="749" t="s">
        <v>599</v>
      </c>
      <c r="D207" s="750" t="s">
        <v>600</v>
      </c>
      <c r="E207" s="751">
        <v>50113001</v>
      </c>
      <c r="F207" s="750" t="s">
        <v>610</v>
      </c>
      <c r="G207" s="749" t="s">
        <v>611</v>
      </c>
      <c r="H207" s="749">
        <v>110086</v>
      </c>
      <c r="I207" s="749">
        <v>10086</v>
      </c>
      <c r="J207" s="749" t="s">
        <v>953</v>
      </c>
      <c r="K207" s="749" t="s">
        <v>954</v>
      </c>
      <c r="L207" s="752">
        <v>1592.7999916229153</v>
      </c>
      <c r="M207" s="752">
        <v>24</v>
      </c>
      <c r="N207" s="753">
        <v>38227.199798949965</v>
      </c>
    </row>
    <row r="208" spans="1:14" ht="14.4" customHeight="1" x14ac:dyDescent="0.3">
      <c r="A208" s="747" t="s">
        <v>586</v>
      </c>
      <c r="B208" s="748" t="s">
        <v>587</v>
      </c>
      <c r="C208" s="749" t="s">
        <v>599</v>
      </c>
      <c r="D208" s="750" t="s">
        <v>600</v>
      </c>
      <c r="E208" s="751">
        <v>50113001</v>
      </c>
      <c r="F208" s="750" t="s">
        <v>610</v>
      </c>
      <c r="G208" s="749" t="s">
        <v>630</v>
      </c>
      <c r="H208" s="749">
        <v>191788</v>
      </c>
      <c r="I208" s="749">
        <v>91788</v>
      </c>
      <c r="J208" s="749" t="s">
        <v>955</v>
      </c>
      <c r="K208" s="749" t="s">
        <v>956</v>
      </c>
      <c r="L208" s="752">
        <v>9.1600000000000019</v>
      </c>
      <c r="M208" s="752">
        <v>1</v>
      </c>
      <c r="N208" s="753">
        <v>9.1600000000000019</v>
      </c>
    </row>
    <row r="209" spans="1:14" ht="14.4" customHeight="1" x14ac:dyDescent="0.3">
      <c r="A209" s="747" t="s">
        <v>586</v>
      </c>
      <c r="B209" s="748" t="s">
        <v>587</v>
      </c>
      <c r="C209" s="749" t="s">
        <v>599</v>
      </c>
      <c r="D209" s="750" t="s">
        <v>600</v>
      </c>
      <c r="E209" s="751">
        <v>50113001</v>
      </c>
      <c r="F209" s="750" t="s">
        <v>610</v>
      </c>
      <c r="G209" s="749" t="s">
        <v>611</v>
      </c>
      <c r="H209" s="749">
        <v>100781</v>
      </c>
      <c r="I209" s="749">
        <v>164890</v>
      </c>
      <c r="J209" s="749" t="s">
        <v>957</v>
      </c>
      <c r="K209" s="749" t="s">
        <v>958</v>
      </c>
      <c r="L209" s="752">
        <v>123.13666666666666</v>
      </c>
      <c r="M209" s="752">
        <v>6</v>
      </c>
      <c r="N209" s="753">
        <v>738.81999999999994</v>
      </c>
    </row>
    <row r="210" spans="1:14" ht="14.4" customHeight="1" x14ac:dyDescent="0.3">
      <c r="A210" s="747" t="s">
        <v>586</v>
      </c>
      <c r="B210" s="748" t="s">
        <v>587</v>
      </c>
      <c r="C210" s="749" t="s">
        <v>599</v>
      </c>
      <c r="D210" s="750" t="s">
        <v>600</v>
      </c>
      <c r="E210" s="751">
        <v>50113001</v>
      </c>
      <c r="F210" s="750" t="s">
        <v>610</v>
      </c>
      <c r="G210" s="749" t="s">
        <v>611</v>
      </c>
      <c r="H210" s="749">
        <v>184398</v>
      </c>
      <c r="I210" s="749">
        <v>84398</v>
      </c>
      <c r="J210" s="749" t="s">
        <v>959</v>
      </c>
      <c r="K210" s="749" t="s">
        <v>960</v>
      </c>
      <c r="L210" s="752">
        <v>414.79000000000013</v>
      </c>
      <c r="M210" s="752">
        <v>1</v>
      </c>
      <c r="N210" s="753">
        <v>414.79000000000013</v>
      </c>
    </row>
    <row r="211" spans="1:14" ht="14.4" customHeight="1" x14ac:dyDescent="0.3">
      <c r="A211" s="747" t="s">
        <v>586</v>
      </c>
      <c r="B211" s="748" t="s">
        <v>587</v>
      </c>
      <c r="C211" s="749" t="s">
        <v>599</v>
      </c>
      <c r="D211" s="750" t="s">
        <v>600</v>
      </c>
      <c r="E211" s="751">
        <v>50113001</v>
      </c>
      <c r="F211" s="750" t="s">
        <v>610</v>
      </c>
      <c r="G211" s="749" t="s">
        <v>611</v>
      </c>
      <c r="H211" s="749">
        <v>184399</v>
      </c>
      <c r="I211" s="749">
        <v>84399</v>
      </c>
      <c r="J211" s="749" t="s">
        <v>961</v>
      </c>
      <c r="K211" s="749" t="s">
        <v>962</v>
      </c>
      <c r="L211" s="752">
        <v>320.7788888888889</v>
      </c>
      <c r="M211" s="752">
        <v>9</v>
      </c>
      <c r="N211" s="753">
        <v>2887.01</v>
      </c>
    </row>
    <row r="212" spans="1:14" ht="14.4" customHeight="1" x14ac:dyDescent="0.3">
      <c r="A212" s="747" t="s">
        <v>586</v>
      </c>
      <c r="B212" s="748" t="s">
        <v>587</v>
      </c>
      <c r="C212" s="749" t="s">
        <v>599</v>
      </c>
      <c r="D212" s="750" t="s">
        <v>600</v>
      </c>
      <c r="E212" s="751">
        <v>50113001</v>
      </c>
      <c r="F212" s="750" t="s">
        <v>610</v>
      </c>
      <c r="G212" s="749" t="s">
        <v>611</v>
      </c>
      <c r="H212" s="749">
        <v>988466</v>
      </c>
      <c r="I212" s="749">
        <v>192729</v>
      </c>
      <c r="J212" s="749" t="s">
        <v>963</v>
      </c>
      <c r="K212" s="749" t="s">
        <v>964</v>
      </c>
      <c r="L212" s="752">
        <v>54.47</v>
      </c>
      <c r="M212" s="752">
        <v>4</v>
      </c>
      <c r="N212" s="753">
        <v>217.88</v>
      </c>
    </row>
    <row r="213" spans="1:14" ht="14.4" customHeight="1" x14ac:dyDescent="0.3">
      <c r="A213" s="747" t="s">
        <v>586</v>
      </c>
      <c r="B213" s="748" t="s">
        <v>587</v>
      </c>
      <c r="C213" s="749" t="s">
        <v>599</v>
      </c>
      <c r="D213" s="750" t="s">
        <v>600</v>
      </c>
      <c r="E213" s="751">
        <v>50113001</v>
      </c>
      <c r="F213" s="750" t="s">
        <v>610</v>
      </c>
      <c r="G213" s="749" t="s">
        <v>630</v>
      </c>
      <c r="H213" s="749">
        <v>155823</v>
      </c>
      <c r="I213" s="749">
        <v>55823</v>
      </c>
      <c r="J213" s="749" t="s">
        <v>965</v>
      </c>
      <c r="K213" s="749" t="s">
        <v>966</v>
      </c>
      <c r="L213" s="752">
        <v>37.169820560108519</v>
      </c>
      <c r="M213" s="752">
        <v>477</v>
      </c>
      <c r="N213" s="753">
        <v>17730.004407171764</v>
      </c>
    </row>
    <row r="214" spans="1:14" ht="14.4" customHeight="1" x14ac:dyDescent="0.3">
      <c r="A214" s="747" t="s">
        <v>586</v>
      </c>
      <c r="B214" s="748" t="s">
        <v>587</v>
      </c>
      <c r="C214" s="749" t="s">
        <v>599</v>
      </c>
      <c r="D214" s="750" t="s">
        <v>600</v>
      </c>
      <c r="E214" s="751">
        <v>50113001</v>
      </c>
      <c r="F214" s="750" t="s">
        <v>610</v>
      </c>
      <c r="G214" s="749" t="s">
        <v>630</v>
      </c>
      <c r="H214" s="749">
        <v>155824</v>
      </c>
      <c r="I214" s="749">
        <v>55824</v>
      </c>
      <c r="J214" s="749" t="s">
        <v>965</v>
      </c>
      <c r="K214" s="749" t="s">
        <v>967</v>
      </c>
      <c r="L214" s="752">
        <v>52.340337754637758</v>
      </c>
      <c r="M214" s="752">
        <v>122</v>
      </c>
      <c r="N214" s="753">
        <v>6385.5212060658068</v>
      </c>
    </row>
    <row r="215" spans="1:14" ht="14.4" customHeight="1" x14ac:dyDescent="0.3">
      <c r="A215" s="747" t="s">
        <v>586</v>
      </c>
      <c r="B215" s="748" t="s">
        <v>587</v>
      </c>
      <c r="C215" s="749" t="s">
        <v>599</v>
      </c>
      <c r="D215" s="750" t="s">
        <v>600</v>
      </c>
      <c r="E215" s="751">
        <v>50113001</v>
      </c>
      <c r="F215" s="750" t="s">
        <v>610</v>
      </c>
      <c r="G215" s="749" t="s">
        <v>611</v>
      </c>
      <c r="H215" s="749">
        <v>102668</v>
      </c>
      <c r="I215" s="749">
        <v>2668</v>
      </c>
      <c r="J215" s="749" t="s">
        <v>968</v>
      </c>
      <c r="K215" s="749" t="s">
        <v>969</v>
      </c>
      <c r="L215" s="752">
        <v>33.720000000000006</v>
      </c>
      <c r="M215" s="752">
        <v>1</v>
      </c>
      <c r="N215" s="753">
        <v>33.720000000000006</v>
      </c>
    </row>
    <row r="216" spans="1:14" ht="14.4" customHeight="1" x14ac:dyDescent="0.3">
      <c r="A216" s="747" t="s">
        <v>586</v>
      </c>
      <c r="B216" s="748" t="s">
        <v>587</v>
      </c>
      <c r="C216" s="749" t="s">
        <v>599</v>
      </c>
      <c r="D216" s="750" t="s">
        <v>600</v>
      </c>
      <c r="E216" s="751">
        <v>50113001</v>
      </c>
      <c r="F216" s="750" t="s">
        <v>610</v>
      </c>
      <c r="G216" s="749" t="s">
        <v>611</v>
      </c>
      <c r="H216" s="749">
        <v>100876</v>
      </c>
      <c r="I216" s="749">
        <v>876</v>
      </c>
      <c r="J216" s="749" t="s">
        <v>970</v>
      </c>
      <c r="K216" s="749" t="s">
        <v>971</v>
      </c>
      <c r="L216" s="752">
        <v>66.329999999999984</v>
      </c>
      <c r="M216" s="752">
        <v>6</v>
      </c>
      <c r="N216" s="753">
        <v>397.9799999999999</v>
      </c>
    </row>
    <row r="217" spans="1:14" ht="14.4" customHeight="1" x14ac:dyDescent="0.3">
      <c r="A217" s="747" t="s">
        <v>586</v>
      </c>
      <c r="B217" s="748" t="s">
        <v>587</v>
      </c>
      <c r="C217" s="749" t="s">
        <v>599</v>
      </c>
      <c r="D217" s="750" t="s">
        <v>600</v>
      </c>
      <c r="E217" s="751">
        <v>50113001</v>
      </c>
      <c r="F217" s="750" t="s">
        <v>610</v>
      </c>
      <c r="G217" s="749" t="s">
        <v>611</v>
      </c>
      <c r="H217" s="749">
        <v>850606</v>
      </c>
      <c r="I217" s="749">
        <v>500268</v>
      </c>
      <c r="J217" s="749" t="s">
        <v>972</v>
      </c>
      <c r="K217" s="749" t="s">
        <v>973</v>
      </c>
      <c r="L217" s="752">
        <v>90.330000000000013</v>
      </c>
      <c r="M217" s="752">
        <v>1</v>
      </c>
      <c r="N217" s="753">
        <v>90.330000000000013</v>
      </c>
    </row>
    <row r="218" spans="1:14" ht="14.4" customHeight="1" x14ac:dyDescent="0.3">
      <c r="A218" s="747" t="s">
        <v>586</v>
      </c>
      <c r="B218" s="748" t="s">
        <v>587</v>
      </c>
      <c r="C218" s="749" t="s">
        <v>599</v>
      </c>
      <c r="D218" s="750" t="s">
        <v>600</v>
      </c>
      <c r="E218" s="751">
        <v>50113001</v>
      </c>
      <c r="F218" s="750" t="s">
        <v>610</v>
      </c>
      <c r="G218" s="749" t="s">
        <v>611</v>
      </c>
      <c r="H218" s="749">
        <v>102420</v>
      </c>
      <c r="I218" s="749">
        <v>2420</v>
      </c>
      <c r="J218" s="749" t="s">
        <v>974</v>
      </c>
      <c r="K218" s="749" t="s">
        <v>975</v>
      </c>
      <c r="L218" s="752">
        <v>96.800000000000026</v>
      </c>
      <c r="M218" s="752">
        <v>1</v>
      </c>
      <c r="N218" s="753">
        <v>96.800000000000026</v>
      </c>
    </row>
    <row r="219" spans="1:14" ht="14.4" customHeight="1" x14ac:dyDescent="0.3">
      <c r="A219" s="747" t="s">
        <v>586</v>
      </c>
      <c r="B219" s="748" t="s">
        <v>587</v>
      </c>
      <c r="C219" s="749" t="s">
        <v>599</v>
      </c>
      <c r="D219" s="750" t="s">
        <v>600</v>
      </c>
      <c r="E219" s="751">
        <v>50113001</v>
      </c>
      <c r="F219" s="750" t="s">
        <v>610</v>
      </c>
      <c r="G219" s="749" t="s">
        <v>630</v>
      </c>
      <c r="H219" s="749">
        <v>850729</v>
      </c>
      <c r="I219" s="749">
        <v>157875</v>
      </c>
      <c r="J219" s="749" t="s">
        <v>976</v>
      </c>
      <c r="K219" s="749" t="s">
        <v>977</v>
      </c>
      <c r="L219" s="752">
        <v>263.70300000000003</v>
      </c>
      <c r="M219" s="752">
        <v>180</v>
      </c>
      <c r="N219" s="753">
        <v>47466.54</v>
      </c>
    </row>
    <row r="220" spans="1:14" ht="14.4" customHeight="1" x14ac:dyDescent="0.3">
      <c r="A220" s="747" t="s">
        <v>586</v>
      </c>
      <c r="B220" s="748" t="s">
        <v>587</v>
      </c>
      <c r="C220" s="749" t="s">
        <v>599</v>
      </c>
      <c r="D220" s="750" t="s">
        <v>600</v>
      </c>
      <c r="E220" s="751">
        <v>50113001</v>
      </c>
      <c r="F220" s="750" t="s">
        <v>610</v>
      </c>
      <c r="G220" s="749" t="s">
        <v>611</v>
      </c>
      <c r="H220" s="749">
        <v>849941</v>
      </c>
      <c r="I220" s="749">
        <v>162142</v>
      </c>
      <c r="J220" s="749" t="s">
        <v>978</v>
      </c>
      <c r="K220" s="749" t="s">
        <v>979</v>
      </c>
      <c r="L220" s="752">
        <v>28.848750000000006</v>
      </c>
      <c r="M220" s="752">
        <v>8</v>
      </c>
      <c r="N220" s="753">
        <v>230.79000000000005</v>
      </c>
    </row>
    <row r="221" spans="1:14" ht="14.4" customHeight="1" x14ac:dyDescent="0.3">
      <c r="A221" s="747" t="s">
        <v>586</v>
      </c>
      <c r="B221" s="748" t="s">
        <v>587</v>
      </c>
      <c r="C221" s="749" t="s">
        <v>599</v>
      </c>
      <c r="D221" s="750" t="s">
        <v>600</v>
      </c>
      <c r="E221" s="751">
        <v>50113001</v>
      </c>
      <c r="F221" s="750" t="s">
        <v>610</v>
      </c>
      <c r="G221" s="749" t="s">
        <v>630</v>
      </c>
      <c r="H221" s="749">
        <v>177322</v>
      </c>
      <c r="I221" s="749">
        <v>177322</v>
      </c>
      <c r="J221" s="749" t="s">
        <v>980</v>
      </c>
      <c r="K221" s="749" t="s">
        <v>981</v>
      </c>
      <c r="L221" s="752">
        <v>37.722000000000001</v>
      </c>
      <c r="M221" s="752">
        <v>5</v>
      </c>
      <c r="N221" s="753">
        <v>188.61</v>
      </c>
    </row>
    <row r="222" spans="1:14" ht="14.4" customHeight="1" x14ac:dyDescent="0.3">
      <c r="A222" s="747" t="s">
        <v>586</v>
      </c>
      <c r="B222" s="748" t="s">
        <v>587</v>
      </c>
      <c r="C222" s="749" t="s">
        <v>599</v>
      </c>
      <c r="D222" s="750" t="s">
        <v>600</v>
      </c>
      <c r="E222" s="751">
        <v>50113001</v>
      </c>
      <c r="F222" s="750" t="s">
        <v>610</v>
      </c>
      <c r="G222" s="749" t="s">
        <v>611</v>
      </c>
      <c r="H222" s="749">
        <v>203215</v>
      </c>
      <c r="I222" s="749">
        <v>203215</v>
      </c>
      <c r="J222" s="749" t="s">
        <v>982</v>
      </c>
      <c r="K222" s="749" t="s">
        <v>983</v>
      </c>
      <c r="L222" s="752">
        <v>99.09</v>
      </c>
      <c r="M222" s="752">
        <v>4</v>
      </c>
      <c r="N222" s="753">
        <v>396.36</v>
      </c>
    </row>
    <row r="223" spans="1:14" ht="14.4" customHeight="1" x14ac:dyDescent="0.3">
      <c r="A223" s="747" t="s">
        <v>586</v>
      </c>
      <c r="B223" s="748" t="s">
        <v>587</v>
      </c>
      <c r="C223" s="749" t="s">
        <v>599</v>
      </c>
      <c r="D223" s="750" t="s">
        <v>600</v>
      </c>
      <c r="E223" s="751">
        <v>50113001</v>
      </c>
      <c r="F223" s="750" t="s">
        <v>610</v>
      </c>
      <c r="G223" s="749" t="s">
        <v>611</v>
      </c>
      <c r="H223" s="749">
        <v>168579</v>
      </c>
      <c r="I223" s="749">
        <v>68579</v>
      </c>
      <c r="J223" s="749" t="s">
        <v>984</v>
      </c>
      <c r="K223" s="749" t="s">
        <v>983</v>
      </c>
      <c r="L223" s="752">
        <v>88.016666666666637</v>
      </c>
      <c r="M223" s="752">
        <v>3</v>
      </c>
      <c r="N223" s="753">
        <v>264.0499999999999</v>
      </c>
    </row>
    <row r="224" spans="1:14" ht="14.4" customHeight="1" x14ac:dyDescent="0.3">
      <c r="A224" s="747" t="s">
        <v>586</v>
      </c>
      <c r="B224" s="748" t="s">
        <v>587</v>
      </c>
      <c r="C224" s="749" t="s">
        <v>599</v>
      </c>
      <c r="D224" s="750" t="s">
        <v>600</v>
      </c>
      <c r="E224" s="751">
        <v>50113001</v>
      </c>
      <c r="F224" s="750" t="s">
        <v>610</v>
      </c>
      <c r="G224" s="749" t="s">
        <v>611</v>
      </c>
      <c r="H224" s="749">
        <v>194167</v>
      </c>
      <c r="I224" s="749">
        <v>94167</v>
      </c>
      <c r="J224" s="749" t="s">
        <v>985</v>
      </c>
      <c r="K224" s="749" t="s">
        <v>986</v>
      </c>
      <c r="L224" s="752">
        <v>120.25500000000002</v>
      </c>
      <c r="M224" s="752">
        <v>2</v>
      </c>
      <c r="N224" s="753">
        <v>240.51000000000005</v>
      </c>
    </row>
    <row r="225" spans="1:14" ht="14.4" customHeight="1" x14ac:dyDescent="0.3">
      <c r="A225" s="747" t="s">
        <v>586</v>
      </c>
      <c r="B225" s="748" t="s">
        <v>587</v>
      </c>
      <c r="C225" s="749" t="s">
        <v>599</v>
      </c>
      <c r="D225" s="750" t="s">
        <v>600</v>
      </c>
      <c r="E225" s="751">
        <v>50113001</v>
      </c>
      <c r="F225" s="750" t="s">
        <v>610</v>
      </c>
      <c r="G225" s="749" t="s">
        <v>611</v>
      </c>
      <c r="H225" s="749">
        <v>100269</v>
      </c>
      <c r="I225" s="749">
        <v>269</v>
      </c>
      <c r="J225" s="749" t="s">
        <v>987</v>
      </c>
      <c r="K225" s="749" t="s">
        <v>727</v>
      </c>
      <c r="L225" s="752">
        <v>40.78</v>
      </c>
      <c r="M225" s="752">
        <v>1</v>
      </c>
      <c r="N225" s="753">
        <v>40.78</v>
      </c>
    </row>
    <row r="226" spans="1:14" ht="14.4" customHeight="1" x14ac:dyDescent="0.3">
      <c r="A226" s="747" t="s">
        <v>586</v>
      </c>
      <c r="B226" s="748" t="s">
        <v>587</v>
      </c>
      <c r="C226" s="749" t="s">
        <v>599</v>
      </c>
      <c r="D226" s="750" t="s">
        <v>600</v>
      </c>
      <c r="E226" s="751">
        <v>50113001</v>
      </c>
      <c r="F226" s="750" t="s">
        <v>610</v>
      </c>
      <c r="G226" s="749" t="s">
        <v>630</v>
      </c>
      <c r="H226" s="749">
        <v>161623</v>
      </c>
      <c r="I226" s="749">
        <v>161623</v>
      </c>
      <c r="J226" s="749" t="s">
        <v>988</v>
      </c>
      <c r="K226" s="749" t="s">
        <v>650</v>
      </c>
      <c r="L226" s="752">
        <v>146.99</v>
      </c>
      <c r="M226" s="752">
        <v>2</v>
      </c>
      <c r="N226" s="753">
        <v>293.98</v>
      </c>
    </row>
    <row r="227" spans="1:14" ht="14.4" customHeight="1" x14ac:dyDescent="0.3">
      <c r="A227" s="747" t="s">
        <v>586</v>
      </c>
      <c r="B227" s="748" t="s">
        <v>587</v>
      </c>
      <c r="C227" s="749" t="s">
        <v>599</v>
      </c>
      <c r="D227" s="750" t="s">
        <v>600</v>
      </c>
      <c r="E227" s="751">
        <v>50113001</v>
      </c>
      <c r="F227" s="750" t="s">
        <v>610</v>
      </c>
      <c r="G227" s="749" t="s">
        <v>630</v>
      </c>
      <c r="H227" s="749">
        <v>847149</v>
      </c>
      <c r="I227" s="749">
        <v>124115</v>
      </c>
      <c r="J227" s="749" t="s">
        <v>989</v>
      </c>
      <c r="K227" s="749" t="s">
        <v>650</v>
      </c>
      <c r="L227" s="752">
        <v>213.24</v>
      </c>
      <c r="M227" s="752">
        <v>1</v>
      </c>
      <c r="N227" s="753">
        <v>213.24</v>
      </c>
    </row>
    <row r="228" spans="1:14" ht="14.4" customHeight="1" x14ac:dyDescent="0.3">
      <c r="A228" s="747" t="s">
        <v>586</v>
      </c>
      <c r="B228" s="748" t="s">
        <v>587</v>
      </c>
      <c r="C228" s="749" t="s">
        <v>599</v>
      </c>
      <c r="D228" s="750" t="s">
        <v>600</v>
      </c>
      <c r="E228" s="751">
        <v>50113001</v>
      </c>
      <c r="F228" s="750" t="s">
        <v>610</v>
      </c>
      <c r="G228" s="749" t="s">
        <v>630</v>
      </c>
      <c r="H228" s="749">
        <v>846824</v>
      </c>
      <c r="I228" s="749">
        <v>124087</v>
      </c>
      <c r="J228" s="749" t="s">
        <v>990</v>
      </c>
      <c r="K228" s="749" t="s">
        <v>650</v>
      </c>
      <c r="L228" s="752">
        <v>158.97999999999999</v>
      </c>
      <c r="M228" s="752">
        <v>3</v>
      </c>
      <c r="N228" s="753">
        <v>476.93999999999994</v>
      </c>
    </row>
    <row r="229" spans="1:14" ht="14.4" customHeight="1" x14ac:dyDescent="0.3">
      <c r="A229" s="747" t="s">
        <v>586</v>
      </c>
      <c r="B229" s="748" t="s">
        <v>587</v>
      </c>
      <c r="C229" s="749" t="s">
        <v>599</v>
      </c>
      <c r="D229" s="750" t="s">
        <v>600</v>
      </c>
      <c r="E229" s="751">
        <v>50113001</v>
      </c>
      <c r="F229" s="750" t="s">
        <v>610</v>
      </c>
      <c r="G229" s="749" t="s">
        <v>630</v>
      </c>
      <c r="H229" s="749">
        <v>844651</v>
      </c>
      <c r="I229" s="749">
        <v>101205</v>
      </c>
      <c r="J229" s="749" t="s">
        <v>991</v>
      </c>
      <c r="K229" s="749" t="s">
        <v>692</v>
      </c>
      <c r="L229" s="752">
        <v>86.68</v>
      </c>
      <c r="M229" s="752">
        <v>1</v>
      </c>
      <c r="N229" s="753">
        <v>86.68</v>
      </c>
    </row>
    <row r="230" spans="1:14" ht="14.4" customHeight="1" x14ac:dyDescent="0.3">
      <c r="A230" s="747" t="s">
        <v>586</v>
      </c>
      <c r="B230" s="748" t="s">
        <v>587</v>
      </c>
      <c r="C230" s="749" t="s">
        <v>599</v>
      </c>
      <c r="D230" s="750" t="s">
        <v>600</v>
      </c>
      <c r="E230" s="751">
        <v>50113001</v>
      </c>
      <c r="F230" s="750" t="s">
        <v>610</v>
      </c>
      <c r="G230" s="749" t="s">
        <v>630</v>
      </c>
      <c r="H230" s="749">
        <v>849831</v>
      </c>
      <c r="I230" s="749">
        <v>162008</v>
      </c>
      <c r="J230" s="749" t="s">
        <v>992</v>
      </c>
      <c r="K230" s="749" t="s">
        <v>695</v>
      </c>
      <c r="L230" s="752">
        <v>170.84999999999997</v>
      </c>
      <c r="M230" s="752">
        <v>1</v>
      </c>
      <c r="N230" s="753">
        <v>170.84999999999997</v>
      </c>
    </row>
    <row r="231" spans="1:14" ht="14.4" customHeight="1" x14ac:dyDescent="0.3">
      <c r="A231" s="747" t="s">
        <v>586</v>
      </c>
      <c r="B231" s="748" t="s">
        <v>587</v>
      </c>
      <c r="C231" s="749" t="s">
        <v>599</v>
      </c>
      <c r="D231" s="750" t="s">
        <v>600</v>
      </c>
      <c r="E231" s="751">
        <v>50113001</v>
      </c>
      <c r="F231" s="750" t="s">
        <v>610</v>
      </c>
      <c r="G231" s="749" t="s">
        <v>611</v>
      </c>
      <c r="H231" s="749">
        <v>191731</v>
      </c>
      <c r="I231" s="749">
        <v>91731</v>
      </c>
      <c r="J231" s="749" t="s">
        <v>993</v>
      </c>
      <c r="K231" s="749" t="s">
        <v>994</v>
      </c>
      <c r="L231" s="752">
        <v>3891.5</v>
      </c>
      <c r="M231" s="752">
        <v>2</v>
      </c>
      <c r="N231" s="753">
        <v>7783</v>
      </c>
    </row>
    <row r="232" spans="1:14" ht="14.4" customHeight="1" x14ac:dyDescent="0.3">
      <c r="A232" s="747" t="s">
        <v>586</v>
      </c>
      <c r="B232" s="748" t="s">
        <v>587</v>
      </c>
      <c r="C232" s="749" t="s">
        <v>599</v>
      </c>
      <c r="D232" s="750" t="s">
        <v>600</v>
      </c>
      <c r="E232" s="751">
        <v>50113001</v>
      </c>
      <c r="F232" s="750" t="s">
        <v>610</v>
      </c>
      <c r="G232" s="749" t="s">
        <v>630</v>
      </c>
      <c r="H232" s="749">
        <v>178689</v>
      </c>
      <c r="I232" s="749">
        <v>178689</v>
      </c>
      <c r="J232" s="749" t="s">
        <v>995</v>
      </c>
      <c r="K232" s="749" t="s">
        <v>996</v>
      </c>
      <c r="L232" s="752">
        <v>98.44</v>
      </c>
      <c r="M232" s="752">
        <v>2</v>
      </c>
      <c r="N232" s="753">
        <v>196.88</v>
      </c>
    </row>
    <row r="233" spans="1:14" ht="14.4" customHeight="1" x14ac:dyDescent="0.3">
      <c r="A233" s="747" t="s">
        <v>586</v>
      </c>
      <c r="B233" s="748" t="s">
        <v>587</v>
      </c>
      <c r="C233" s="749" t="s">
        <v>599</v>
      </c>
      <c r="D233" s="750" t="s">
        <v>600</v>
      </c>
      <c r="E233" s="751">
        <v>50113001</v>
      </c>
      <c r="F233" s="750" t="s">
        <v>610</v>
      </c>
      <c r="G233" s="749" t="s">
        <v>611</v>
      </c>
      <c r="H233" s="749">
        <v>182952</v>
      </c>
      <c r="I233" s="749">
        <v>82952</v>
      </c>
      <c r="J233" s="749" t="s">
        <v>997</v>
      </c>
      <c r="K233" s="749" t="s">
        <v>998</v>
      </c>
      <c r="L233" s="752">
        <v>175.42</v>
      </c>
      <c r="M233" s="752">
        <v>1</v>
      </c>
      <c r="N233" s="753">
        <v>175.42</v>
      </c>
    </row>
    <row r="234" spans="1:14" ht="14.4" customHeight="1" x14ac:dyDescent="0.3">
      <c r="A234" s="747" t="s">
        <v>586</v>
      </c>
      <c r="B234" s="748" t="s">
        <v>587</v>
      </c>
      <c r="C234" s="749" t="s">
        <v>599</v>
      </c>
      <c r="D234" s="750" t="s">
        <v>600</v>
      </c>
      <c r="E234" s="751">
        <v>50113001</v>
      </c>
      <c r="F234" s="750" t="s">
        <v>610</v>
      </c>
      <c r="G234" s="749" t="s">
        <v>611</v>
      </c>
      <c r="H234" s="749">
        <v>159358</v>
      </c>
      <c r="I234" s="749">
        <v>59358</v>
      </c>
      <c r="J234" s="749" t="s">
        <v>999</v>
      </c>
      <c r="K234" s="749" t="s">
        <v>1000</v>
      </c>
      <c r="L234" s="752">
        <v>326.47999930907457</v>
      </c>
      <c r="M234" s="752">
        <v>34</v>
      </c>
      <c r="N234" s="753">
        <v>11100.319976508536</v>
      </c>
    </row>
    <row r="235" spans="1:14" ht="14.4" customHeight="1" x14ac:dyDescent="0.3">
      <c r="A235" s="747" t="s">
        <v>586</v>
      </c>
      <c r="B235" s="748" t="s">
        <v>587</v>
      </c>
      <c r="C235" s="749" t="s">
        <v>599</v>
      </c>
      <c r="D235" s="750" t="s">
        <v>600</v>
      </c>
      <c r="E235" s="751">
        <v>50113001</v>
      </c>
      <c r="F235" s="750" t="s">
        <v>610</v>
      </c>
      <c r="G235" s="749" t="s">
        <v>630</v>
      </c>
      <c r="H235" s="749">
        <v>197227</v>
      </c>
      <c r="I235" s="749">
        <v>197227</v>
      </c>
      <c r="J235" s="749" t="s">
        <v>1001</v>
      </c>
      <c r="K235" s="749" t="s">
        <v>1002</v>
      </c>
      <c r="L235" s="752">
        <v>135.70000000000002</v>
      </c>
      <c r="M235" s="752">
        <v>1</v>
      </c>
      <c r="N235" s="753">
        <v>135.70000000000002</v>
      </c>
    </row>
    <row r="236" spans="1:14" ht="14.4" customHeight="1" x14ac:dyDescent="0.3">
      <c r="A236" s="747" t="s">
        <v>586</v>
      </c>
      <c r="B236" s="748" t="s">
        <v>587</v>
      </c>
      <c r="C236" s="749" t="s">
        <v>599</v>
      </c>
      <c r="D236" s="750" t="s">
        <v>600</v>
      </c>
      <c r="E236" s="751">
        <v>50113001</v>
      </c>
      <c r="F236" s="750" t="s">
        <v>610</v>
      </c>
      <c r="G236" s="749" t="s">
        <v>588</v>
      </c>
      <c r="H236" s="749">
        <v>147741</v>
      </c>
      <c r="I236" s="749">
        <v>47741</v>
      </c>
      <c r="J236" s="749" t="s">
        <v>1003</v>
      </c>
      <c r="K236" s="749" t="s">
        <v>1004</v>
      </c>
      <c r="L236" s="752">
        <v>39.479999999999968</v>
      </c>
      <c r="M236" s="752">
        <v>1</v>
      </c>
      <c r="N236" s="753">
        <v>39.479999999999968</v>
      </c>
    </row>
    <row r="237" spans="1:14" ht="14.4" customHeight="1" x14ac:dyDescent="0.3">
      <c r="A237" s="747" t="s">
        <v>586</v>
      </c>
      <c r="B237" s="748" t="s">
        <v>587</v>
      </c>
      <c r="C237" s="749" t="s">
        <v>599</v>
      </c>
      <c r="D237" s="750" t="s">
        <v>600</v>
      </c>
      <c r="E237" s="751">
        <v>50113001</v>
      </c>
      <c r="F237" s="750" t="s">
        <v>610</v>
      </c>
      <c r="G237" s="749" t="s">
        <v>588</v>
      </c>
      <c r="H237" s="749">
        <v>147740</v>
      </c>
      <c r="I237" s="749">
        <v>47740</v>
      </c>
      <c r="J237" s="749" t="s">
        <v>1005</v>
      </c>
      <c r="K237" s="749" t="s">
        <v>692</v>
      </c>
      <c r="L237" s="752">
        <v>36.495000000000005</v>
      </c>
      <c r="M237" s="752">
        <v>4</v>
      </c>
      <c r="N237" s="753">
        <v>145.98000000000002</v>
      </c>
    </row>
    <row r="238" spans="1:14" ht="14.4" customHeight="1" x14ac:dyDescent="0.3">
      <c r="A238" s="747" t="s">
        <v>586</v>
      </c>
      <c r="B238" s="748" t="s">
        <v>587</v>
      </c>
      <c r="C238" s="749" t="s">
        <v>599</v>
      </c>
      <c r="D238" s="750" t="s">
        <v>600</v>
      </c>
      <c r="E238" s="751">
        <v>50113001</v>
      </c>
      <c r="F238" s="750" t="s">
        <v>610</v>
      </c>
      <c r="G238" s="749" t="s">
        <v>611</v>
      </c>
      <c r="H238" s="749">
        <v>114957</v>
      </c>
      <c r="I238" s="749">
        <v>14957</v>
      </c>
      <c r="J238" s="749" t="s">
        <v>1006</v>
      </c>
      <c r="K238" s="749" t="s">
        <v>1007</v>
      </c>
      <c r="L238" s="752">
        <v>39.879999999999995</v>
      </c>
      <c r="M238" s="752">
        <v>2</v>
      </c>
      <c r="N238" s="753">
        <v>79.759999999999991</v>
      </c>
    </row>
    <row r="239" spans="1:14" ht="14.4" customHeight="1" x14ac:dyDescent="0.3">
      <c r="A239" s="747" t="s">
        <v>586</v>
      </c>
      <c r="B239" s="748" t="s">
        <v>587</v>
      </c>
      <c r="C239" s="749" t="s">
        <v>599</v>
      </c>
      <c r="D239" s="750" t="s">
        <v>600</v>
      </c>
      <c r="E239" s="751">
        <v>50113001</v>
      </c>
      <c r="F239" s="750" t="s">
        <v>610</v>
      </c>
      <c r="G239" s="749" t="s">
        <v>588</v>
      </c>
      <c r="H239" s="749">
        <v>198054</v>
      </c>
      <c r="I239" s="749">
        <v>198054</v>
      </c>
      <c r="J239" s="749" t="s">
        <v>1008</v>
      </c>
      <c r="K239" s="749" t="s">
        <v>1009</v>
      </c>
      <c r="L239" s="752">
        <v>43.999999999999993</v>
      </c>
      <c r="M239" s="752">
        <v>7</v>
      </c>
      <c r="N239" s="753">
        <v>307.99999999999994</v>
      </c>
    </row>
    <row r="240" spans="1:14" ht="14.4" customHeight="1" x14ac:dyDescent="0.3">
      <c r="A240" s="747" t="s">
        <v>586</v>
      </c>
      <c r="B240" s="748" t="s">
        <v>587</v>
      </c>
      <c r="C240" s="749" t="s">
        <v>599</v>
      </c>
      <c r="D240" s="750" t="s">
        <v>600</v>
      </c>
      <c r="E240" s="751">
        <v>50113001</v>
      </c>
      <c r="F240" s="750" t="s">
        <v>610</v>
      </c>
      <c r="G240" s="749" t="s">
        <v>588</v>
      </c>
      <c r="H240" s="749">
        <v>198058</v>
      </c>
      <c r="I240" s="749">
        <v>198058</v>
      </c>
      <c r="J240" s="749" t="s">
        <v>1008</v>
      </c>
      <c r="K240" s="749" t="s">
        <v>1010</v>
      </c>
      <c r="L240" s="752">
        <v>110.0000000000001</v>
      </c>
      <c r="M240" s="752">
        <v>1</v>
      </c>
      <c r="N240" s="753">
        <v>110.0000000000001</v>
      </c>
    </row>
    <row r="241" spans="1:14" ht="14.4" customHeight="1" x14ac:dyDescent="0.3">
      <c r="A241" s="747" t="s">
        <v>586</v>
      </c>
      <c r="B241" s="748" t="s">
        <v>587</v>
      </c>
      <c r="C241" s="749" t="s">
        <v>599</v>
      </c>
      <c r="D241" s="750" t="s">
        <v>600</v>
      </c>
      <c r="E241" s="751">
        <v>50113001</v>
      </c>
      <c r="F241" s="750" t="s">
        <v>610</v>
      </c>
      <c r="G241" s="749" t="s">
        <v>611</v>
      </c>
      <c r="H241" s="749">
        <v>191032</v>
      </c>
      <c r="I241" s="749">
        <v>91032</v>
      </c>
      <c r="J241" s="749" t="s">
        <v>1011</v>
      </c>
      <c r="K241" s="749" t="s">
        <v>1012</v>
      </c>
      <c r="L241" s="752">
        <v>29.81</v>
      </c>
      <c r="M241" s="752">
        <v>3</v>
      </c>
      <c r="N241" s="753">
        <v>89.429999999999993</v>
      </c>
    </row>
    <row r="242" spans="1:14" ht="14.4" customHeight="1" x14ac:dyDescent="0.3">
      <c r="A242" s="747" t="s">
        <v>586</v>
      </c>
      <c r="B242" s="748" t="s">
        <v>587</v>
      </c>
      <c r="C242" s="749" t="s">
        <v>599</v>
      </c>
      <c r="D242" s="750" t="s">
        <v>600</v>
      </c>
      <c r="E242" s="751">
        <v>50113001</v>
      </c>
      <c r="F242" s="750" t="s">
        <v>610</v>
      </c>
      <c r="G242" s="749" t="s">
        <v>611</v>
      </c>
      <c r="H242" s="749">
        <v>180058</v>
      </c>
      <c r="I242" s="749">
        <v>80058</v>
      </c>
      <c r="J242" s="749" t="s">
        <v>1013</v>
      </c>
      <c r="K242" s="749" t="s">
        <v>1014</v>
      </c>
      <c r="L242" s="752">
        <v>123.42000000000003</v>
      </c>
      <c r="M242" s="752">
        <v>1</v>
      </c>
      <c r="N242" s="753">
        <v>123.42000000000003</v>
      </c>
    </row>
    <row r="243" spans="1:14" ht="14.4" customHeight="1" x14ac:dyDescent="0.3">
      <c r="A243" s="747" t="s">
        <v>586</v>
      </c>
      <c r="B243" s="748" t="s">
        <v>587</v>
      </c>
      <c r="C243" s="749" t="s">
        <v>599</v>
      </c>
      <c r="D243" s="750" t="s">
        <v>600</v>
      </c>
      <c r="E243" s="751">
        <v>50113001</v>
      </c>
      <c r="F243" s="750" t="s">
        <v>610</v>
      </c>
      <c r="G243" s="749" t="s">
        <v>630</v>
      </c>
      <c r="H243" s="749">
        <v>990810</v>
      </c>
      <c r="I243" s="749">
        <v>195939</v>
      </c>
      <c r="J243" s="749" t="s">
        <v>1015</v>
      </c>
      <c r="K243" s="749" t="s">
        <v>915</v>
      </c>
      <c r="L243" s="752">
        <v>63.401620141643761</v>
      </c>
      <c r="M243" s="752">
        <v>1</v>
      </c>
      <c r="N243" s="753">
        <v>63.401620141643761</v>
      </c>
    </row>
    <row r="244" spans="1:14" ht="14.4" customHeight="1" x14ac:dyDescent="0.3">
      <c r="A244" s="747" t="s">
        <v>586</v>
      </c>
      <c r="B244" s="748" t="s">
        <v>587</v>
      </c>
      <c r="C244" s="749" t="s">
        <v>599</v>
      </c>
      <c r="D244" s="750" t="s">
        <v>600</v>
      </c>
      <c r="E244" s="751">
        <v>50113001</v>
      </c>
      <c r="F244" s="750" t="s">
        <v>610</v>
      </c>
      <c r="G244" s="749" t="s">
        <v>611</v>
      </c>
      <c r="H244" s="749">
        <v>218094</v>
      </c>
      <c r="I244" s="749">
        <v>218094</v>
      </c>
      <c r="J244" s="749" t="s">
        <v>1016</v>
      </c>
      <c r="K244" s="749" t="s">
        <v>1017</v>
      </c>
      <c r="L244" s="752">
        <v>108.39000000000003</v>
      </c>
      <c r="M244" s="752">
        <v>2</v>
      </c>
      <c r="N244" s="753">
        <v>216.78000000000006</v>
      </c>
    </row>
    <row r="245" spans="1:14" ht="14.4" customHeight="1" x14ac:dyDescent="0.3">
      <c r="A245" s="747" t="s">
        <v>586</v>
      </c>
      <c r="B245" s="748" t="s">
        <v>587</v>
      </c>
      <c r="C245" s="749" t="s">
        <v>599</v>
      </c>
      <c r="D245" s="750" t="s">
        <v>600</v>
      </c>
      <c r="E245" s="751">
        <v>50113001</v>
      </c>
      <c r="F245" s="750" t="s">
        <v>610</v>
      </c>
      <c r="G245" s="749" t="s">
        <v>630</v>
      </c>
      <c r="H245" s="749">
        <v>191922</v>
      </c>
      <c r="I245" s="749">
        <v>191922</v>
      </c>
      <c r="J245" s="749" t="s">
        <v>1018</v>
      </c>
      <c r="K245" s="749" t="s">
        <v>1019</v>
      </c>
      <c r="L245" s="752">
        <v>93.070000000000022</v>
      </c>
      <c r="M245" s="752">
        <v>1</v>
      </c>
      <c r="N245" s="753">
        <v>93.070000000000022</v>
      </c>
    </row>
    <row r="246" spans="1:14" ht="14.4" customHeight="1" x14ac:dyDescent="0.3">
      <c r="A246" s="747" t="s">
        <v>586</v>
      </c>
      <c r="B246" s="748" t="s">
        <v>587</v>
      </c>
      <c r="C246" s="749" t="s">
        <v>599</v>
      </c>
      <c r="D246" s="750" t="s">
        <v>600</v>
      </c>
      <c r="E246" s="751">
        <v>50113001</v>
      </c>
      <c r="F246" s="750" t="s">
        <v>610</v>
      </c>
      <c r="G246" s="749" t="s">
        <v>630</v>
      </c>
      <c r="H246" s="749">
        <v>109709</v>
      </c>
      <c r="I246" s="749">
        <v>9709</v>
      </c>
      <c r="J246" s="749" t="s">
        <v>1020</v>
      </c>
      <c r="K246" s="749" t="s">
        <v>1021</v>
      </c>
      <c r="L246" s="752">
        <v>62.693181818181827</v>
      </c>
      <c r="M246" s="752">
        <v>22</v>
      </c>
      <c r="N246" s="753">
        <v>1379.2500000000002</v>
      </c>
    </row>
    <row r="247" spans="1:14" ht="14.4" customHeight="1" x14ac:dyDescent="0.3">
      <c r="A247" s="747" t="s">
        <v>586</v>
      </c>
      <c r="B247" s="748" t="s">
        <v>587</v>
      </c>
      <c r="C247" s="749" t="s">
        <v>599</v>
      </c>
      <c r="D247" s="750" t="s">
        <v>600</v>
      </c>
      <c r="E247" s="751">
        <v>50113001</v>
      </c>
      <c r="F247" s="750" t="s">
        <v>610</v>
      </c>
      <c r="G247" s="749" t="s">
        <v>611</v>
      </c>
      <c r="H247" s="749">
        <v>848866</v>
      </c>
      <c r="I247" s="749">
        <v>119654</v>
      </c>
      <c r="J247" s="749" t="s">
        <v>1022</v>
      </c>
      <c r="K247" s="749" t="s">
        <v>1023</v>
      </c>
      <c r="L247" s="752">
        <v>255.71333333333337</v>
      </c>
      <c r="M247" s="752">
        <v>6</v>
      </c>
      <c r="N247" s="753">
        <v>1534.2800000000002</v>
      </c>
    </row>
    <row r="248" spans="1:14" ht="14.4" customHeight="1" x14ac:dyDescent="0.3">
      <c r="A248" s="747" t="s">
        <v>586</v>
      </c>
      <c r="B248" s="748" t="s">
        <v>587</v>
      </c>
      <c r="C248" s="749" t="s">
        <v>599</v>
      </c>
      <c r="D248" s="750" t="s">
        <v>600</v>
      </c>
      <c r="E248" s="751">
        <v>50113001</v>
      </c>
      <c r="F248" s="750" t="s">
        <v>610</v>
      </c>
      <c r="G248" s="749" t="s">
        <v>588</v>
      </c>
      <c r="H248" s="749">
        <v>193013</v>
      </c>
      <c r="I248" s="749">
        <v>93013</v>
      </c>
      <c r="J248" s="749" t="s">
        <v>1024</v>
      </c>
      <c r="K248" s="749" t="s">
        <v>1025</v>
      </c>
      <c r="L248" s="752">
        <v>44.120000000000005</v>
      </c>
      <c r="M248" s="752">
        <v>1</v>
      </c>
      <c r="N248" s="753">
        <v>44.120000000000005</v>
      </c>
    </row>
    <row r="249" spans="1:14" ht="14.4" customHeight="1" x14ac:dyDescent="0.3">
      <c r="A249" s="747" t="s">
        <v>586</v>
      </c>
      <c r="B249" s="748" t="s">
        <v>587</v>
      </c>
      <c r="C249" s="749" t="s">
        <v>599</v>
      </c>
      <c r="D249" s="750" t="s">
        <v>600</v>
      </c>
      <c r="E249" s="751">
        <v>50113001</v>
      </c>
      <c r="F249" s="750" t="s">
        <v>610</v>
      </c>
      <c r="G249" s="749" t="s">
        <v>588</v>
      </c>
      <c r="H249" s="749">
        <v>193018</v>
      </c>
      <c r="I249" s="749">
        <v>93018</v>
      </c>
      <c r="J249" s="749" t="s">
        <v>1026</v>
      </c>
      <c r="K249" s="749" t="s">
        <v>1027</v>
      </c>
      <c r="L249" s="752">
        <v>297.92000000000007</v>
      </c>
      <c r="M249" s="752">
        <v>1</v>
      </c>
      <c r="N249" s="753">
        <v>297.92000000000007</v>
      </c>
    </row>
    <row r="250" spans="1:14" ht="14.4" customHeight="1" x14ac:dyDescent="0.3">
      <c r="A250" s="747" t="s">
        <v>586</v>
      </c>
      <c r="B250" s="748" t="s">
        <v>587</v>
      </c>
      <c r="C250" s="749" t="s">
        <v>599</v>
      </c>
      <c r="D250" s="750" t="s">
        <v>600</v>
      </c>
      <c r="E250" s="751">
        <v>50113001</v>
      </c>
      <c r="F250" s="750" t="s">
        <v>610</v>
      </c>
      <c r="G250" s="749" t="s">
        <v>588</v>
      </c>
      <c r="H250" s="749">
        <v>193016</v>
      </c>
      <c r="I250" s="749">
        <v>93016</v>
      </c>
      <c r="J250" s="749" t="s">
        <v>1028</v>
      </c>
      <c r="K250" s="749" t="s">
        <v>1029</v>
      </c>
      <c r="L250" s="752">
        <v>88.249999999999943</v>
      </c>
      <c r="M250" s="752">
        <v>2</v>
      </c>
      <c r="N250" s="753">
        <v>176.49999999999989</v>
      </c>
    </row>
    <row r="251" spans="1:14" ht="14.4" customHeight="1" x14ac:dyDescent="0.3">
      <c r="A251" s="747" t="s">
        <v>586</v>
      </c>
      <c r="B251" s="748" t="s">
        <v>587</v>
      </c>
      <c r="C251" s="749" t="s">
        <v>599</v>
      </c>
      <c r="D251" s="750" t="s">
        <v>600</v>
      </c>
      <c r="E251" s="751">
        <v>50113001</v>
      </c>
      <c r="F251" s="750" t="s">
        <v>610</v>
      </c>
      <c r="G251" s="749" t="s">
        <v>588</v>
      </c>
      <c r="H251" s="749">
        <v>193019</v>
      </c>
      <c r="I251" s="749">
        <v>93019</v>
      </c>
      <c r="J251" s="749" t="s">
        <v>1030</v>
      </c>
      <c r="K251" s="749" t="s">
        <v>1031</v>
      </c>
      <c r="L251" s="752">
        <v>106.83</v>
      </c>
      <c r="M251" s="752">
        <v>1</v>
      </c>
      <c r="N251" s="753">
        <v>106.83</v>
      </c>
    </row>
    <row r="252" spans="1:14" ht="14.4" customHeight="1" x14ac:dyDescent="0.3">
      <c r="A252" s="747" t="s">
        <v>586</v>
      </c>
      <c r="B252" s="748" t="s">
        <v>587</v>
      </c>
      <c r="C252" s="749" t="s">
        <v>599</v>
      </c>
      <c r="D252" s="750" t="s">
        <v>600</v>
      </c>
      <c r="E252" s="751">
        <v>50113001</v>
      </c>
      <c r="F252" s="750" t="s">
        <v>610</v>
      </c>
      <c r="G252" s="749" t="s">
        <v>611</v>
      </c>
      <c r="H252" s="749">
        <v>149013</v>
      </c>
      <c r="I252" s="749">
        <v>49013</v>
      </c>
      <c r="J252" s="749" t="s">
        <v>1032</v>
      </c>
      <c r="K252" s="749" t="s">
        <v>1033</v>
      </c>
      <c r="L252" s="752">
        <v>51.100000000000016</v>
      </c>
      <c r="M252" s="752">
        <v>1</v>
      </c>
      <c r="N252" s="753">
        <v>51.100000000000016</v>
      </c>
    </row>
    <row r="253" spans="1:14" ht="14.4" customHeight="1" x14ac:dyDescent="0.3">
      <c r="A253" s="747" t="s">
        <v>586</v>
      </c>
      <c r="B253" s="748" t="s">
        <v>587</v>
      </c>
      <c r="C253" s="749" t="s">
        <v>599</v>
      </c>
      <c r="D253" s="750" t="s">
        <v>600</v>
      </c>
      <c r="E253" s="751">
        <v>50113001</v>
      </c>
      <c r="F253" s="750" t="s">
        <v>610</v>
      </c>
      <c r="G253" s="749" t="s">
        <v>588</v>
      </c>
      <c r="H253" s="749">
        <v>185526</v>
      </c>
      <c r="I253" s="749">
        <v>85526</v>
      </c>
      <c r="J253" s="749" t="s">
        <v>1034</v>
      </c>
      <c r="K253" s="749" t="s">
        <v>1035</v>
      </c>
      <c r="L253" s="752">
        <v>143.68999999999997</v>
      </c>
      <c r="M253" s="752">
        <v>2</v>
      </c>
      <c r="N253" s="753">
        <v>287.37999999999994</v>
      </c>
    </row>
    <row r="254" spans="1:14" ht="14.4" customHeight="1" x14ac:dyDescent="0.3">
      <c r="A254" s="747" t="s">
        <v>586</v>
      </c>
      <c r="B254" s="748" t="s">
        <v>587</v>
      </c>
      <c r="C254" s="749" t="s">
        <v>599</v>
      </c>
      <c r="D254" s="750" t="s">
        <v>600</v>
      </c>
      <c r="E254" s="751">
        <v>50113001</v>
      </c>
      <c r="F254" s="750" t="s">
        <v>610</v>
      </c>
      <c r="G254" s="749" t="s">
        <v>630</v>
      </c>
      <c r="H254" s="749">
        <v>849266</v>
      </c>
      <c r="I254" s="749">
        <v>162444</v>
      </c>
      <c r="J254" s="749" t="s">
        <v>1036</v>
      </c>
      <c r="K254" s="749" t="s">
        <v>1037</v>
      </c>
      <c r="L254" s="752">
        <v>82.12</v>
      </c>
      <c r="M254" s="752">
        <v>7</v>
      </c>
      <c r="N254" s="753">
        <v>574.84</v>
      </c>
    </row>
    <row r="255" spans="1:14" ht="14.4" customHeight="1" x14ac:dyDescent="0.3">
      <c r="A255" s="747" t="s">
        <v>586</v>
      </c>
      <c r="B255" s="748" t="s">
        <v>587</v>
      </c>
      <c r="C255" s="749" t="s">
        <v>599</v>
      </c>
      <c r="D255" s="750" t="s">
        <v>600</v>
      </c>
      <c r="E255" s="751">
        <v>50113001</v>
      </c>
      <c r="F255" s="750" t="s">
        <v>610</v>
      </c>
      <c r="G255" s="749" t="s">
        <v>611</v>
      </c>
      <c r="H255" s="749">
        <v>103688</v>
      </c>
      <c r="I255" s="749">
        <v>3688</v>
      </c>
      <c r="J255" s="749" t="s">
        <v>1038</v>
      </c>
      <c r="K255" s="749" t="s">
        <v>1039</v>
      </c>
      <c r="L255" s="752">
        <v>58.116</v>
      </c>
      <c r="M255" s="752">
        <v>5</v>
      </c>
      <c r="N255" s="753">
        <v>290.58</v>
      </c>
    </row>
    <row r="256" spans="1:14" ht="14.4" customHeight="1" x14ac:dyDescent="0.3">
      <c r="A256" s="747" t="s">
        <v>586</v>
      </c>
      <c r="B256" s="748" t="s">
        <v>587</v>
      </c>
      <c r="C256" s="749" t="s">
        <v>599</v>
      </c>
      <c r="D256" s="750" t="s">
        <v>600</v>
      </c>
      <c r="E256" s="751">
        <v>50113001</v>
      </c>
      <c r="F256" s="750" t="s">
        <v>610</v>
      </c>
      <c r="G256" s="749" t="s">
        <v>611</v>
      </c>
      <c r="H256" s="749">
        <v>100610</v>
      </c>
      <c r="I256" s="749">
        <v>610</v>
      </c>
      <c r="J256" s="749" t="s">
        <v>1040</v>
      </c>
      <c r="K256" s="749" t="s">
        <v>1041</v>
      </c>
      <c r="L256" s="752">
        <v>64.319884197233122</v>
      </c>
      <c r="M256" s="752">
        <v>19</v>
      </c>
      <c r="N256" s="753">
        <v>1222.0777997474293</v>
      </c>
    </row>
    <row r="257" spans="1:14" ht="14.4" customHeight="1" x14ac:dyDescent="0.3">
      <c r="A257" s="747" t="s">
        <v>586</v>
      </c>
      <c r="B257" s="748" t="s">
        <v>587</v>
      </c>
      <c r="C257" s="749" t="s">
        <v>599</v>
      </c>
      <c r="D257" s="750" t="s">
        <v>600</v>
      </c>
      <c r="E257" s="751">
        <v>50113001</v>
      </c>
      <c r="F257" s="750" t="s">
        <v>610</v>
      </c>
      <c r="G257" s="749" t="s">
        <v>611</v>
      </c>
      <c r="H257" s="749">
        <v>130502</v>
      </c>
      <c r="I257" s="749">
        <v>130502</v>
      </c>
      <c r="J257" s="749" t="s">
        <v>1042</v>
      </c>
      <c r="K257" s="749" t="s">
        <v>1043</v>
      </c>
      <c r="L257" s="752">
        <v>231.46999999999997</v>
      </c>
      <c r="M257" s="752">
        <v>1</v>
      </c>
      <c r="N257" s="753">
        <v>231.46999999999997</v>
      </c>
    </row>
    <row r="258" spans="1:14" ht="14.4" customHeight="1" x14ac:dyDescent="0.3">
      <c r="A258" s="747" t="s">
        <v>586</v>
      </c>
      <c r="B258" s="748" t="s">
        <v>587</v>
      </c>
      <c r="C258" s="749" t="s">
        <v>599</v>
      </c>
      <c r="D258" s="750" t="s">
        <v>600</v>
      </c>
      <c r="E258" s="751">
        <v>50113001</v>
      </c>
      <c r="F258" s="750" t="s">
        <v>610</v>
      </c>
      <c r="G258" s="749" t="s">
        <v>630</v>
      </c>
      <c r="H258" s="749">
        <v>158191</v>
      </c>
      <c r="I258" s="749">
        <v>158191</v>
      </c>
      <c r="J258" s="749" t="s">
        <v>1044</v>
      </c>
      <c r="K258" s="749" t="s">
        <v>1045</v>
      </c>
      <c r="L258" s="752">
        <v>64.485000000000014</v>
      </c>
      <c r="M258" s="752">
        <v>2</v>
      </c>
      <c r="N258" s="753">
        <v>128.97000000000003</v>
      </c>
    </row>
    <row r="259" spans="1:14" ht="14.4" customHeight="1" x14ac:dyDescent="0.3">
      <c r="A259" s="747" t="s">
        <v>586</v>
      </c>
      <c r="B259" s="748" t="s">
        <v>587</v>
      </c>
      <c r="C259" s="749" t="s">
        <v>599</v>
      </c>
      <c r="D259" s="750" t="s">
        <v>600</v>
      </c>
      <c r="E259" s="751">
        <v>50113001</v>
      </c>
      <c r="F259" s="750" t="s">
        <v>610</v>
      </c>
      <c r="G259" s="749" t="s">
        <v>630</v>
      </c>
      <c r="H259" s="749">
        <v>189668</v>
      </c>
      <c r="I259" s="749">
        <v>189668</v>
      </c>
      <c r="J259" s="749" t="s">
        <v>1046</v>
      </c>
      <c r="K259" s="749" t="s">
        <v>1047</v>
      </c>
      <c r="L259" s="752">
        <v>63.94</v>
      </c>
      <c r="M259" s="752">
        <v>1</v>
      </c>
      <c r="N259" s="753">
        <v>63.94</v>
      </c>
    </row>
    <row r="260" spans="1:14" ht="14.4" customHeight="1" x14ac:dyDescent="0.3">
      <c r="A260" s="747" t="s">
        <v>586</v>
      </c>
      <c r="B260" s="748" t="s">
        <v>587</v>
      </c>
      <c r="C260" s="749" t="s">
        <v>599</v>
      </c>
      <c r="D260" s="750" t="s">
        <v>600</v>
      </c>
      <c r="E260" s="751">
        <v>50113001</v>
      </c>
      <c r="F260" s="750" t="s">
        <v>610</v>
      </c>
      <c r="G260" s="749" t="s">
        <v>630</v>
      </c>
      <c r="H260" s="749">
        <v>189657</v>
      </c>
      <c r="I260" s="749">
        <v>189657</v>
      </c>
      <c r="J260" s="749" t="s">
        <v>1048</v>
      </c>
      <c r="K260" s="749" t="s">
        <v>695</v>
      </c>
      <c r="L260" s="752">
        <v>87.990000000000009</v>
      </c>
      <c r="M260" s="752">
        <v>1</v>
      </c>
      <c r="N260" s="753">
        <v>87.990000000000009</v>
      </c>
    </row>
    <row r="261" spans="1:14" ht="14.4" customHeight="1" x14ac:dyDescent="0.3">
      <c r="A261" s="747" t="s">
        <v>586</v>
      </c>
      <c r="B261" s="748" t="s">
        <v>587</v>
      </c>
      <c r="C261" s="749" t="s">
        <v>599</v>
      </c>
      <c r="D261" s="750" t="s">
        <v>600</v>
      </c>
      <c r="E261" s="751">
        <v>50113001</v>
      </c>
      <c r="F261" s="750" t="s">
        <v>610</v>
      </c>
      <c r="G261" s="749" t="s">
        <v>611</v>
      </c>
      <c r="H261" s="749">
        <v>131215</v>
      </c>
      <c r="I261" s="749">
        <v>31215</v>
      </c>
      <c r="J261" s="749" t="s">
        <v>1049</v>
      </c>
      <c r="K261" s="749" t="s">
        <v>1050</v>
      </c>
      <c r="L261" s="752">
        <v>55.250000000000007</v>
      </c>
      <c r="M261" s="752">
        <v>2</v>
      </c>
      <c r="N261" s="753">
        <v>110.50000000000001</v>
      </c>
    </row>
    <row r="262" spans="1:14" ht="14.4" customHeight="1" x14ac:dyDescent="0.3">
      <c r="A262" s="747" t="s">
        <v>586</v>
      </c>
      <c r="B262" s="748" t="s">
        <v>587</v>
      </c>
      <c r="C262" s="749" t="s">
        <v>599</v>
      </c>
      <c r="D262" s="750" t="s">
        <v>600</v>
      </c>
      <c r="E262" s="751">
        <v>50113001</v>
      </c>
      <c r="F262" s="750" t="s">
        <v>610</v>
      </c>
      <c r="G262" s="749" t="s">
        <v>611</v>
      </c>
      <c r="H262" s="749">
        <v>175025</v>
      </c>
      <c r="I262" s="749">
        <v>75025</v>
      </c>
      <c r="J262" s="749" t="s">
        <v>1051</v>
      </c>
      <c r="K262" s="749" t="s">
        <v>1052</v>
      </c>
      <c r="L262" s="752">
        <v>36.74</v>
      </c>
      <c r="M262" s="752">
        <v>1</v>
      </c>
      <c r="N262" s="753">
        <v>36.74</v>
      </c>
    </row>
    <row r="263" spans="1:14" ht="14.4" customHeight="1" x14ac:dyDescent="0.3">
      <c r="A263" s="747" t="s">
        <v>586</v>
      </c>
      <c r="B263" s="748" t="s">
        <v>587</v>
      </c>
      <c r="C263" s="749" t="s">
        <v>599</v>
      </c>
      <c r="D263" s="750" t="s">
        <v>600</v>
      </c>
      <c r="E263" s="751">
        <v>50113001</v>
      </c>
      <c r="F263" s="750" t="s">
        <v>610</v>
      </c>
      <c r="G263" s="749" t="s">
        <v>611</v>
      </c>
      <c r="H263" s="749">
        <v>148578</v>
      </c>
      <c r="I263" s="749">
        <v>48578</v>
      </c>
      <c r="J263" s="749" t="s">
        <v>1053</v>
      </c>
      <c r="K263" s="749" t="s">
        <v>1054</v>
      </c>
      <c r="L263" s="752">
        <v>54.98</v>
      </c>
      <c r="M263" s="752">
        <v>6</v>
      </c>
      <c r="N263" s="753">
        <v>329.88</v>
      </c>
    </row>
    <row r="264" spans="1:14" ht="14.4" customHeight="1" x14ac:dyDescent="0.3">
      <c r="A264" s="747" t="s">
        <v>586</v>
      </c>
      <c r="B264" s="748" t="s">
        <v>587</v>
      </c>
      <c r="C264" s="749" t="s">
        <v>599</v>
      </c>
      <c r="D264" s="750" t="s">
        <v>600</v>
      </c>
      <c r="E264" s="751">
        <v>50113001</v>
      </c>
      <c r="F264" s="750" t="s">
        <v>610</v>
      </c>
      <c r="G264" s="749" t="s">
        <v>611</v>
      </c>
      <c r="H264" s="749">
        <v>848632</v>
      </c>
      <c r="I264" s="749">
        <v>125315</v>
      </c>
      <c r="J264" s="749" t="s">
        <v>1053</v>
      </c>
      <c r="K264" s="749" t="s">
        <v>1055</v>
      </c>
      <c r="L264" s="752">
        <v>77.557500000000005</v>
      </c>
      <c r="M264" s="752">
        <v>28</v>
      </c>
      <c r="N264" s="753">
        <v>2171.61</v>
      </c>
    </row>
    <row r="265" spans="1:14" ht="14.4" customHeight="1" x14ac:dyDescent="0.3">
      <c r="A265" s="747" t="s">
        <v>586</v>
      </c>
      <c r="B265" s="748" t="s">
        <v>587</v>
      </c>
      <c r="C265" s="749" t="s">
        <v>599</v>
      </c>
      <c r="D265" s="750" t="s">
        <v>600</v>
      </c>
      <c r="E265" s="751">
        <v>50113001</v>
      </c>
      <c r="F265" s="750" t="s">
        <v>610</v>
      </c>
      <c r="G265" s="749" t="s">
        <v>611</v>
      </c>
      <c r="H265" s="749">
        <v>191836</v>
      </c>
      <c r="I265" s="749">
        <v>91836</v>
      </c>
      <c r="J265" s="749" t="s">
        <v>1056</v>
      </c>
      <c r="K265" s="749" t="s">
        <v>1057</v>
      </c>
      <c r="L265" s="752">
        <v>44.658000000000001</v>
      </c>
      <c r="M265" s="752">
        <v>10</v>
      </c>
      <c r="N265" s="753">
        <v>446.58</v>
      </c>
    </row>
    <row r="266" spans="1:14" ht="14.4" customHeight="1" x14ac:dyDescent="0.3">
      <c r="A266" s="747" t="s">
        <v>586</v>
      </c>
      <c r="B266" s="748" t="s">
        <v>587</v>
      </c>
      <c r="C266" s="749" t="s">
        <v>599</v>
      </c>
      <c r="D266" s="750" t="s">
        <v>600</v>
      </c>
      <c r="E266" s="751">
        <v>50113001</v>
      </c>
      <c r="F266" s="750" t="s">
        <v>610</v>
      </c>
      <c r="G266" s="749" t="s">
        <v>611</v>
      </c>
      <c r="H266" s="749">
        <v>109844</v>
      </c>
      <c r="I266" s="749">
        <v>9844</v>
      </c>
      <c r="J266" s="749" t="s">
        <v>1056</v>
      </c>
      <c r="K266" s="749" t="s">
        <v>1058</v>
      </c>
      <c r="L266" s="752">
        <v>73.109999999999971</v>
      </c>
      <c r="M266" s="752">
        <v>1</v>
      </c>
      <c r="N266" s="753">
        <v>73.109999999999971</v>
      </c>
    </row>
    <row r="267" spans="1:14" ht="14.4" customHeight="1" x14ac:dyDescent="0.3">
      <c r="A267" s="747" t="s">
        <v>586</v>
      </c>
      <c r="B267" s="748" t="s">
        <v>587</v>
      </c>
      <c r="C267" s="749" t="s">
        <v>599</v>
      </c>
      <c r="D267" s="750" t="s">
        <v>600</v>
      </c>
      <c r="E267" s="751">
        <v>50113001</v>
      </c>
      <c r="F267" s="750" t="s">
        <v>610</v>
      </c>
      <c r="G267" s="749" t="s">
        <v>611</v>
      </c>
      <c r="H267" s="749">
        <v>109847</v>
      </c>
      <c r="I267" s="749">
        <v>9847</v>
      </c>
      <c r="J267" s="749" t="s">
        <v>1056</v>
      </c>
      <c r="K267" s="749" t="s">
        <v>1059</v>
      </c>
      <c r="L267" s="752">
        <v>41.20500000000002</v>
      </c>
      <c r="M267" s="752">
        <v>4</v>
      </c>
      <c r="N267" s="753">
        <v>164.82000000000008</v>
      </c>
    </row>
    <row r="268" spans="1:14" ht="14.4" customHeight="1" x14ac:dyDescent="0.3">
      <c r="A268" s="747" t="s">
        <v>586</v>
      </c>
      <c r="B268" s="748" t="s">
        <v>587</v>
      </c>
      <c r="C268" s="749" t="s">
        <v>599</v>
      </c>
      <c r="D268" s="750" t="s">
        <v>600</v>
      </c>
      <c r="E268" s="751">
        <v>50113001</v>
      </c>
      <c r="F268" s="750" t="s">
        <v>610</v>
      </c>
      <c r="G268" s="749" t="s">
        <v>611</v>
      </c>
      <c r="H268" s="749">
        <v>168447</v>
      </c>
      <c r="I268" s="749">
        <v>168447</v>
      </c>
      <c r="J268" s="749" t="s">
        <v>1060</v>
      </c>
      <c r="K268" s="749" t="s">
        <v>692</v>
      </c>
      <c r="L268" s="752">
        <v>850.29</v>
      </c>
      <c r="M268" s="752">
        <v>1</v>
      </c>
      <c r="N268" s="753">
        <v>850.29</v>
      </c>
    </row>
    <row r="269" spans="1:14" ht="14.4" customHeight="1" x14ac:dyDescent="0.3">
      <c r="A269" s="747" t="s">
        <v>586</v>
      </c>
      <c r="B269" s="748" t="s">
        <v>587</v>
      </c>
      <c r="C269" s="749" t="s">
        <v>599</v>
      </c>
      <c r="D269" s="750" t="s">
        <v>600</v>
      </c>
      <c r="E269" s="751">
        <v>50113001</v>
      </c>
      <c r="F269" s="750" t="s">
        <v>610</v>
      </c>
      <c r="G269" s="749" t="s">
        <v>611</v>
      </c>
      <c r="H269" s="749">
        <v>132086</v>
      </c>
      <c r="I269" s="749">
        <v>32086</v>
      </c>
      <c r="J269" s="749" t="s">
        <v>1061</v>
      </c>
      <c r="K269" s="749" t="s">
        <v>1062</v>
      </c>
      <c r="L269" s="752">
        <v>19.414999999999999</v>
      </c>
      <c r="M269" s="752">
        <v>8</v>
      </c>
      <c r="N269" s="753">
        <v>155.32</v>
      </c>
    </row>
    <row r="270" spans="1:14" ht="14.4" customHeight="1" x14ac:dyDescent="0.3">
      <c r="A270" s="747" t="s">
        <v>586</v>
      </c>
      <c r="B270" s="748" t="s">
        <v>587</v>
      </c>
      <c r="C270" s="749" t="s">
        <v>599</v>
      </c>
      <c r="D270" s="750" t="s">
        <v>600</v>
      </c>
      <c r="E270" s="751">
        <v>50113001</v>
      </c>
      <c r="F270" s="750" t="s">
        <v>610</v>
      </c>
      <c r="G270" s="749" t="s">
        <v>611</v>
      </c>
      <c r="H270" s="749">
        <v>159672</v>
      </c>
      <c r="I270" s="749">
        <v>59672</v>
      </c>
      <c r="J270" s="749" t="s">
        <v>1063</v>
      </c>
      <c r="K270" s="749" t="s">
        <v>1064</v>
      </c>
      <c r="L270" s="752">
        <v>50.164999999999992</v>
      </c>
      <c r="M270" s="752">
        <v>8</v>
      </c>
      <c r="N270" s="753">
        <v>401.31999999999994</v>
      </c>
    </row>
    <row r="271" spans="1:14" ht="14.4" customHeight="1" x14ac:dyDescent="0.3">
      <c r="A271" s="747" t="s">
        <v>586</v>
      </c>
      <c r="B271" s="748" t="s">
        <v>587</v>
      </c>
      <c r="C271" s="749" t="s">
        <v>599</v>
      </c>
      <c r="D271" s="750" t="s">
        <v>600</v>
      </c>
      <c r="E271" s="751">
        <v>50113001</v>
      </c>
      <c r="F271" s="750" t="s">
        <v>610</v>
      </c>
      <c r="G271" s="749" t="s">
        <v>611</v>
      </c>
      <c r="H271" s="749">
        <v>214616</v>
      </c>
      <c r="I271" s="749">
        <v>214616</v>
      </c>
      <c r="J271" s="749" t="s">
        <v>1065</v>
      </c>
      <c r="K271" s="749" t="s">
        <v>1066</v>
      </c>
      <c r="L271" s="752">
        <v>47.610000000000007</v>
      </c>
      <c r="M271" s="752">
        <v>15</v>
      </c>
      <c r="N271" s="753">
        <v>714.15000000000009</v>
      </c>
    </row>
    <row r="272" spans="1:14" ht="14.4" customHeight="1" x14ac:dyDescent="0.3">
      <c r="A272" s="747" t="s">
        <v>586</v>
      </c>
      <c r="B272" s="748" t="s">
        <v>587</v>
      </c>
      <c r="C272" s="749" t="s">
        <v>599</v>
      </c>
      <c r="D272" s="750" t="s">
        <v>600</v>
      </c>
      <c r="E272" s="751">
        <v>50113001</v>
      </c>
      <c r="F272" s="750" t="s">
        <v>610</v>
      </c>
      <c r="G272" s="749" t="s">
        <v>611</v>
      </c>
      <c r="H272" s="749">
        <v>102828</v>
      </c>
      <c r="I272" s="749">
        <v>2828</v>
      </c>
      <c r="J272" s="749" t="s">
        <v>1067</v>
      </c>
      <c r="K272" s="749" t="s">
        <v>1068</v>
      </c>
      <c r="L272" s="752">
        <v>42.535000000000011</v>
      </c>
      <c r="M272" s="752">
        <v>4</v>
      </c>
      <c r="N272" s="753">
        <v>170.14000000000004</v>
      </c>
    </row>
    <row r="273" spans="1:14" ht="14.4" customHeight="1" x14ac:dyDescent="0.3">
      <c r="A273" s="747" t="s">
        <v>586</v>
      </c>
      <c r="B273" s="748" t="s">
        <v>587</v>
      </c>
      <c r="C273" s="749" t="s">
        <v>599</v>
      </c>
      <c r="D273" s="750" t="s">
        <v>600</v>
      </c>
      <c r="E273" s="751">
        <v>50113001</v>
      </c>
      <c r="F273" s="750" t="s">
        <v>610</v>
      </c>
      <c r="G273" s="749" t="s">
        <v>611</v>
      </c>
      <c r="H273" s="749">
        <v>850072</v>
      </c>
      <c r="I273" s="749">
        <v>162502</v>
      </c>
      <c r="J273" s="749" t="s">
        <v>1069</v>
      </c>
      <c r="K273" s="749" t="s">
        <v>1070</v>
      </c>
      <c r="L273" s="752">
        <v>55.55</v>
      </c>
      <c r="M273" s="752">
        <v>1</v>
      </c>
      <c r="N273" s="753">
        <v>55.55</v>
      </c>
    </row>
    <row r="274" spans="1:14" ht="14.4" customHeight="1" x14ac:dyDescent="0.3">
      <c r="A274" s="747" t="s">
        <v>586</v>
      </c>
      <c r="B274" s="748" t="s">
        <v>587</v>
      </c>
      <c r="C274" s="749" t="s">
        <v>599</v>
      </c>
      <c r="D274" s="750" t="s">
        <v>600</v>
      </c>
      <c r="E274" s="751">
        <v>50113001</v>
      </c>
      <c r="F274" s="750" t="s">
        <v>610</v>
      </c>
      <c r="G274" s="749" t="s">
        <v>611</v>
      </c>
      <c r="H274" s="749">
        <v>150117</v>
      </c>
      <c r="I274" s="749">
        <v>50117</v>
      </c>
      <c r="J274" s="749" t="s">
        <v>1071</v>
      </c>
      <c r="K274" s="749" t="s">
        <v>1072</v>
      </c>
      <c r="L274" s="752">
        <v>158.38</v>
      </c>
      <c r="M274" s="752">
        <v>1</v>
      </c>
      <c r="N274" s="753">
        <v>158.38</v>
      </c>
    </row>
    <row r="275" spans="1:14" ht="14.4" customHeight="1" x14ac:dyDescent="0.3">
      <c r="A275" s="747" t="s">
        <v>586</v>
      </c>
      <c r="B275" s="748" t="s">
        <v>587</v>
      </c>
      <c r="C275" s="749" t="s">
        <v>599</v>
      </c>
      <c r="D275" s="750" t="s">
        <v>600</v>
      </c>
      <c r="E275" s="751">
        <v>50113001</v>
      </c>
      <c r="F275" s="750" t="s">
        <v>610</v>
      </c>
      <c r="G275" s="749" t="s">
        <v>588</v>
      </c>
      <c r="H275" s="749">
        <v>159760</v>
      </c>
      <c r="I275" s="749">
        <v>159760</v>
      </c>
      <c r="J275" s="749" t="s">
        <v>1073</v>
      </c>
      <c r="K275" s="749" t="s">
        <v>1074</v>
      </c>
      <c r="L275" s="752">
        <v>98.439999999999984</v>
      </c>
      <c r="M275" s="752">
        <v>1</v>
      </c>
      <c r="N275" s="753">
        <v>98.439999999999984</v>
      </c>
    </row>
    <row r="276" spans="1:14" ht="14.4" customHeight="1" x14ac:dyDescent="0.3">
      <c r="A276" s="747" t="s">
        <v>586</v>
      </c>
      <c r="B276" s="748" t="s">
        <v>587</v>
      </c>
      <c r="C276" s="749" t="s">
        <v>599</v>
      </c>
      <c r="D276" s="750" t="s">
        <v>600</v>
      </c>
      <c r="E276" s="751">
        <v>50113001</v>
      </c>
      <c r="F276" s="750" t="s">
        <v>610</v>
      </c>
      <c r="G276" s="749" t="s">
        <v>630</v>
      </c>
      <c r="H276" s="749">
        <v>190958</v>
      </c>
      <c r="I276" s="749">
        <v>190958</v>
      </c>
      <c r="J276" s="749" t="s">
        <v>1075</v>
      </c>
      <c r="K276" s="749" t="s">
        <v>695</v>
      </c>
      <c r="L276" s="752">
        <v>158.32249999999999</v>
      </c>
      <c r="M276" s="752">
        <v>4</v>
      </c>
      <c r="N276" s="753">
        <v>633.29</v>
      </c>
    </row>
    <row r="277" spans="1:14" ht="14.4" customHeight="1" x14ac:dyDescent="0.3">
      <c r="A277" s="747" t="s">
        <v>586</v>
      </c>
      <c r="B277" s="748" t="s">
        <v>587</v>
      </c>
      <c r="C277" s="749" t="s">
        <v>599</v>
      </c>
      <c r="D277" s="750" t="s">
        <v>600</v>
      </c>
      <c r="E277" s="751">
        <v>50113001</v>
      </c>
      <c r="F277" s="750" t="s">
        <v>610</v>
      </c>
      <c r="G277" s="749" t="s">
        <v>630</v>
      </c>
      <c r="H277" s="749">
        <v>56972</v>
      </c>
      <c r="I277" s="749">
        <v>56972</v>
      </c>
      <c r="J277" s="749" t="s">
        <v>1076</v>
      </c>
      <c r="K277" s="749" t="s">
        <v>1077</v>
      </c>
      <c r="L277" s="752">
        <v>14.879999999999997</v>
      </c>
      <c r="M277" s="752">
        <v>1</v>
      </c>
      <c r="N277" s="753">
        <v>14.879999999999997</v>
      </c>
    </row>
    <row r="278" spans="1:14" ht="14.4" customHeight="1" x14ac:dyDescent="0.3">
      <c r="A278" s="747" t="s">
        <v>586</v>
      </c>
      <c r="B278" s="748" t="s">
        <v>587</v>
      </c>
      <c r="C278" s="749" t="s">
        <v>599</v>
      </c>
      <c r="D278" s="750" t="s">
        <v>600</v>
      </c>
      <c r="E278" s="751">
        <v>50113001</v>
      </c>
      <c r="F278" s="750" t="s">
        <v>610</v>
      </c>
      <c r="G278" s="749" t="s">
        <v>630</v>
      </c>
      <c r="H278" s="749">
        <v>115864</v>
      </c>
      <c r="I278" s="749">
        <v>15864</v>
      </c>
      <c r="J278" s="749" t="s">
        <v>1078</v>
      </c>
      <c r="K278" s="749" t="s">
        <v>1079</v>
      </c>
      <c r="L278" s="752">
        <v>61.410000000000011</v>
      </c>
      <c r="M278" s="752">
        <v>1</v>
      </c>
      <c r="N278" s="753">
        <v>61.410000000000011</v>
      </c>
    </row>
    <row r="279" spans="1:14" ht="14.4" customHeight="1" x14ac:dyDescent="0.3">
      <c r="A279" s="747" t="s">
        <v>586</v>
      </c>
      <c r="B279" s="748" t="s">
        <v>587</v>
      </c>
      <c r="C279" s="749" t="s">
        <v>599</v>
      </c>
      <c r="D279" s="750" t="s">
        <v>600</v>
      </c>
      <c r="E279" s="751">
        <v>50113001</v>
      </c>
      <c r="F279" s="750" t="s">
        <v>610</v>
      </c>
      <c r="G279" s="749" t="s">
        <v>630</v>
      </c>
      <c r="H279" s="749">
        <v>56976</v>
      </c>
      <c r="I279" s="749">
        <v>56976</v>
      </c>
      <c r="J279" s="749" t="s">
        <v>1080</v>
      </c>
      <c r="K279" s="749" t="s">
        <v>1081</v>
      </c>
      <c r="L279" s="752">
        <v>11.840000000000002</v>
      </c>
      <c r="M279" s="752">
        <v>1</v>
      </c>
      <c r="N279" s="753">
        <v>11.840000000000002</v>
      </c>
    </row>
    <row r="280" spans="1:14" ht="14.4" customHeight="1" x14ac:dyDescent="0.3">
      <c r="A280" s="747" t="s">
        <v>586</v>
      </c>
      <c r="B280" s="748" t="s">
        <v>587</v>
      </c>
      <c r="C280" s="749" t="s">
        <v>599</v>
      </c>
      <c r="D280" s="750" t="s">
        <v>600</v>
      </c>
      <c r="E280" s="751">
        <v>50113001</v>
      </c>
      <c r="F280" s="750" t="s">
        <v>610</v>
      </c>
      <c r="G280" s="749" t="s">
        <v>630</v>
      </c>
      <c r="H280" s="749">
        <v>156981</v>
      </c>
      <c r="I280" s="749">
        <v>56981</v>
      </c>
      <c r="J280" s="749" t="s">
        <v>1082</v>
      </c>
      <c r="K280" s="749" t="s">
        <v>1083</v>
      </c>
      <c r="L280" s="752">
        <v>35.509999999999991</v>
      </c>
      <c r="M280" s="752">
        <v>2</v>
      </c>
      <c r="N280" s="753">
        <v>71.019999999999982</v>
      </c>
    </row>
    <row r="281" spans="1:14" ht="14.4" customHeight="1" x14ac:dyDescent="0.3">
      <c r="A281" s="747" t="s">
        <v>586</v>
      </c>
      <c r="B281" s="748" t="s">
        <v>587</v>
      </c>
      <c r="C281" s="749" t="s">
        <v>599</v>
      </c>
      <c r="D281" s="750" t="s">
        <v>600</v>
      </c>
      <c r="E281" s="751">
        <v>50113001</v>
      </c>
      <c r="F281" s="750" t="s">
        <v>610</v>
      </c>
      <c r="G281" s="749" t="s">
        <v>611</v>
      </c>
      <c r="H281" s="749">
        <v>146444</v>
      </c>
      <c r="I281" s="749">
        <v>46444</v>
      </c>
      <c r="J281" s="749" t="s">
        <v>1084</v>
      </c>
      <c r="K281" s="749" t="s">
        <v>1085</v>
      </c>
      <c r="L281" s="752">
        <v>349.90000000000003</v>
      </c>
      <c r="M281" s="752">
        <v>3</v>
      </c>
      <c r="N281" s="753">
        <v>1049.7</v>
      </c>
    </row>
    <row r="282" spans="1:14" ht="14.4" customHeight="1" x14ac:dyDescent="0.3">
      <c r="A282" s="747" t="s">
        <v>586</v>
      </c>
      <c r="B282" s="748" t="s">
        <v>587</v>
      </c>
      <c r="C282" s="749" t="s">
        <v>599</v>
      </c>
      <c r="D282" s="750" t="s">
        <v>600</v>
      </c>
      <c r="E282" s="751">
        <v>50113001</v>
      </c>
      <c r="F282" s="750" t="s">
        <v>610</v>
      </c>
      <c r="G282" s="749" t="s">
        <v>611</v>
      </c>
      <c r="H282" s="749">
        <v>154094</v>
      </c>
      <c r="I282" s="749">
        <v>54094</v>
      </c>
      <c r="J282" s="749" t="s">
        <v>1086</v>
      </c>
      <c r="K282" s="749" t="s">
        <v>1087</v>
      </c>
      <c r="L282" s="752">
        <v>112.14999999999995</v>
      </c>
      <c r="M282" s="752">
        <v>1</v>
      </c>
      <c r="N282" s="753">
        <v>112.14999999999995</v>
      </c>
    </row>
    <row r="283" spans="1:14" ht="14.4" customHeight="1" x14ac:dyDescent="0.3">
      <c r="A283" s="747" t="s">
        <v>586</v>
      </c>
      <c r="B283" s="748" t="s">
        <v>587</v>
      </c>
      <c r="C283" s="749" t="s">
        <v>599</v>
      </c>
      <c r="D283" s="750" t="s">
        <v>600</v>
      </c>
      <c r="E283" s="751">
        <v>50113001</v>
      </c>
      <c r="F283" s="750" t="s">
        <v>610</v>
      </c>
      <c r="G283" s="749" t="s">
        <v>630</v>
      </c>
      <c r="H283" s="749">
        <v>150311</v>
      </c>
      <c r="I283" s="749">
        <v>50311</v>
      </c>
      <c r="J283" s="749" t="s">
        <v>1088</v>
      </c>
      <c r="K283" s="749" t="s">
        <v>1089</v>
      </c>
      <c r="L283" s="752">
        <v>103.56</v>
      </c>
      <c r="M283" s="752">
        <v>2</v>
      </c>
      <c r="N283" s="753">
        <v>207.12</v>
      </c>
    </row>
    <row r="284" spans="1:14" ht="14.4" customHeight="1" x14ac:dyDescent="0.3">
      <c r="A284" s="747" t="s">
        <v>586</v>
      </c>
      <c r="B284" s="748" t="s">
        <v>587</v>
      </c>
      <c r="C284" s="749" t="s">
        <v>599</v>
      </c>
      <c r="D284" s="750" t="s">
        <v>600</v>
      </c>
      <c r="E284" s="751">
        <v>50113001</v>
      </c>
      <c r="F284" s="750" t="s">
        <v>610</v>
      </c>
      <c r="G284" s="749" t="s">
        <v>630</v>
      </c>
      <c r="H284" s="749">
        <v>150316</v>
      </c>
      <c r="I284" s="749">
        <v>50316</v>
      </c>
      <c r="J284" s="749" t="s">
        <v>1090</v>
      </c>
      <c r="K284" s="749" t="s">
        <v>625</v>
      </c>
      <c r="L284" s="752">
        <v>69.039999999999992</v>
      </c>
      <c r="M284" s="752">
        <v>4</v>
      </c>
      <c r="N284" s="753">
        <v>276.15999999999997</v>
      </c>
    </row>
    <row r="285" spans="1:14" ht="14.4" customHeight="1" x14ac:dyDescent="0.3">
      <c r="A285" s="747" t="s">
        <v>586</v>
      </c>
      <c r="B285" s="748" t="s">
        <v>587</v>
      </c>
      <c r="C285" s="749" t="s">
        <v>599</v>
      </c>
      <c r="D285" s="750" t="s">
        <v>600</v>
      </c>
      <c r="E285" s="751">
        <v>50113001</v>
      </c>
      <c r="F285" s="750" t="s">
        <v>610</v>
      </c>
      <c r="G285" s="749" t="s">
        <v>630</v>
      </c>
      <c r="H285" s="749">
        <v>150318</v>
      </c>
      <c r="I285" s="749">
        <v>50318</v>
      </c>
      <c r="J285" s="749" t="s">
        <v>1090</v>
      </c>
      <c r="K285" s="749" t="s">
        <v>1091</v>
      </c>
      <c r="L285" s="752">
        <v>209.31999999999996</v>
      </c>
      <c r="M285" s="752">
        <v>1</v>
      </c>
      <c r="N285" s="753">
        <v>209.31999999999996</v>
      </c>
    </row>
    <row r="286" spans="1:14" ht="14.4" customHeight="1" x14ac:dyDescent="0.3">
      <c r="A286" s="747" t="s">
        <v>586</v>
      </c>
      <c r="B286" s="748" t="s">
        <v>587</v>
      </c>
      <c r="C286" s="749" t="s">
        <v>599</v>
      </c>
      <c r="D286" s="750" t="s">
        <v>600</v>
      </c>
      <c r="E286" s="751">
        <v>50113001</v>
      </c>
      <c r="F286" s="750" t="s">
        <v>610</v>
      </c>
      <c r="G286" s="749" t="s">
        <v>630</v>
      </c>
      <c r="H286" s="749">
        <v>850592</v>
      </c>
      <c r="I286" s="749">
        <v>148309</v>
      </c>
      <c r="J286" s="749" t="s">
        <v>1092</v>
      </c>
      <c r="K286" s="749" t="s">
        <v>1093</v>
      </c>
      <c r="L286" s="752">
        <v>324.75000000000017</v>
      </c>
      <c r="M286" s="752">
        <v>1</v>
      </c>
      <c r="N286" s="753">
        <v>324.75000000000017</v>
      </c>
    </row>
    <row r="287" spans="1:14" ht="14.4" customHeight="1" x14ac:dyDescent="0.3">
      <c r="A287" s="747" t="s">
        <v>586</v>
      </c>
      <c r="B287" s="748" t="s">
        <v>587</v>
      </c>
      <c r="C287" s="749" t="s">
        <v>599</v>
      </c>
      <c r="D287" s="750" t="s">
        <v>600</v>
      </c>
      <c r="E287" s="751">
        <v>50113001</v>
      </c>
      <c r="F287" s="750" t="s">
        <v>610</v>
      </c>
      <c r="G287" s="749" t="s">
        <v>630</v>
      </c>
      <c r="H287" s="749">
        <v>124231</v>
      </c>
      <c r="I287" s="749">
        <v>124231</v>
      </c>
      <c r="J287" s="749" t="s">
        <v>1094</v>
      </c>
      <c r="K287" s="749" t="s">
        <v>1095</v>
      </c>
      <c r="L287" s="752">
        <v>236.17</v>
      </c>
      <c r="M287" s="752">
        <v>1</v>
      </c>
      <c r="N287" s="753">
        <v>236.17</v>
      </c>
    </row>
    <row r="288" spans="1:14" ht="14.4" customHeight="1" x14ac:dyDescent="0.3">
      <c r="A288" s="747" t="s">
        <v>586</v>
      </c>
      <c r="B288" s="748" t="s">
        <v>587</v>
      </c>
      <c r="C288" s="749" t="s">
        <v>599</v>
      </c>
      <c r="D288" s="750" t="s">
        <v>600</v>
      </c>
      <c r="E288" s="751">
        <v>50113001</v>
      </c>
      <c r="F288" s="750" t="s">
        <v>610</v>
      </c>
      <c r="G288" s="749" t="s">
        <v>630</v>
      </c>
      <c r="H288" s="749">
        <v>845237</v>
      </c>
      <c r="I288" s="749">
        <v>125589</v>
      </c>
      <c r="J288" s="749" t="s">
        <v>1096</v>
      </c>
      <c r="K288" s="749" t="s">
        <v>1097</v>
      </c>
      <c r="L288" s="752">
        <v>55.190000000000005</v>
      </c>
      <c r="M288" s="752">
        <v>1</v>
      </c>
      <c r="N288" s="753">
        <v>55.190000000000005</v>
      </c>
    </row>
    <row r="289" spans="1:14" ht="14.4" customHeight="1" x14ac:dyDescent="0.3">
      <c r="A289" s="747" t="s">
        <v>586</v>
      </c>
      <c r="B289" s="748" t="s">
        <v>587</v>
      </c>
      <c r="C289" s="749" t="s">
        <v>599</v>
      </c>
      <c r="D289" s="750" t="s">
        <v>600</v>
      </c>
      <c r="E289" s="751">
        <v>50113001</v>
      </c>
      <c r="F289" s="750" t="s">
        <v>610</v>
      </c>
      <c r="G289" s="749" t="s">
        <v>611</v>
      </c>
      <c r="H289" s="749">
        <v>191217</v>
      </c>
      <c r="I289" s="749">
        <v>91217</v>
      </c>
      <c r="J289" s="749" t="s">
        <v>1098</v>
      </c>
      <c r="K289" s="749" t="s">
        <v>1099</v>
      </c>
      <c r="L289" s="752">
        <v>81.28</v>
      </c>
      <c r="M289" s="752">
        <v>1</v>
      </c>
      <c r="N289" s="753">
        <v>81.28</v>
      </c>
    </row>
    <row r="290" spans="1:14" ht="14.4" customHeight="1" x14ac:dyDescent="0.3">
      <c r="A290" s="747" t="s">
        <v>586</v>
      </c>
      <c r="B290" s="748" t="s">
        <v>587</v>
      </c>
      <c r="C290" s="749" t="s">
        <v>599</v>
      </c>
      <c r="D290" s="750" t="s">
        <v>600</v>
      </c>
      <c r="E290" s="751">
        <v>50113001</v>
      </c>
      <c r="F290" s="750" t="s">
        <v>610</v>
      </c>
      <c r="G290" s="749" t="s">
        <v>630</v>
      </c>
      <c r="H290" s="749">
        <v>131934</v>
      </c>
      <c r="I290" s="749">
        <v>31934</v>
      </c>
      <c r="J290" s="749" t="s">
        <v>1100</v>
      </c>
      <c r="K290" s="749" t="s">
        <v>1101</v>
      </c>
      <c r="L290" s="752">
        <v>50</v>
      </c>
      <c r="M290" s="752">
        <v>2</v>
      </c>
      <c r="N290" s="753">
        <v>100</v>
      </c>
    </row>
    <row r="291" spans="1:14" ht="14.4" customHeight="1" x14ac:dyDescent="0.3">
      <c r="A291" s="747" t="s">
        <v>586</v>
      </c>
      <c r="B291" s="748" t="s">
        <v>587</v>
      </c>
      <c r="C291" s="749" t="s">
        <v>599</v>
      </c>
      <c r="D291" s="750" t="s">
        <v>600</v>
      </c>
      <c r="E291" s="751">
        <v>50113001</v>
      </c>
      <c r="F291" s="750" t="s">
        <v>610</v>
      </c>
      <c r="G291" s="749" t="s">
        <v>611</v>
      </c>
      <c r="H291" s="749">
        <v>846948</v>
      </c>
      <c r="I291" s="749">
        <v>122198</v>
      </c>
      <c r="J291" s="749" t="s">
        <v>1102</v>
      </c>
      <c r="K291" s="749" t="s">
        <v>1103</v>
      </c>
      <c r="L291" s="752">
        <v>36.380000000000003</v>
      </c>
      <c r="M291" s="752">
        <v>4</v>
      </c>
      <c r="N291" s="753">
        <v>145.52000000000001</v>
      </c>
    </row>
    <row r="292" spans="1:14" ht="14.4" customHeight="1" x14ac:dyDescent="0.3">
      <c r="A292" s="747" t="s">
        <v>586</v>
      </c>
      <c r="B292" s="748" t="s">
        <v>587</v>
      </c>
      <c r="C292" s="749" t="s">
        <v>599</v>
      </c>
      <c r="D292" s="750" t="s">
        <v>600</v>
      </c>
      <c r="E292" s="751">
        <v>50113001</v>
      </c>
      <c r="F292" s="750" t="s">
        <v>610</v>
      </c>
      <c r="G292" s="749" t="s">
        <v>611</v>
      </c>
      <c r="H292" s="749">
        <v>103550</v>
      </c>
      <c r="I292" s="749">
        <v>3550</v>
      </c>
      <c r="J292" s="749" t="s">
        <v>1104</v>
      </c>
      <c r="K292" s="749" t="s">
        <v>1105</v>
      </c>
      <c r="L292" s="752">
        <v>39.859999999999992</v>
      </c>
      <c r="M292" s="752">
        <v>1</v>
      </c>
      <c r="N292" s="753">
        <v>39.859999999999992</v>
      </c>
    </row>
    <row r="293" spans="1:14" ht="14.4" customHeight="1" x14ac:dyDescent="0.3">
      <c r="A293" s="747" t="s">
        <v>586</v>
      </c>
      <c r="B293" s="748" t="s">
        <v>587</v>
      </c>
      <c r="C293" s="749" t="s">
        <v>599</v>
      </c>
      <c r="D293" s="750" t="s">
        <v>600</v>
      </c>
      <c r="E293" s="751">
        <v>50113001</v>
      </c>
      <c r="F293" s="750" t="s">
        <v>610</v>
      </c>
      <c r="G293" s="749" t="s">
        <v>630</v>
      </c>
      <c r="H293" s="749">
        <v>201082</v>
      </c>
      <c r="I293" s="749">
        <v>201082</v>
      </c>
      <c r="J293" s="749" t="s">
        <v>1106</v>
      </c>
      <c r="K293" s="749" t="s">
        <v>1107</v>
      </c>
      <c r="L293" s="752">
        <v>54.27</v>
      </c>
      <c r="M293" s="752">
        <v>1</v>
      </c>
      <c r="N293" s="753">
        <v>54.27</v>
      </c>
    </row>
    <row r="294" spans="1:14" ht="14.4" customHeight="1" x14ac:dyDescent="0.3">
      <c r="A294" s="747" t="s">
        <v>586</v>
      </c>
      <c r="B294" s="748" t="s">
        <v>587</v>
      </c>
      <c r="C294" s="749" t="s">
        <v>599</v>
      </c>
      <c r="D294" s="750" t="s">
        <v>600</v>
      </c>
      <c r="E294" s="751">
        <v>50113001</v>
      </c>
      <c r="F294" s="750" t="s">
        <v>610</v>
      </c>
      <c r="G294" s="749" t="s">
        <v>611</v>
      </c>
      <c r="H294" s="749">
        <v>100641</v>
      </c>
      <c r="I294" s="749">
        <v>641</v>
      </c>
      <c r="J294" s="749" t="s">
        <v>1108</v>
      </c>
      <c r="K294" s="749" t="s">
        <v>1109</v>
      </c>
      <c r="L294" s="752">
        <v>31.46</v>
      </c>
      <c r="M294" s="752">
        <v>4</v>
      </c>
      <c r="N294" s="753">
        <v>125.84</v>
      </c>
    </row>
    <row r="295" spans="1:14" ht="14.4" customHeight="1" x14ac:dyDescent="0.3">
      <c r="A295" s="747" t="s">
        <v>586</v>
      </c>
      <c r="B295" s="748" t="s">
        <v>587</v>
      </c>
      <c r="C295" s="749" t="s">
        <v>599</v>
      </c>
      <c r="D295" s="750" t="s">
        <v>600</v>
      </c>
      <c r="E295" s="751">
        <v>50113001</v>
      </c>
      <c r="F295" s="750" t="s">
        <v>610</v>
      </c>
      <c r="G295" s="749" t="s">
        <v>630</v>
      </c>
      <c r="H295" s="749">
        <v>194113</v>
      </c>
      <c r="I295" s="749">
        <v>94113</v>
      </c>
      <c r="J295" s="749" t="s">
        <v>1110</v>
      </c>
      <c r="K295" s="749" t="s">
        <v>1111</v>
      </c>
      <c r="L295" s="752">
        <v>112.04</v>
      </c>
      <c r="M295" s="752">
        <v>1</v>
      </c>
      <c r="N295" s="753">
        <v>112.04</v>
      </c>
    </row>
    <row r="296" spans="1:14" ht="14.4" customHeight="1" x14ac:dyDescent="0.3">
      <c r="A296" s="747" t="s">
        <v>586</v>
      </c>
      <c r="B296" s="748" t="s">
        <v>587</v>
      </c>
      <c r="C296" s="749" t="s">
        <v>599</v>
      </c>
      <c r="D296" s="750" t="s">
        <v>600</v>
      </c>
      <c r="E296" s="751">
        <v>50113001</v>
      </c>
      <c r="F296" s="750" t="s">
        <v>610</v>
      </c>
      <c r="G296" s="749" t="s">
        <v>611</v>
      </c>
      <c r="H296" s="749">
        <v>148675</v>
      </c>
      <c r="I296" s="749">
        <v>148675</v>
      </c>
      <c r="J296" s="749" t="s">
        <v>1112</v>
      </c>
      <c r="K296" s="749" t="s">
        <v>1113</v>
      </c>
      <c r="L296" s="752">
        <v>175.63000000000002</v>
      </c>
      <c r="M296" s="752">
        <v>1</v>
      </c>
      <c r="N296" s="753">
        <v>175.63000000000002</v>
      </c>
    </row>
    <row r="297" spans="1:14" ht="14.4" customHeight="1" x14ac:dyDescent="0.3">
      <c r="A297" s="747" t="s">
        <v>586</v>
      </c>
      <c r="B297" s="748" t="s">
        <v>587</v>
      </c>
      <c r="C297" s="749" t="s">
        <v>599</v>
      </c>
      <c r="D297" s="750" t="s">
        <v>600</v>
      </c>
      <c r="E297" s="751">
        <v>50113001</v>
      </c>
      <c r="F297" s="750" t="s">
        <v>610</v>
      </c>
      <c r="G297" s="749" t="s">
        <v>611</v>
      </c>
      <c r="H297" s="749">
        <v>201607</v>
      </c>
      <c r="I297" s="749">
        <v>201607</v>
      </c>
      <c r="J297" s="749" t="s">
        <v>1114</v>
      </c>
      <c r="K297" s="749" t="s">
        <v>1115</v>
      </c>
      <c r="L297" s="752">
        <v>25.99</v>
      </c>
      <c r="M297" s="752">
        <v>4</v>
      </c>
      <c r="N297" s="753">
        <v>103.96</v>
      </c>
    </row>
    <row r="298" spans="1:14" ht="14.4" customHeight="1" x14ac:dyDescent="0.3">
      <c r="A298" s="747" t="s">
        <v>586</v>
      </c>
      <c r="B298" s="748" t="s">
        <v>587</v>
      </c>
      <c r="C298" s="749" t="s">
        <v>599</v>
      </c>
      <c r="D298" s="750" t="s">
        <v>600</v>
      </c>
      <c r="E298" s="751">
        <v>50113001</v>
      </c>
      <c r="F298" s="750" t="s">
        <v>610</v>
      </c>
      <c r="G298" s="749" t="s">
        <v>611</v>
      </c>
      <c r="H298" s="749">
        <v>201608</v>
      </c>
      <c r="I298" s="749">
        <v>201608</v>
      </c>
      <c r="J298" s="749" t="s">
        <v>1114</v>
      </c>
      <c r="K298" s="749" t="s">
        <v>958</v>
      </c>
      <c r="L298" s="752">
        <v>38.627058823529403</v>
      </c>
      <c r="M298" s="752">
        <v>17</v>
      </c>
      <c r="N298" s="753">
        <v>656.65999999999985</v>
      </c>
    </row>
    <row r="299" spans="1:14" ht="14.4" customHeight="1" x14ac:dyDescent="0.3">
      <c r="A299" s="747" t="s">
        <v>586</v>
      </c>
      <c r="B299" s="748" t="s">
        <v>587</v>
      </c>
      <c r="C299" s="749" t="s">
        <v>599</v>
      </c>
      <c r="D299" s="750" t="s">
        <v>600</v>
      </c>
      <c r="E299" s="751">
        <v>50113001</v>
      </c>
      <c r="F299" s="750" t="s">
        <v>610</v>
      </c>
      <c r="G299" s="749" t="s">
        <v>611</v>
      </c>
      <c r="H299" s="749">
        <v>130526</v>
      </c>
      <c r="I299" s="749">
        <v>30526</v>
      </c>
      <c r="J299" s="749" t="s">
        <v>1116</v>
      </c>
      <c r="K299" s="749" t="s">
        <v>1117</v>
      </c>
      <c r="L299" s="752">
        <v>576.32000000000016</v>
      </c>
      <c r="M299" s="752">
        <v>1</v>
      </c>
      <c r="N299" s="753">
        <v>576.32000000000016</v>
      </c>
    </row>
    <row r="300" spans="1:14" ht="14.4" customHeight="1" x14ac:dyDescent="0.3">
      <c r="A300" s="747" t="s">
        <v>586</v>
      </c>
      <c r="B300" s="748" t="s">
        <v>587</v>
      </c>
      <c r="C300" s="749" t="s">
        <v>599</v>
      </c>
      <c r="D300" s="750" t="s">
        <v>600</v>
      </c>
      <c r="E300" s="751">
        <v>50113001</v>
      </c>
      <c r="F300" s="750" t="s">
        <v>610</v>
      </c>
      <c r="G300" s="749" t="s">
        <v>630</v>
      </c>
      <c r="H300" s="749">
        <v>166030</v>
      </c>
      <c r="I300" s="749">
        <v>66030</v>
      </c>
      <c r="J300" s="749" t="s">
        <v>1118</v>
      </c>
      <c r="K300" s="749" t="s">
        <v>1025</v>
      </c>
      <c r="L300" s="752">
        <v>30.04366666666667</v>
      </c>
      <c r="M300" s="752">
        <v>30</v>
      </c>
      <c r="N300" s="753">
        <v>901.31000000000006</v>
      </c>
    </row>
    <row r="301" spans="1:14" ht="14.4" customHeight="1" x14ac:dyDescent="0.3">
      <c r="A301" s="747" t="s">
        <v>586</v>
      </c>
      <c r="B301" s="748" t="s">
        <v>587</v>
      </c>
      <c r="C301" s="749" t="s">
        <v>599</v>
      </c>
      <c r="D301" s="750" t="s">
        <v>600</v>
      </c>
      <c r="E301" s="751">
        <v>50113001</v>
      </c>
      <c r="F301" s="750" t="s">
        <v>610</v>
      </c>
      <c r="G301" s="749" t="s">
        <v>630</v>
      </c>
      <c r="H301" s="749">
        <v>105496</v>
      </c>
      <c r="I301" s="749">
        <v>5496</v>
      </c>
      <c r="J301" s="749" t="s">
        <v>1118</v>
      </c>
      <c r="K301" s="749" t="s">
        <v>1119</v>
      </c>
      <c r="L301" s="752">
        <v>75.330000000000013</v>
      </c>
      <c r="M301" s="752">
        <v>1</v>
      </c>
      <c r="N301" s="753">
        <v>75.330000000000013</v>
      </c>
    </row>
    <row r="302" spans="1:14" ht="14.4" customHeight="1" x14ac:dyDescent="0.3">
      <c r="A302" s="747" t="s">
        <v>586</v>
      </c>
      <c r="B302" s="748" t="s">
        <v>587</v>
      </c>
      <c r="C302" s="749" t="s">
        <v>599</v>
      </c>
      <c r="D302" s="750" t="s">
        <v>600</v>
      </c>
      <c r="E302" s="751">
        <v>50113001</v>
      </c>
      <c r="F302" s="750" t="s">
        <v>610</v>
      </c>
      <c r="G302" s="749" t="s">
        <v>630</v>
      </c>
      <c r="H302" s="749">
        <v>987473</v>
      </c>
      <c r="I302" s="749">
        <v>146894</v>
      </c>
      <c r="J302" s="749" t="s">
        <v>1120</v>
      </c>
      <c r="K302" s="749" t="s">
        <v>1009</v>
      </c>
      <c r="L302" s="752">
        <v>21.995454545454546</v>
      </c>
      <c r="M302" s="752">
        <v>55</v>
      </c>
      <c r="N302" s="753">
        <v>1209.75</v>
      </c>
    </row>
    <row r="303" spans="1:14" ht="14.4" customHeight="1" x14ac:dyDescent="0.3">
      <c r="A303" s="747" t="s">
        <v>586</v>
      </c>
      <c r="B303" s="748" t="s">
        <v>587</v>
      </c>
      <c r="C303" s="749" t="s">
        <v>599</v>
      </c>
      <c r="D303" s="750" t="s">
        <v>600</v>
      </c>
      <c r="E303" s="751">
        <v>50113001</v>
      </c>
      <c r="F303" s="750" t="s">
        <v>610</v>
      </c>
      <c r="G303" s="749" t="s">
        <v>630</v>
      </c>
      <c r="H303" s="749">
        <v>989453</v>
      </c>
      <c r="I303" s="749">
        <v>146899</v>
      </c>
      <c r="J303" s="749" t="s">
        <v>1120</v>
      </c>
      <c r="K303" s="749" t="s">
        <v>1121</v>
      </c>
      <c r="L303" s="752">
        <v>45.749999999999972</v>
      </c>
      <c r="M303" s="752">
        <v>1</v>
      </c>
      <c r="N303" s="753">
        <v>45.749999999999972</v>
      </c>
    </row>
    <row r="304" spans="1:14" ht="14.4" customHeight="1" x14ac:dyDescent="0.3">
      <c r="A304" s="747" t="s">
        <v>586</v>
      </c>
      <c r="B304" s="748" t="s">
        <v>587</v>
      </c>
      <c r="C304" s="749" t="s">
        <v>599</v>
      </c>
      <c r="D304" s="750" t="s">
        <v>600</v>
      </c>
      <c r="E304" s="751">
        <v>50113001</v>
      </c>
      <c r="F304" s="750" t="s">
        <v>610</v>
      </c>
      <c r="G304" s="749" t="s">
        <v>611</v>
      </c>
      <c r="H304" s="749">
        <v>844412</v>
      </c>
      <c r="I304" s="749">
        <v>102590</v>
      </c>
      <c r="J304" s="749" t="s">
        <v>1122</v>
      </c>
      <c r="K304" s="749" t="s">
        <v>1123</v>
      </c>
      <c r="L304" s="752">
        <v>27.959999999999997</v>
      </c>
      <c r="M304" s="752">
        <v>1</v>
      </c>
      <c r="N304" s="753">
        <v>27.959999999999997</v>
      </c>
    </row>
    <row r="305" spans="1:14" ht="14.4" customHeight="1" x14ac:dyDescent="0.3">
      <c r="A305" s="747" t="s">
        <v>586</v>
      </c>
      <c r="B305" s="748" t="s">
        <v>587</v>
      </c>
      <c r="C305" s="749" t="s">
        <v>599</v>
      </c>
      <c r="D305" s="750" t="s">
        <v>600</v>
      </c>
      <c r="E305" s="751">
        <v>50113001</v>
      </c>
      <c r="F305" s="750" t="s">
        <v>610</v>
      </c>
      <c r="G305" s="749" t="s">
        <v>630</v>
      </c>
      <c r="H305" s="749">
        <v>849578</v>
      </c>
      <c r="I305" s="749">
        <v>149480</v>
      </c>
      <c r="J305" s="749" t="s">
        <v>1124</v>
      </c>
      <c r="K305" s="749" t="s">
        <v>1125</v>
      </c>
      <c r="L305" s="752">
        <v>70.040000000000035</v>
      </c>
      <c r="M305" s="752">
        <v>1</v>
      </c>
      <c r="N305" s="753">
        <v>70.040000000000035</v>
      </c>
    </row>
    <row r="306" spans="1:14" ht="14.4" customHeight="1" x14ac:dyDescent="0.3">
      <c r="A306" s="747" t="s">
        <v>586</v>
      </c>
      <c r="B306" s="748" t="s">
        <v>587</v>
      </c>
      <c r="C306" s="749" t="s">
        <v>599</v>
      </c>
      <c r="D306" s="750" t="s">
        <v>600</v>
      </c>
      <c r="E306" s="751">
        <v>50113002</v>
      </c>
      <c r="F306" s="750" t="s">
        <v>1126</v>
      </c>
      <c r="G306" s="749" t="s">
        <v>611</v>
      </c>
      <c r="H306" s="749">
        <v>103414</v>
      </c>
      <c r="I306" s="749">
        <v>3414</v>
      </c>
      <c r="J306" s="749" t="s">
        <v>1127</v>
      </c>
      <c r="K306" s="749" t="s">
        <v>1128</v>
      </c>
      <c r="L306" s="752">
        <v>2443.1899999999996</v>
      </c>
      <c r="M306" s="752">
        <v>1</v>
      </c>
      <c r="N306" s="753">
        <v>2443.1899999999996</v>
      </c>
    </row>
    <row r="307" spans="1:14" ht="14.4" customHeight="1" x14ac:dyDescent="0.3">
      <c r="A307" s="747" t="s">
        <v>586</v>
      </c>
      <c r="B307" s="748" t="s">
        <v>587</v>
      </c>
      <c r="C307" s="749" t="s">
        <v>599</v>
      </c>
      <c r="D307" s="750" t="s">
        <v>600</v>
      </c>
      <c r="E307" s="751">
        <v>50113006</v>
      </c>
      <c r="F307" s="750" t="s">
        <v>1129</v>
      </c>
      <c r="G307" s="749" t="s">
        <v>630</v>
      </c>
      <c r="H307" s="749">
        <v>33741</v>
      </c>
      <c r="I307" s="749">
        <v>33741</v>
      </c>
      <c r="J307" s="749" t="s">
        <v>1130</v>
      </c>
      <c r="K307" s="749" t="s">
        <v>1131</v>
      </c>
      <c r="L307" s="752">
        <v>140.10500000000002</v>
      </c>
      <c r="M307" s="752">
        <v>2</v>
      </c>
      <c r="N307" s="753">
        <v>280.21000000000004</v>
      </c>
    </row>
    <row r="308" spans="1:14" ht="14.4" customHeight="1" x14ac:dyDescent="0.3">
      <c r="A308" s="747" t="s">
        <v>586</v>
      </c>
      <c r="B308" s="748" t="s">
        <v>587</v>
      </c>
      <c r="C308" s="749" t="s">
        <v>599</v>
      </c>
      <c r="D308" s="750" t="s">
        <v>600</v>
      </c>
      <c r="E308" s="751">
        <v>50113006</v>
      </c>
      <c r="F308" s="750" t="s">
        <v>1129</v>
      </c>
      <c r="G308" s="749" t="s">
        <v>630</v>
      </c>
      <c r="H308" s="749">
        <v>33742</v>
      </c>
      <c r="I308" s="749">
        <v>33742</v>
      </c>
      <c r="J308" s="749" t="s">
        <v>1132</v>
      </c>
      <c r="K308" s="749" t="s">
        <v>1131</v>
      </c>
      <c r="L308" s="752">
        <v>144.13666666666668</v>
      </c>
      <c r="M308" s="752">
        <v>3</v>
      </c>
      <c r="N308" s="753">
        <v>432.41000000000008</v>
      </c>
    </row>
    <row r="309" spans="1:14" ht="14.4" customHeight="1" x14ac:dyDescent="0.3">
      <c r="A309" s="747" t="s">
        <v>586</v>
      </c>
      <c r="B309" s="748" t="s">
        <v>587</v>
      </c>
      <c r="C309" s="749" t="s">
        <v>599</v>
      </c>
      <c r="D309" s="750" t="s">
        <v>600</v>
      </c>
      <c r="E309" s="751">
        <v>50113006</v>
      </c>
      <c r="F309" s="750" t="s">
        <v>1129</v>
      </c>
      <c r="G309" s="749" t="s">
        <v>630</v>
      </c>
      <c r="H309" s="749">
        <v>33739</v>
      </c>
      <c r="I309" s="749">
        <v>33739</v>
      </c>
      <c r="J309" s="749" t="s">
        <v>1133</v>
      </c>
      <c r="K309" s="749" t="s">
        <v>1131</v>
      </c>
      <c r="L309" s="752">
        <v>131.25</v>
      </c>
      <c r="M309" s="752">
        <v>2</v>
      </c>
      <c r="N309" s="753">
        <v>262.5</v>
      </c>
    </row>
    <row r="310" spans="1:14" ht="14.4" customHeight="1" x14ac:dyDescent="0.3">
      <c r="A310" s="747" t="s">
        <v>586</v>
      </c>
      <c r="B310" s="748" t="s">
        <v>587</v>
      </c>
      <c r="C310" s="749" t="s">
        <v>599</v>
      </c>
      <c r="D310" s="750" t="s">
        <v>600</v>
      </c>
      <c r="E310" s="751">
        <v>50113006</v>
      </c>
      <c r="F310" s="750" t="s">
        <v>1129</v>
      </c>
      <c r="G310" s="749" t="s">
        <v>630</v>
      </c>
      <c r="H310" s="749">
        <v>846766</v>
      </c>
      <c r="I310" s="749">
        <v>33420</v>
      </c>
      <c r="J310" s="749" t="s">
        <v>1134</v>
      </c>
      <c r="K310" s="749" t="s">
        <v>1131</v>
      </c>
      <c r="L310" s="752">
        <v>135.59999999999997</v>
      </c>
      <c r="M310" s="752">
        <v>2</v>
      </c>
      <c r="N310" s="753">
        <v>271.19999999999993</v>
      </c>
    </row>
    <row r="311" spans="1:14" ht="14.4" customHeight="1" x14ac:dyDescent="0.3">
      <c r="A311" s="747" t="s">
        <v>586</v>
      </c>
      <c r="B311" s="748" t="s">
        <v>587</v>
      </c>
      <c r="C311" s="749" t="s">
        <v>599</v>
      </c>
      <c r="D311" s="750" t="s">
        <v>600</v>
      </c>
      <c r="E311" s="751">
        <v>50113006</v>
      </c>
      <c r="F311" s="750" t="s">
        <v>1129</v>
      </c>
      <c r="G311" s="749" t="s">
        <v>630</v>
      </c>
      <c r="H311" s="749">
        <v>33859</v>
      </c>
      <c r="I311" s="749">
        <v>33859</v>
      </c>
      <c r="J311" s="749" t="s">
        <v>1135</v>
      </c>
      <c r="K311" s="749" t="s">
        <v>1136</v>
      </c>
      <c r="L311" s="752">
        <v>129.97</v>
      </c>
      <c r="M311" s="752">
        <v>2</v>
      </c>
      <c r="N311" s="753">
        <v>259.94</v>
      </c>
    </row>
    <row r="312" spans="1:14" ht="14.4" customHeight="1" x14ac:dyDescent="0.3">
      <c r="A312" s="747" t="s">
        <v>586</v>
      </c>
      <c r="B312" s="748" t="s">
        <v>587</v>
      </c>
      <c r="C312" s="749" t="s">
        <v>599</v>
      </c>
      <c r="D312" s="750" t="s">
        <v>600</v>
      </c>
      <c r="E312" s="751">
        <v>50113006</v>
      </c>
      <c r="F312" s="750" t="s">
        <v>1129</v>
      </c>
      <c r="G312" s="749" t="s">
        <v>630</v>
      </c>
      <c r="H312" s="749">
        <v>33858</v>
      </c>
      <c r="I312" s="749">
        <v>33858</v>
      </c>
      <c r="J312" s="749" t="s">
        <v>1137</v>
      </c>
      <c r="K312" s="749" t="s">
        <v>1136</v>
      </c>
      <c r="L312" s="752">
        <v>129.96999999999997</v>
      </c>
      <c r="M312" s="752">
        <v>1</v>
      </c>
      <c r="N312" s="753">
        <v>129.96999999999997</v>
      </c>
    </row>
    <row r="313" spans="1:14" ht="14.4" customHeight="1" x14ac:dyDescent="0.3">
      <c r="A313" s="747" t="s">
        <v>586</v>
      </c>
      <c r="B313" s="748" t="s">
        <v>587</v>
      </c>
      <c r="C313" s="749" t="s">
        <v>599</v>
      </c>
      <c r="D313" s="750" t="s">
        <v>600</v>
      </c>
      <c r="E313" s="751">
        <v>50113006</v>
      </c>
      <c r="F313" s="750" t="s">
        <v>1129</v>
      </c>
      <c r="G313" s="749" t="s">
        <v>630</v>
      </c>
      <c r="H313" s="749">
        <v>33850</v>
      </c>
      <c r="I313" s="749">
        <v>33850</v>
      </c>
      <c r="J313" s="749" t="s">
        <v>1138</v>
      </c>
      <c r="K313" s="749" t="s">
        <v>1136</v>
      </c>
      <c r="L313" s="752">
        <v>145.50000000000003</v>
      </c>
      <c r="M313" s="752">
        <v>1</v>
      </c>
      <c r="N313" s="753">
        <v>145.50000000000003</v>
      </c>
    </row>
    <row r="314" spans="1:14" ht="14.4" customHeight="1" x14ac:dyDescent="0.3">
      <c r="A314" s="747" t="s">
        <v>586</v>
      </c>
      <c r="B314" s="748" t="s">
        <v>587</v>
      </c>
      <c r="C314" s="749" t="s">
        <v>599</v>
      </c>
      <c r="D314" s="750" t="s">
        <v>600</v>
      </c>
      <c r="E314" s="751">
        <v>50113006</v>
      </c>
      <c r="F314" s="750" t="s">
        <v>1129</v>
      </c>
      <c r="G314" s="749" t="s">
        <v>630</v>
      </c>
      <c r="H314" s="749">
        <v>33851</v>
      </c>
      <c r="I314" s="749">
        <v>33851</v>
      </c>
      <c r="J314" s="749" t="s">
        <v>1139</v>
      </c>
      <c r="K314" s="749" t="s">
        <v>1136</v>
      </c>
      <c r="L314" s="752">
        <v>145.49999999999997</v>
      </c>
      <c r="M314" s="752">
        <v>1</v>
      </c>
      <c r="N314" s="753">
        <v>145.49999999999997</v>
      </c>
    </row>
    <row r="315" spans="1:14" ht="14.4" customHeight="1" x14ac:dyDescent="0.3">
      <c r="A315" s="747" t="s">
        <v>586</v>
      </c>
      <c r="B315" s="748" t="s">
        <v>587</v>
      </c>
      <c r="C315" s="749" t="s">
        <v>599</v>
      </c>
      <c r="D315" s="750" t="s">
        <v>600</v>
      </c>
      <c r="E315" s="751">
        <v>50113006</v>
      </c>
      <c r="F315" s="750" t="s">
        <v>1129</v>
      </c>
      <c r="G315" s="749" t="s">
        <v>630</v>
      </c>
      <c r="H315" s="749">
        <v>33848</v>
      </c>
      <c r="I315" s="749">
        <v>33848</v>
      </c>
      <c r="J315" s="749" t="s">
        <v>1140</v>
      </c>
      <c r="K315" s="749" t="s">
        <v>1136</v>
      </c>
      <c r="L315" s="752">
        <v>122.69000000000001</v>
      </c>
      <c r="M315" s="752">
        <v>1</v>
      </c>
      <c r="N315" s="753">
        <v>122.69000000000001</v>
      </c>
    </row>
    <row r="316" spans="1:14" ht="14.4" customHeight="1" x14ac:dyDescent="0.3">
      <c r="A316" s="747" t="s">
        <v>586</v>
      </c>
      <c r="B316" s="748" t="s">
        <v>587</v>
      </c>
      <c r="C316" s="749" t="s">
        <v>599</v>
      </c>
      <c r="D316" s="750" t="s">
        <v>600</v>
      </c>
      <c r="E316" s="751">
        <v>50113006</v>
      </c>
      <c r="F316" s="750" t="s">
        <v>1129</v>
      </c>
      <c r="G316" s="749" t="s">
        <v>630</v>
      </c>
      <c r="H316" s="749">
        <v>133220</v>
      </c>
      <c r="I316" s="749">
        <v>33220</v>
      </c>
      <c r="J316" s="749" t="s">
        <v>1141</v>
      </c>
      <c r="K316" s="749" t="s">
        <v>1142</v>
      </c>
      <c r="L316" s="752">
        <v>196.2</v>
      </c>
      <c r="M316" s="752">
        <v>2</v>
      </c>
      <c r="N316" s="753">
        <v>392.4</v>
      </c>
    </row>
    <row r="317" spans="1:14" ht="14.4" customHeight="1" x14ac:dyDescent="0.3">
      <c r="A317" s="747" t="s">
        <v>586</v>
      </c>
      <c r="B317" s="748" t="s">
        <v>587</v>
      </c>
      <c r="C317" s="749" t="s">
        <v>599</v>
      </c>
      <c r="D317" s="750" t="s">
        <v>600</v>
      </c>
      <c r="E317" s="751">
        <v>50113008</v>
      </c>
      <c r="F317" s="750" t="s">
        <v>1143</v>
      </c>
      <c r="G317" s="749"/>
      <c r="H317" s="749"/>
      <c r="I317" s="749">
        <v>6480</v>
      </c>
      <c r="J317" s="749" t="s">
        <v>1144</v>
      </c>
      <c r="K317" s="749" t="s">
        <v>1145</v>
      </c>
      <c r="L317" s="752">
        <v>4305.39990234375</v>
      </c>
      <c r="M317" s="752">
        <v>4</v>
      </c>
      <c r="N317" s="753">
        <v>17221.599609375</v>
      </c>
    </row>
    <row r="318" spans="1:14" ht="14.4" customHeight="1" x14ac:dyDescent="0.3">
      <c r="A318" s="747" t="s">
        <v>586</v>
      </c>
      <c r="B318" s="748" t="s">
        <v>587</v>
      </c>
      <c r="C318" s="749" t="s">
        <v>599</v>
      </c>
      <c r="D318" s="750" t="s">
        <v>600</v>
      </c>
      <c r="E318" s="751">
        <v>50113010</v>
      </c>
      <c r="F318" s="750" t="s">
        <v>1146</v>
      </c>
      <c r="G318" s="749" t="s">
        <v>611</v>
      </c>
      <c r="H318" s="749">
        <v>200405</v>
      </c>
      <c r="I318" s="749">
        <v>200405</v>
      </c>
      <c r="J318" s="749" t="s">
        <v>1147</v>
      </c>
      <c r="K318" s="749" t="s">
        <v>1148</v>
      </c>
      <c r="L318" s="752">
        <v>2858.3</v>
      </c>
      <c r="M318" s="752">
        <v>2</v>
      </c>
      <c r="N318" s="753">
        <v>5716.6</v>
      </c>
    </row>
    <row r="319" spans="1:14" ht="14.4" customHeight="1" x14ac:dyDescent="0.3">
      <c r="A319" s="747" t="s">
        <v>586</v>
      </c>
      <c r="B319" s="748" t="s">
        <v>587</v>
      </c>
      <c r="C319" s="749" t="s">
        <v>599</v>
      </c>
      <c r="D319" s="750" t="s">
        <v>600</v>
      </c>
      <c r="E319" s="751">
        <v>50113011</v>
      </c>
      <c r="F319" s="750" t="s">
        <v>1149</v>
      </c>
      <c r="G319" s="749"/>
      <c r="H319" s="749"/>
      <c r="I319" s="749">
        <v>87239</v>
      </c>
      <c r="J319" s="749" t="s">
        <v>1150</v>
      </c>
      <c r="K319" s="749" t="s">
        <v>1151</v>
      </c>
      <c r="L319" s="752">
        <v>4252.6899956597226</v>
      </c>
      <c r="M319" s="752">
        <v>9</v>
      </c>
      <c r="N319" s="753">
        <v>38274.2099609375</v>
      </c>
    </row>
    <row r="320" spans="1:14" ht="14.4" customHeight="1" x14ac:dyDescent="0.3">
      <c r="A320" s="747" t="s">
        <v>586</v>
      </c>
      <c r="B320" s="748" t="s">
        <v>587</v>
      </c>
      <c r="C320" s="749" t="s">
        <v>599</v>
      </c>
      <c r="D320" s="750" t="s">
        <v>600</v>
      </c>
      <c r="E320" s="751">
        <v>50113011</v>
      </c>
      <c r="F320" s="750" t="s">
        <v>1149</v>
      </c>
      <c r="G320" s="749"/>
      <c r="H320" s="749"/>
      <c r="I320" s="749">
        <v>87240</v>
      </c>
      <c r="J320" s="749" t="s">
        <v>1150</v>
      </c>
      <c r="K320" s="749" t="s">
        <v>1152</v>
      </c>
      <c r="L320" s="752">
        <v>8505.3897298177089</v>
      </c>
      <c r="M320" s="752">
        <v>12</v>
      </c>
      <c r="N320" s="753">
        <v>102064.6767578125</v>
      </c>
    </row>
    <row r="321" spans="1:14" ht="14.4" customHeight="1" x14ac:dyDescent="0.3">
      <c r="A321" s="747" t="s">
        <v>586</v>
      </c>
      <c r="B321" s="748" t="s">
        <v>587</v>
      </c>
      <c r="C321" s="749" t="s">
        <v>599</v>
      </c>
      <c r="D321" s="750" t="s">
        <v>600</v>
      </c>
      <c r="E321" s="751">
        <v>50113013</v>
      </c>
      <c r="F321" s="750" t="s">
        <v>1153</v>
      </c>
      <c r="G321" s="749" t="s">
        <v>630</v>
      </c>
      <c r="H321" s="749">
        <v>195147</v>
      </c>
      <c r="I321" s="749">
        <v>195147</v>
      </c>
      <c r="J321" s="749" t="s">
        <v>1154</v>
      </c>
      <c r="K321" s="749" t="s">
        <v>1155</v>
      </c>
      <c r="L321" s="752">
        <v>561.51</v>
      </c>
      <c r="M321" s="752">
        <v>3</v>
      </c>
      <c r="N321" s="753">
        <v>1684.53</v>
      </c>
    </row>
    <row r="322" spans="1:14" ht="14.4" customHeight="1" x14ac:dyDescent="0.3">
      <c r="A322" s="747" t="s">
        <v>586</v>
      </c>
      <c r="B322" s="748" t="s">
        <v>587</v>
      </c>
      <c r="C322" s="749" t="s">
        <v>599</v>
      </c>
      <c r="D322" s="750" t="s">
        <v>600</v>
      </c>
      <c r="E322" s="751">
        <v>50113013</v>
      </c>
      <c r="F322" s="750" t="s">
        <v>1153</v>
      </c>
      <c r="G322" s="749" t="s">
        <v>630</v>
      </c>
      <c r="H322" s="749">
        <v>185525</v>
      </c>
      <c r="I322" s="749">
        <v>85525</v>
      </c>
      <c r="J322" s="749" t="s">
        <v>1156</v>
      </c>
      <c r="K322" s="749" t="s">
        <v>1157</v>
      </c>
      <c r="L322" s="752">
        <v>111.32000000000001</v>
      </c>
      <c r="M322" s="752">
        <v>7</v>
      </c>
      <c r="N322" s="753">
        <v>779.24</v>
      </c>
    </row>
    <row r="323" spans="1:14" ht="14.4" customHeight="1" x14ac:dyDescent="0.3">
      <c r="A323" s="747" t="s">
        <v>586</v>
      </c>
      <c r="B323" s="748" t="s">
        <v>587</v>
      </c>
      <c r="C323" s="749" t="s">
        <v>599</v>
      </c>
      <c r="D323" s="750" t="s">
        <v>600</v>
      </c>
      <c r="E323" s="751">
        <v>50113013</v>
      </c>
      <c r="F323" s="750" t="s">
        <v>1153</v>
      </c>
      <c r="G323" s="749" t="s">
        <v>630</v>
      </c>
      <c r="H323" s="749">
        <v>203097</v>
      </c>
      <c r="I323" s="749">
        <v>203097</v>
      </c>
      <c r="J323" s="749" t="s">
        <v>1158</v>
      </c>
      <c r="K323" s="749" t="s">
        <v>1159</v>
      </c>
      <c r="L323" s="752">
        <v>167.45</v>
      </c>
      <c r="M323" s="752">
        <v>15</v>
      </c>
      <c r="N323" s="753">
        <v>2511.75</v>
      </c>
    </row>
    <row r="324" spans="1:14" ht="14.4" customHeight="1" x14ac:dyDescent="0.3">
      <c r="A324" s="747" t="s">
        <v>586</v>
      </c>
      <c r="B324" s="748" t="s">
        <v>587</v>
      </c>
      <c r="C324" s="749" t="s">
        <v>599</v>
      </c>
      <c r="D324" s="750" t="s">
        <v>600</v>
      </c>
      <c r="E324" s="751">
        <v>50113013</v>
      </c>
      <c r="F324" s="750" t="s">
        <v>1153</v>
      </c>
      <c r="G324" s="749" t="s">
        <v>611</v>
      </c>
      <c r="H324" s="749">
        <v>172972</v>
      </c>
      <c r="I324" s="749">
        <v>72972</v>
      </c>
      <c r="J324" s="749" t="s">
        <v>1160</v>
      </c>
      <c r="K324" s="749" t="s">
        <v>1161</v>
      </c>
      <c r="L324" s="752">
        <v>181.60327868852471</v>
      </c>
      <c r="M324" s="752">
        <v>97.6</v>
      </c>
      <c r="N324" s="753">
        <v>17724.48000000001</v>
      </c>
    </row>
    <row r="325" spans="1:14" ht="14.4" customHeight="1" x14ac:dyDescent="0.3">
      <c r="A325" s="747" t="s">
        <v>586</v>
      </c>
      <c r="B325" s="748" t="s">
        <v>587</v>
      </c>
      <c r="C325" s="749" t="s">
        <v>599</v>
      </c>
      <c r="D325" s="750" t="s">
        <v>600</v>
      </c>
      <c r="E325" s="751">
        <v>50113013</v>
      </c>
      <c r="F325" s="750" t="s">
        <v>1153</v>
      </c>
      <c r="G325" s="749" t="s">
        <v>630</v>
      </c>
      <c r="H325" s="749">
        <v>105951</v>
      </c>
      <c r="I325" s="749">
        <v>5951</v>
      </c>
      <c r="J325" s="749" t="s">
        <v>1162</v>
      </c>
      <c r="K325" s="749" t="s">
        <v>1163</v>
      </c>
      <c r="L325" s="752">
        <v>114.93000000000005</v>
      </c>
      <c r="M325" s="752">
        <v>14</v>
      </c>
      <c r="N325" s="753">
        <v>1609.0200000000007</v>
      </c>
    </row>
    <row r="326" spans="1:14" ht="14.4" customHeight="1" x14ac:dyDescent="0.3">
      <c r="A326" s="747" t="s">
        <v>586</v>
      </c>
      <c r="B326" s="748" t="s">
        <v>587</v>
      </c>
      <c r="C326" s="749" t="s">
        <v>599</v>
      </c>
      <c r="D326" s="750" t="s">
        <v>600</v>
      </c>
      <c r="E326" s="751">
        <v>50113013</v>
      </c>
      <c r="F326" s="750" t="s">
        <v>1153</v>
      </c>
      <c r="G326" s="749" t="s">
        <v>630</v>
      </c>
      <c r="H326" s="749">
        <v>183817</v>
      </c>
      <c r="I326" s="749">
        <v>183817</v>
      </c>
      <c r="J326" s="749" t="s">
        <v>1164</v>
      </c>
      <c r="K326" s="749" t="s">
        <v>1165</v>
      </c>
      <c r="L326" s="752">
        <v>924.83967346938778</v>
      </c>
      <c r="M326" s="752">
        <v>24.5</v>
      </c>
      <c r="N326" s="753">
        <v>22658.572</v>
      </c>
    </row>
    <row r="327" spans="1:14" ht="14.4" customHeight="1" x14ac:dyDescent="0.3">
      <c r="A327" s="747" t="s">
        <v>586</v>
      </c>
      <c r="B327" s="748" t="s">
        <v>587</v>
      </c>
      <c r="C327" s="749" t="s">
        <v>599</v>
      </c>
      <c r="D327" s="750" t="s">
        <v>600</v>
      </c>
      <c r="E327" s="751">
        <v>50113013</v>
      </c>
      <c r="F327" s="750" t="s">
        <v>1153</v>
      </c>
      <c r="G327" s="749" t="s">
        <v>630</v>
      </c>
      <c r="H327" s="749">
        <v>183812</v>
      </c>
      <c r="I327" s="749">
        <v>183812</v>
      </c>
      <c r="J327" s="749" t="s">
        <v>1166</v>
      </c>
      <c r="K327" s="749" t="s">
        <v>1167</v>
      </c>
      <c r="L327" s="752">
        <v>539.54</v>
      </c>
      <c r="M327" s="752">
        <v>7</v>
      </c>
      <c r="N327" s="753">
        <v>3776.7799999999997</v>
      </c>
    </row>
    <row r="328" spans="1:14" ht="14.4" customHeight="1" x14ac:dyDescent="0.3">
      <c r="A328" s="747" t="s">
        <v>586</v>
      </c>
      <c r="B328" s="748" t="s">
        <v>587</v>
      </c>
      <c r="C328" s="749" t="s">
        <v>599</v>
      </c>
      <c r="D328" s="750" t="s">
        <v>600</v>
      </c>
      <c r="E328" s="751">
        <v>50113013</v>
      </c>
      <c r="F328" s="750" t="s">
        <v>1153</v>
      </c>
      <c r="G328" s="749" t="s">
        <v>611</v>
      </c>
      <c r="H328" s="749">
        <v>164831</v>
      </c>
      <c r="I328" s="749">
        <v>64831</v>
      </c>
      <c r="J328" s="749" t="s">
        <v>1168</v>
      </c>
      <c r="K328" s="749" t="s">
        <v>1169</v>
      </c>
      <c r="L328" s="752">
        <v>198.87999999999997</v>
      </c>
      <c r="M328" s="752">
        <v>3.5</v>
      </c>
      <c r="N328" s="753">
        <v>696.07999999999993</v>
      </c>
    </row>
    <row r="329" spans="1:14" ht="14.4" customHeight="1" x14ac:dyDescent="0.3">
      <c r="A329" s="747" t="s">
        <v>586</v>
      </c>
      <c r="B329" s="748" t="s">
        <v>587</v>
      </c>
      <c r="C329" s="749" t="s">
        <v>599</v>
      </c>
      <c r="D329" s="750" t="s">
        <v>600</v>
      </c>
      <c r="E329" s="751">
        <v>50113013</v>
      </c>
      <c r="F329" s="750" t="s">
        <v>1153</v>
      </c>
      <c r="G329" s="749" t="s">
        <v>611</v>
      </c>
      <c r="H329" s="749">
        <v>183926</v>
      </c>
      <c r="I329" s="749">
        <v>183926</v>
      </c>
      <c r="J329" s="749" t="s">
        <v>1170</v>
      </c>
      <c r="K329" s="749" t="s">
        <v>1165</v>
      </c>
      <c r="L329" s="752">
        <v>141.18259906471192</v>
      </c>
      <c r="M329" s="752">
        <v>124.4999999999992</v>
      </c>
      <c r="N329" s="753">
        <v>17577.233583556521</v>
      </c>
    </row>
    <row r="330" spans="1:14" ht="14.4" customHeight="1" x14ac:dyDescent="0.3">
      <c r="A330" s="747" t="s">
        <v>586</v>
      </c>
      <c r="B330" s="748" t="s">
        <v>587</v>
      </c>
      <c r="C330" s="749" t="s">
        <v>599</v>
      </c>
      <c r="D330" s="750" t="s">
        <v>600</v>
      </c>
      <c r="E330" s="751">
        <v>50113013</v>
      </c>
      <c r="F330" s="750" t="s">
        <v>1153</v>
      </c>
      <c r="G330" s="749" t="s">
        <v>630</v>
      </c>
      <c r="H330" s="749">
        <v>145010</v>
      </c>
      <c r="I330" s="749">
        <v>45010</v>
      </c>
      <c r="J330" s="749" t="s">
        <v>1171</v>
      </c>
      <c r="K330" s="749" t="s">
        <v>1172</v>
      </c>
      <c r="L330" s="752">
        <v>41.904000000000011</v>
      </c>
      <c r="M330" s="752">
        <v>10</v>
      </c>
      <c r="N330" s="753">
        <v>419.04000000000008</v>
      </c>
    </row>
    <row r="331" spans="1:14" ht="14.4" customHeight="1" x14ac:dyDescent="0.3">
      <c r="A331" s="747" t="s">
        <v>586</v>
      </c>
      <c r="B331" s="748" t="s">
        <v>587</v>
      </c>
      <c r="C331" s="749" t="s">
        <v>599</v>
      </c>
      <c r="D331" s="750" t="s">
        <v>600</v>
      </c>
      <c r="E331" s="751">
        <v>50113013</v>
      </c>
      <c r="F331" s="750" t="s">
        <v>1153</v>
      </c>
      <c r="G331" s="749" t="s">
        <v>611</v>
      </c>
      <c r="H331" s="749">
        <v>117170</v>
      </c>
      <c r="I331" s="749">
        <v>17170</v>
      </c>
      <c r="J331" s="749" t="s">
        <v>1173</v>
      </c>
      <c r="K331" s="749" t="s">
        <v>1174</v>
      </c>
      <c r="L331" s="752">
        <v>72.930000000000035</v>
      </c>
      <c r="M331" s="752">
        <v>1</v>
      </c>
      <c r="N331" s="753">
        <v>72.930000000000035</v>
      </c>
    </row>
    <row r="332" spans="1:14" ht="14.4" customHeight="1" x14ac:dyDescent="0.3">
      <c r="A332" s="747" t="s">
        <v>586</v>
      </c>
      <c r="B332" s="748" t="s">
        <v>587</v>
      </c>
      <c r="C332" s="749" t="s">
        <v>599</v>
      </c>
      <c r="D332" s="750" t="s">
        <v>600</v>
      </c>
      <c r="E332" s="751">
        <v>50113013</v>
      </c>
      <c r="F332" s="750" t="s">
        <v>1153</v>
      </c>
      <c r="G332" s="749" t="s">
        <v>611</v>
      </c>
      <c r="H332" s="749">
        <v>117171</v>
      </c>
      <c r="I332" s="749">
        <v>17171</v>
      </c>
      <c r="J332" s="749" t="s">
        <v>1175</v>
      </c>
      <c r="K332" s="749" t="s">
        <v>833</v>
      </c>
      <c r="L332" s="752">
        <v>73.440000000000055</v>
      </c>
      <c r="M332" s="752">
        <v>1</v>
      </c>
      <c r="N332" s="753">
        <v>73.440000000000055</v>
      </c>
    </row>
    <row r="333" spans="1:14" ht="14.4" customHeight="1" x14ac:dyDescent="0.3">
      <c r="A333" s="747" t="s">
        <v>586</v>
      </c>
      <c r="B333" s="748" t="s">
        <v>587</v>
      </c>
      <c r="C333" s="749" t="s">
        <v>599</v>
      </c>
      <c r="D333" s="750" t="s">
        <v>600</v>
      </c>
      <c r="E333" s="751">
        <v>50113013</v>
      </c>
      <c r="F333" s="750" t="s">
        <v>1153</v>
      </c>
      <c r="G333" s="749" t="s">
        <v>611</v>
      </c>
      <c r="H333" s="749">
        <v>131656</v>
      </c>
      <c r="I333" s="749">
        <v>131656</v>
      </c>
      <c r="J333" s="749" t="s">
        <v>1176</v>
      </c>
      <c r="K333" s="749" t="s">
        <v>1177</v>
      </c>
      <c r="L333" s="752">
        <v>517</v>
      </c>
      <c r="M333" s="752">
        <v>4.4000000000000004</v>
      </c>
      <c r="N333" s="753">
        <v>2274.8000000000002</v>
      </c>
    </row>
    <row r="334" spans="1:14" ht="14.4" customHeight="1" x14ac:dyDescent="0.3">
      <c r="A334" s="747" t="s">
        <v>586</v>
      </c>
      <c r="B334" s="748" t="s">
        <v>587</v>
      </c>
      <c r="C334" s="749" t="s">
        <v>599</v>
      </c>
      <c r="D334" s="750" t="s">
        <v>600</v>
      </c>
      <c r="E334" s="751">
        <v>50113013</v>
      </c>
      <c r="F334" s="750" t="s">
        <v>1153</v>
      </c>
      <c r="G334" s="749" t="s">
        <v>611</v>
      </c>
      <c r="H334" s="749">
        <v>151458</v>
      </c>
      <c r="I334" s="749">
        <v>151458</v>
      </c>
      <c r="J334" s="749" t="s">
        <v>1178</v>
      </c>
      <c r="K334" s="749" t="s">
        <v>1179</v>
      </c>
      <c r="L334" s="752">
        <v>217.80000000000004</v>
      </c>
      <c r="M334" s="752">
        <v>1.5</v>
      </c>
      <c r="N334" s="753">
        <v>326.70000000000005</v>
      </c>
    </row>
    <row r="335" spans="1:14" ht="14.4" customHeight="1" x14ac:dyDescent="0.3">
      <c r="A335" s="747" t="s">
        <v>586</v>
      </c>
      <c r="B335" s="748" t="s">
        <v>587</v>
      </c>
      <c r="C335" s="749" t="s">
        <v>599</v>
      </c>
      <c r="D335" s="750" t="s">
        <v>600</v>
      </c>
      <c r="E335" s="751">
        <v>50113013</v>
      </c>
      <c r="F335" s="750" t="s">
        <v>1153</v>
      </c>
      <c r="G335" s="749" t="s">
        <v>611</v>
      </c>
      <c r="H335" s="749">
        <v>115658</v>
      </c>
      <c r="I335" s="749">
        <v>15658</v>
      </c>
      <c r="J335" s="749" t="s">
        <v>1180</v>
      </c>
      <c r="K335" s="749" t="s">
        <v>1181</v>
      </c>
      <c r="L335" s="752">
        <v>58.610909090909097</v>
      </c>
      <c r="M335" s="752">
        <v>11</v>
      </c>
      <c r="N335" s="753">
        <v>644.72</v>
      </c>
    </row>
    <row r="336" spans="1:14" ht="14.4" customHeight="1" x14ac:dyDescent="0.3">
      <c r="A336" s="747" t="s">
        <v>586</v>
      </c>
      <c r="B336" s="748" t="s">
        <v>587</v>
      </c>
      <c r="C336" s="749" t="s">
        <v>599</v>
      </c>
      <c r="D336" s="750" t="s">
        <v>600</v>
      </c>
      <c r="E336" s="751">
        <v>50113013</v>
      </c>
      <c r="F336" s="750" t="s">
        <v>1153</v>
      </c>
      <c r="G336" s="749" t="s">
        <v>611</v>
      </c>
      <c r="H336" s="749">
        <v>194453</v>
      </c>
      <c r="I336" s="749">
        <v>94453</v>
      </c>
      <c r="J336" s="749" t="s">
        <v>1182</v>
      </c>
      <c r="K336" s="749" t="s">
        <v>1183</v>
      </c>
      <c r="L336" s="752">
        <v>53.740000000000016</v>
      </c>
      <c r="M336" s="752">
        <v>3</v>
      </c>
      <c r="N336" s="753">
        <v>161.22000000000006</v>
      </c>
    </row>
    <row r="337" spans="1:14" ht="14.4" customHeight="1" x14ac:dyDescent="0.3">
      <c r="A337" s="747" t="s">
        <v>586</v>
      </c>
      <c r="B337" s="748" t="s">
        <v>587</v>
      </c>
      <c r="C337" s="749" t="s">
        <v>599</v>
      </c>
      <c r="D337" s="750" t="s">
        <v>600</v>
      </c>
      <c r="E337" s="751">
        <v>50113013</v>
      </c>
      <c r="F337" s="750" t="s">
        <v>1153</v>
      </c>
      <c r="G337" s="749" t="s">
        <v>611</v>
      </c>
      <c r="H337" s="749">
        <v>196039</v>
      </c>
      <c r="I337" s="749">
        <v>96039</v>
      </c>
      <c r="J337" s="749" t="s">
        <v>1184</v>
      </c>
      <c r="K337" s="749" t="s">
        <v>1185</v>
      </c>
      <c r="L337" s="752">
        <v>82.9</v>
      </c>
      <c r="M337" s="752">
        <v>6</v>
      </c>
      <c r="N337" s="753">
        <v>497.40000000000003</v>
      </c>
    </row>
    <row r="338" spans="1:14" ht="14.4" customHeight="1" x14ac:dyDescent="0.3">
      <c r="A338" s="747" t="s">
        <v>586</v>
      </c>
      <c r="B338" s="748" t="s">
        <v>587</v>
      </c>
      <c r="C338" s="749" t="s">
        <v>599</v>
      </c>
      <c r="D338" s="750" t="s">
        <v>600</v>
      </c>
      <c r="E338" s="751">
        <v>50113013</v>
      </c>
      <c r="F338" s="750" t="s">
        <v>1153</v>
      </c>
      <c r="G338" s="749" t="s">
        <v>611</v>
      </c>
      <c r="H338" s="749">
        <v>162187</v>
      </c>
      <c r="I338" s="749">
        <v>162187</v>
      </c>
      <c r="J338" s="749" t="s">
        <v>1186</v>
      </c>
      <c r="K338" s="749" t="s">
        <v>1187</v>
      </c>
      <c r="L338" s="752">
        <v>286</v>
      </c>
      <c r="M338" s="752">
        <v>17.8</v>
      </c>
      <c r="N338" s="753">
        <v>5090.8</v>
      </c>
    </row>
    <row r="339" spans="1:14" ht="14.4" customHeight="1" x14ac:dyDescent="0.3">
      <c r="A339" s="747" t="s">
        <v>586</v>
      </c>
      <c r="B339" s="748" t="s">
        <v>587</v>
      </c>
      <c r="C339" s="749" t="s">
        <v>599</v>
      </c>
      <c r="D339" s="750" t="s">
        <v>600</v>
      </c>
      <c r="E339" s="751">
        <v>50113013</v>
      </c>
      <c r="F339" s="750" t="s">
        <v>1153</v>
      </c>
      <c r="G339" s="749" t="s">
        <v>630</v>
      </c>
      <c r="H339" s="749">
        <v>849655</v>
      </c>
      <c r="I339" s="749">
        <v>129836</v>
      </c>
      <c r="J339" s="749" t="s">
        <v>1188</v>
      </c>
      <c r="K339" s="749" t="s">
        <v>1189</v>
      </c>
      <c r="L339" s="752">
        <v>263.15323741007217</v>
      </c>
      <c r="M339" s="752">
        <v>83.399999999999906</v>
      </c>
      <c r="N339" s="753">
        <v>21946.979999999996</v>
      </c>
    </row>
    <row r="340" spans="1:14" ht="14.4" customHeight="1" x14ac:dyDescent="0.3">
      <c r="A340" s="747" t="s">
        <v>586</v>
      </c>
      <c r="B340" s="748" t="s">
        <v>587</v>
      </c>
      <c r="C340" s="749" t="s">
        <v>599</v>
      </c>
      <c r="D340" s="750" t="s">
        <v>600</v>
      </c>
      <c r="E340" s="751">
        <v>50113013</v>
      </c>
      <c r="F340" s="750" t="s">
        <v>1153</v>
      </c>
      <c r="G340" s="749" t="s">
        <v>630</v>
      </c>
      <c r="H340" s="749">
        <v>849887</v>
      </c>
      <c r="I340" s="749">
        <v>129834</v>
      </c>
      <c r="J340" s="749" t="s">
        <v>1190</v>
      </c>
      <c r="K340" s="749" t="s">
        <v>588</v>
      </c>
      <c r="L340" s="752">
        <v>154.75263157894736</v>
      </c>
      <c r="M340" s="752">
        <v>9.5</v>
      </c>
      <c r="N340" s="753">
        <v>1470.1499999999999</v>
      </c>
    </row>
    <row r="341" spans="1:14" ht="14.4" customHeight="1" x14ac:dyDescent="0.3">
      <c r="A341" s="747" t="s">
        <v>586</v>
      </c>
      <c r="B341" s="748" t="s">
        <v>587</v>
      </c>
      <c r="C341" s="749" t="s">
        <v>599</v>
      </c>
      <c r="D341" s="750" t="s">
        <v>600</v>
      </c>
      <c r="E341" s="751">
        <v>50113013</v>
      </c>
      <c r="F341" s="750" t="s">
        <v>1153</v>
      </c>
      <c r="G341" s="749" t="s">
        <v>611</v>
      </c>
      <c r="H341" s="749">
        <v>844851</v>
      </c>
      <c r="I341" s="749">
        <v>107135</v>
      </c>
      <c r="J341" s="749" t="s">
        <v>1191</v>
      </c>
      <c r="K341" s="749" t="s">
        <v>1192</v>
      </c>
      <c r="L341" s="752">
        <v>64.819999999999993</v>
      </c>
      <c r="M341" s="752">
        <v>3</v>
      </c>
      <c r="N341" s="753">
        <v>194.45999999999998</v>
      </c>
    </row>
    <row r="342" spans="1:14" ht="14.4" customHeight="1" x14ac:dyDescent="0.3">
      <c r="A342" s="747" t="s">
        <v>586</v>
      </c>
      <c r="B342" s="748" t="s">
        <v>587</v>
      </c>
      <c r="C342" s="749" t="s">
        <v>599</v>
      </c>
      <c r="D342" s="750" t="s">
        <v>600</v>
      </c>
      <c r="E342" s="751">
        <v>50113013</v>
      </c>
      <c r="F342" s="750" t="s">
        <v>1153</v>
      </c>
      <c r="G342" s="749" t="s">
        <v>611</v>
      </c>
      <c r="H342" s="749">
        <v>844576</v>
      </c>
      <c r="I342" s="749">
        <v>100339</v>
      </c>
      <c r="J342" s="749" t="s">
        <v>1193</v>
      </c>
      <c r="K342" s="749" t="s">
        <v>1194</v>
      </c>
      <c r="L342" s="752">
        <v>97.709230769230757</v>
      </c>
      <c r="M342" s="752">
        <v>26</v>
      </c>
      <c r="N342" s="753">
        <v>2540.4399999999996</v>
      </c>
    </row>
    <row r="343" spans="1:14" ht="14.4" customHeight="1" x14ac:dyDescent="0.3">
      <c r="A343" s="747" t="s">
        <v>586</v>
      </c>
      <c r="B343" s="748" t="s">
        <v>587</v>
      </c>
      <c r="C343" s="749" t="s">
        <v>599</v>
      </c>
      <c r="D343" s="750" t="s">
        <v>600</v>
      </c>
      <c r="E343" s="751">
        <v>50113013</v>
      </c>
      <c r="F343" s="750" t="s">
        <v>1153</v>
      </c>
      <c r="G343" s="749" t="s">
        <v>611</v>
      </c>
      <c r="H343" s="749">
        <v>112737</v>
      </c>
      <c r="I343" s="749">
        <v>12737</v>
      </c>
      <c r="J343" s="749" t="s">
        <v>1195</v>
      </c>
      <c r="K343" s="749" t="s">
        <v>1196</v>
      </c>
      <c r="L343" s="752">
        <v>84.499999999999972</v>
      </c>
      <c r="M343" s="752">
        <v>1</v>
      </c>
      <c r="N343" s="753">
        <v>84.499999999999972</v>
      </c>
    </row>
    <row r="344" spans="1:14" ht="14.4" customHeight="1" x14ac:dyDescent="0.3">
      <c r="A344" s="747" t="s">
        <v>586</v>
      </c>
      <c r="B344" s="748" t="s">
        <v>587</v>
      </c>
      <c r="C344" s="749" t="s">
        <v>599</v>
      </c>
      <c r="D344" s="750" t="s">
        <v>600</v>
      </c>
      <c r="E344" s="751">
        <v>50113013</v>
      </c>
      <c r="F344" s="750" t="s">
        <v>1153</v>
      </c>
      <c r="G344" s="749" t="s">
        <v>611</v>
      </c>
      <c r="H344" s="749">
        <v>112738</v>
      </c>
      <c r="I344" s="749">
        <v>12738</v>
      </c>
      <c r="J344" s="749" t="s">
        <v>1195</v>
      </c>
      <c r="K344" s="749" t="s">
        <v>1197</v>
      </c>
      <c r="L344" s="752">
        <v>154.11000000000001</v>
      </c>
      <c r="M344" s="752">
        <v>1</v>
      </c>
      <c r="N344" s="753">
        <v>154.11000000000001</v>
      </c>
    </row>
    <row r="345" spans="1:14" ht="14.4" customHeight="1" x14ac:dyDescent="0.3">
      <c r="A345" s="747" t="s">
        <v>586</v>
      </c>
      <c r="B345" s="748" t="s">
        <v>587</v>
      </c>
      <c r="C345" s="749" t="s">
        <v>599</v>
      </c>
      <c r="D345" s="750" t="s">
        <v>600</v>
      </c>
      <c r="E345" s="751">
        <v>50113013</v>
      </c>
      <c r="F345" s="750" t="s">
        <v>1153</v>
      </c>
      <c r="G345" s="749" t="s">
        <v>611</v>
      </c>
      <c r="H345" s="749">
        <v>102427</v>
      </c>
      <c r="I345" s="749">
        <v>2427</v>
      </c>
      <c r="J345" s="749" t="s">
        <v>1198</v>
      </c>
      <c r="K345" s="749" t="s">
        <v>1199</v>
      </c>
      <c r="L345" s="752">
        <v>25.629999999999995</v>
      </c>
      <c r="M345" s="752">
        <v>5</v>
      </c>
      <c r="N345" s="753">
        <v>128.14999999999998</v>
      </c>
    </row>
    <row r="346" spans="1:14" ht="14.4" customHeight="1" x14ac:dyDescent="0.3">
      <c r="A346" s="747" t="s">
        <v>586</v>
      </c>
      <c r="B346" s="748" t="s">
        <v>587</v>
      </c>
      <c r="C346" s="749" t="s">
        <v>599</v>
      </c>
      <c r="D346" s="750" t="s">
        <v>600</v>
      </c>
      <c r="E346" s="751">
        <v>50113013</v>
      </c>
      <c r="F346" s="750" t="s">
        <v>1153</v>
      </c>
      <c r="G346" s="749" t="s">
        <v>611</v>
      </c>
      <c r="H346" s="749">
        <v>101066</v>
      </c>
      <c r="I346" s="749">
        <v>1066</v>
      </c>
      <c r="J346" s="749" t="s">
        <v>1200</v>
      </c>
      <c r="K346" s="749" t="s">
        <v>1201</v>
      </c>
      <c r="L346" s="752">
        <v>50.90000000000002</v>
      </c>
      <c r="M346" s="752">
        <v>10</v>
      </c>
      <c r="N346" s="753">
        <v>509.00000000000017</v>
      </c>
    </row>
    <row r="347" spans="1:14" ht="14.4" customHeight="1" x14ac:dyDescent="0.3">
      <c r="A347" s="747" t="s">
        <v>586</v>
      </c>
      <c r="B347" s="748" t="s">
        <v>587</v>
      </c>
      <c r="C347" s="749" t="s">
        <v>599</v>
      </c>
      <c r="D347" s="750" t="s">
        <v>600</v>
      </c>
      <c r="E347" s="751">
        <v>50113013</v>
      </c>
      <c r="F347" s="750" t="s">
        <v>1153</v>
      </c>
      <c r="G347" s="749" t="s">
        <v>611</v>
      </c>
      <c r="H347" s="749">
        <v>101069</v>
      </c>
      <c r="I347" s="749">
        <v>1069</v>
      </c>
      <c r="J347" s="749" t="s">
        <v>1202</v>
      </c>
      <c r="K347" s="749" t="s">
        <v>1201</v>
      </c>
      <c r="L347" s="752">
        <v>51.739999999999988</v>
      </c>
      <c r="M347" s="752">
        <v>1</v>
      </c>
      <c r="N347" s="753">
        <v>51.739999999999988</v>
      </c>
    </row>
    <row r="348" spans="1:14" ht="14.4" customHeight="1" x14ac:dyDescent="0.3">
      <c r="A348" s="747" t="s">
        <v>586</v>
      </c>
      <c r="B348" s="748" t="s">
        <v>587</v>
      </c>
      <c r="C348" s="749" t="s">
        <v>599</v>
      </c>
      <c r="D348" s="750" t="s">
        <v>600</v>
      </c>
      <c r="E348" s="751">
        <v>50113013</v>
      </c>
      <c r="F348" s="750" t="s">
        <v>1153</v>
      </c>
      <c r="G348" s="749" t="s">
        <v>611</v>
      </c>
      <c r="H348" s="749">
        <v>208820</v>
      </c>
      <c r="I348" s="749">
        <v>208820</v>
      </c>
      <c r="J348" s="749" t="s">
        <v>1203</v>
      </c>
      <c r="K348" s="749" t="s">
        <v>1204</v>
      </c>
      <c r="L348" s="752">
        <v>1941.8150000000001</v>
      </c>
      <c r="M348" s="752">
        <v>8</v>
      </c>
      <c r="N348" s="753">
        <v>15534.52</v>
      </c>
    </row>
    <row r="349" spans="1:14" ht="14.4" customHeight="1" x14ac:dyDescent="0.3">
      <c r="A349" s="747" t="s">
        <v>586</v>
      </c>
      <c r="B349" s="748" t="s">
        <v>587</v>
      </c>
      <c r="C349" s="749" t="s">
        <v>599</v>
      </c>
      <c r="D349" s="750" t="s">
        <v>600</v>
      </c>
      <c r="E349" s="751">
        <v>50113013</v>
      </c>
      <c r="F349" s="750" t="s">
        <v>1153</v>
      </c>
      <c r="G349" s="749" t="s">
        <v>611</v>
      </c>
      <c r="H349" s="749">
        <v>847476</v>
      </c>
      <c r="I349" s="749">
        <v>112782</v>
      </c>
      <c r="J349" s="749" t="s">
        <v>1205</v>
      </c>
      <c r="K349" s="749" t="s">
        <v>1206</v>
      </c>
      <c r="L349" s="752">
        <v>674.31</v>
      </c>
      <c r="M349" s="752">
        <v>3.75</v>
      </c>
      <c r="N349" s="753">
        <v>2528.6624999999999</v>
      </c>
    </row>
    <row r="350" spans="1:14" ht="14.4" customHeight="1" x14ac:dyDescent="0.3">
      <c r="A350" s="747" t="s">
        <v>586</v>
      </c>
      <c r="B350" s="748" t="s">
        <v>587</v>
      </c>
      <c r="C350" s="749" t="s">
        <v>599</v>
      </c>
      <c r="D350" s="750" t="s">
        <v>600</v>
      </c>
      <c r="E350" s="751">
        <v>50113013</v>
      </c>
      <c r="F350" s="750" t="s">
        <v>1153</v>
      </c>
      <c r="G350" s="749" t="s">
        <v>611</v>
      </c>
      <c r="H350" s="749">
        <v>96414</v>
      </c>
      <c r="I350" s="749">
        <v>96414</v>
      </c>
      <c r="J350" s="749" t="s">
        <v>1207</v>
      </c>
      <c r="K350" s="749" t="s">
        <v>1208</v>
      </c>
      <c r="L350" s="752">
        <v>57.989999999999995</v>
      </c>
      <c r="M350" s="752">
        <v>2.4</v>
      </c>
      <c r="N350" s="753">
        <v>139.17599999999999</v>
      </c>
    </row>
    <row r="351" spans="1:14" ht="14.4" customHeight="1" x14ac:dyDescent="0.3">
      <c r="A351" s="747" t="s">
        <v>586</v>
      </c>
      <c r="B351" s="748" t="s">
        <v>587</v>
      </c>
      <c r="C351" s="749" t="s">
        <v>599</v>
      </c>
      <c r="D351" s="750" t="s">
        <v>600</v>
      </c>
      <c r="E351" s="751">
        <v>50113013</v>
      </c>
      <c r="F351" s="750" t="s">
        <v>1153</v>
      </c>
      <c r="G351" s="749" t="s">
        <v>611</v>
      </c>
      <c r="H351" s="749">
        <v>114873</v>
      </c>
      <c r="I351" s="749">
        <v>14873</v>
      </c>
      <c r="J351" s="749" t="s">
        <v>1209</v>
      </c>
      <c r="K351" s="749" t="s">
        <v>1210</v>
      </c>
      <c r="L351" s="752">
        <v>160.07</v>
      </c>
      <c r="M351" s="752">
        <v>1</v>
      </c>
      <c r="N351" s="753">
        <v>160.07</v>
      </c>
    </row>
    <row r="352" spans="1:14" ht="14.4" customHeight="1" x14ac:dyDescent="0.3">
      <c r="A352" s="747" t="s">
        <v>586</v>
      </c>
      <c r="B352" s="748" t="s">
        <v>587</v>
      </c>
      <c r="C352" s="749" t="s">
        <v>599</v>
      </c>
      <c r="D352" s="750" t="s">
        <v>600</v>
      </c>
      <c r="E352" s="751">
        <v>50113013</v>
      </c>
      <c r="F352" s="750" t="s">
        <v>1153</v>
      </c>
      <c r="G352" s="749" t="s">
        <v>611</v>
      </c>
      <c r="H352" s="749">
        <v>114877</v>
      </c>
      <c r="I352" s="749">
        <v>14877</v>
      </c>
      <c r="J352" s="749" t="s">
        <v>1209</v>
      </c>
      <c r="K352" s="749" t="s">
        <v>1211</v>
      </c>
      <c r="L352" s="752">
        <v>236.56</v>
      </c>
      <c r="M352" s="752">
        <v>1</v>
      </c>
      <c r="N352" s="753">
        <v>236.56</v>
      </c>
    </row>
    <row r="353" spans="1:14" ht="14.4" customHeight="1" x14ac:dyDescent="0.3">
      <c r="A353" s="747" t="s">
        <v>586</v>
      </c>
      <c r="B353" s="748" t="s">
        <v>587</v>
      </c>
      <c r="C353" s="749" t="s">
        <v>599</v>
      </c>
      <c r="D353" s="750" t="s">
        <v>600</v>
      </c>
      <c r="E353" s="751">
        <v>50113013</v>
      </c>
      <c r="F353" s="750" t="s">
        <v>1153</v>
      </c>
      <c r="G353" s="749" t="s">
        <v>611</v>
      </c>
      <c r="H353" s="749">
        <v>216199</v>
      </c>
      <c r="I353" s="749">
        <v>216199</v>
      </c>
      <c r="J353" s="749" t="s">
        <v>1212</v>
      </c>
      <c r="K353" s="749" t="s">
        <v>1213</v>
      </c>
      <c r="L353" s="752">
        <v>100.18599999999999</v>
      </c>
      <c r="M353" s="752">
        <v>5</v>
      </c>
      <c r="N353" s="753">
        <v>500.92999999999995</v>
      </c>
    </row>
    <row r="354" spans="1:14" ht="14.4" customHeight="1" x14ac:dyDescent="0.3">
      <c r="A354" s="747" t="s">
        <v>586</v>
      </c>
      <c r="B354" s="748" t="s">
        <v>587</v>
      </c>
      <c r="C354" s="749" t="s">
        <v>599</v>
      </c>
      <c r="D354" s="750" t="s">
        <v>600</v>
      </c>
      <c r="E354" s="751">
        <v>50113013</v>
      </c>
      <c r="F354" s="750" t="s">
        <v>1153</v>
      </c>
      <c r="G354" s="749" t="s">
        <v>630</v>
      </c>
      <c r="H354" s="749">
        <v>197699</v>
      </c>
      <c r="I354" s="749">
        <v>197699</v>
      </c>
      <c r="J354" s="749" t="s">
        <v>1214</v>
      </c>
      <c r="K354" s="749" t="s">
        <v>1215</v>
      </c>
      <c r="L354" s="752">
        <v>6488.77</v>
      </c>
      <c r="M354" s="752">
        <v>2</v>
      </c>
      <c r="N354" s="753">
        <v>12977.54</v>
      </c>
    </row>
    <row r="355" spans="1:14" ht="14.4" customHeight="1" x14ac:dyDescent="0.3">
      <c r="A355" s="747" t="s">
        <v>586</v>
      </c>
      <c r="B355" s="748" t="s">
        <v>587</v>
      </c>
      <c r="C355" s="749" t="s">
        <v>599</v>
      </c>
      <c r="D355" s="750" t="s">
        <v>600</v>
      </c>
      <c r="E355" s="751">
        <v>50113013</v>
      </c>
      <c r="F355" s="750" t="s">
        <v>1153</v>
      </c>
      <c r="G355" s="749" t="s">
        <v>611</v>
      </c>
      <c r="H355" s="749">
        <v>192490</v>
      </c>
      <c r="I355" s="749">
        <v>92490</v>
      </c>
      <c r="J355" s="749" t="s">
        <v>1216</v>
      </c>
      <c r="K355" s="749" t="s">
        <v>1217</v>
      </c>
      <c r="L355" s="752">
        <v>122.00999999999998</v>
      </c>
      <c r="M355" s="752">
        <v>1</v>
      </c>
      <c r="N355" s="753">
        <v>122.00999999999998</v>
      </c>
    </row>
    <row r="356" spans="1:14" ht="14.4" customHeight="1" x14ac:dyDescent="0.3">
      <c r="A356" s="747" t="s">
        <v>586</v>
      </c>
      <c r="B356" s="748" t="s">
        <v>587</v>
      </c>
      <c r="C356" s="749" t="s">
        <v>599</v>
      </c>
      <c r="D356" s="750" t="s">
        <v>600</v>
      </c>
      <c r="E356" s="751">
        <v>50113013</v>
      </c>
      <c r="F356" s="750" t="s">
        <v>1153</v>
      </c>
      <c r="G356" s="749" t="s">
        <v>588</v>
      </c>
      <c r="H356" s="749">
        <v>156835</v>
      </c>
      <c r="I356" s="749">
        <v>156835</v>
      </c>
      <c r="J356" s="749" t="s">
        <v>1218</v>
      </c>
      <c r="K356" s="749" t="s">
        <v>1219</v>
      </c>
      <c r="L356" s="752">
        <v>1116.5</v>
      </c>
      <c r="M356" s="752">
        <v>2</v>
      </c>
      <c r="N356" s="753">
        <v>2233</v>
      </c>
    </row>
    <row r="357" spans="1:14" ht="14.4" customHeight="1" x14ac:dyDescent="0.3">
      <c r="A357" s="747" t="s">
        <v>586</v>
      </c>
      <c r="B357" s="748" t="s">
        <v>587</v>
      </c>
      <c r="C357" s="749" t="s">
        <v>599</v>
      </c>
      <c r="D357" s="750" t="s">
        <v>600</v>
      </c>
      <c r="E357" s="751">
        <v>50113013</v>
      </c>
      <c r="F357" s="750" t="s">
        <v>1153</v>
      </c>
      <c r="G357" s="749" t="s">
        <v>630</v>
      </c>
      <c r="H357" s="749">
        <v>197000</v>
      </c>
      <c r="I357" s="749">
        <v>97000</v>
      </c>
      <c r="J357" s="749" t="s">
        <v>1220</v>
      </c>
      <c r="K357" s="749" t="s">
        <v>1221</v>
      </c>
      <c r="L357" s="752">
        <v>22.908214285714287</v>
      </c>
      <c r="M357" s="752">
        <v>140</v>
      </c>
      <c r="N357" s="753">
        <v>3207.15</v>
      </c>
    </row>
    <row r="358" spans="1:14" ht="14.4" customHeight="1" x14ac:dyDescent="0.3">
      <c r="A358" s="747" t="s">
        <v>586</v>
      </c>
      <c r="B358" s="748" t="s">
        <v>587</v>
      </c>
      <c r="C358" s="749" t="s">
        <v>599</v>
      </c>
      <c r="D358" s="750" t="s">
        <v>600</v>
      </c>
      <c r="E358" s="751">
        <v>50113013</v>
      </c>
      <c r="F358" s="750" t="s">
        <v>1153</v>
      </c>
      <c r="G358" s="749" t="s">
        <v>611</v>
      </c>
      <c r="H358" s="749">
        <v>155636</v>
      </c>
      <c r="I358" s="749">
        <v>55636</v>
      </c>
      <c r="J358" s="749" t="s">
        <v>1222</v>
      </c>
      <c r="K358" s="749" t="s">
        <v>1223</v>
      </c>
      <c r="L358" s="752">
        <v>105.57000000000001</v>
      </c>
      <c r="M358" s="752">
        <v>6</v>
      </c>
      <c r="N358" s="753">
        <v>633.42000000000007</v>
      </c>
    </row>
    <row r="359" spans="1:14" ht="14.4" customHeight="1" x14ac:dyDescent="0.3">
      <c r="A359" s="747" t="s">
        <v>586</v>
      </c>
      <c r="B359" s="748" t="s">
        <v>587</v>
      </c>
      <c r="C359" s="749" t="s">
        <v>599</v>
      </c>
      <c r="D359" s="750" t="s">
        <v>600</v>
      </c>
      <c r="E359" s="751">
        <v>50113013</v>
      </c>
      <c r="F359" s="750" t="s">
        <v>1153</v>
      </c>
      <c r="G359" s="749" t="s">
        <v>611</v>
      </c>
      <c r="H359" s="749">
        <v>101076</v>
      </c>
      <c r="I359" s="749">
        <v>1076</v>
      </c>
      <c r="J359" s="749" t="s">
        <v>1224</v>
      </c>
      <c r="K359" s="749" t="s">
        <v>971</v>
      </c>
      <c r="L359" s="752">
        <v>69.877999999999986</v>
      </c>
      <c r="M359" s="752">
        <v>5</v>
      </c>
      <c r="N359" s="753">
        <v>349.38999999999993</v>
      </c>
    </row>
    <row r="360" spans="1:14" ht="14.4" customHeight="1" x14ac:dyDescent="0.3">
      <c r="A360" s="747" t="s">
        <v>586</v>
      </c>
      <c r="B360" s="748" t="s">
        <v>587</v>
      </c>
      <c r="C360" s="749" t="s">
        <v>599</v>
      </c>
      <c r="D360" s="750" t="s">
        <v>600</v>
      </c>
      <c r="E360" s="751">
        <v>50113013</v>
      </c>
      <c r="F360" s="750" t="s">
        <v>1153</v>
      </c>
      <c r="G360" s="749" t="s">
        <v>611</v>
      </c>
      <c r="H360" s="749">
        <v>161980</v>
      </c>
      <c r="I360" s="749">
        <v>61980</v>
      </c>
      <c r="J360" s="749" t="s">
        <v>1225</v>
      </c>
      <c r="K360" s="749" t="s">
        <v>1226</v>
      </c>
      <c r="L360" s="752">
        <v>103.06</v>
      </c>
      <c r="M360" s="752">
        <v>1</v>
      </c>
      <c r="N360" s="753">
        <v>103.06</v>
      </c>
    </row>
    <row r="361" spans="1:14" ht="14.4" customHeight="1" x14ac:dyDescent="0.3">
      <c r="A361" s="747" t="s">
        <v>586</v>
      </c>
      <c r="B361" s="748" t="s">
        <v>587</v>
      </c>
      <c r="C361" s="749" t="s">
        <v>599</v>
      </c>
      <c r="D361" s="750" t="s">
        <v>600</v>
      </c>
      <c r="E361" s="751">
        <v>50113013</v>
      </c>
      <c r="F361" s="750" t="s">
        <v>1153</v>
      </c>
      <c r="G361" s="749" t="s">
        <v>630</v>
      </c>
      <c r="H361" s="749">
        <v>113453</v>
      </c>
      <c r="I361" s="749">
        <v>113453</v>
      </c>
      <c r="J361" s="749" t="s">
        <v>1227</v>
      </c>
      <c r="K361" s="749" t="s">
        <v>1228</v>
      </c>
      <c r="L361" s="752">
        <v>460.58282208588957</v>
      </c>
      <c r="M361" s="752">
        <v>16.299999999999997</v>
      </c>
      <c r="N361" s="753">
        <v>7507.4999999999991</v>
      </c>
    </row>
    <row r="362" spans="1:14" ht="14.4" customHeight="1" x14ac:dyDescent="0.3">
      <c r="A362" s="747" t="s">
        <v>586</v>
      </c>
      <c r="B362" s="748" t="s">
        <v>587</v>
      </c>
      <c r="C362" s="749" t="s">
        <v>599</v>
      </c>
      <c r="D362" s="750" t="s">
        <v>600</v>
      </c>
      <c r="E362" s="751">
        <v>50113013</v>
      </c>
      <c r="F362" s="750" t="s">
        <v>1153</v>
      </c>
      <c r="G362" s="749" t="s">
        <v>588</v>
      </c>
      <c r="H362" s="749">
        <v>141263</v>
      </c>
      <c r="I362" s="749">
        <v>141263</v>
      </c>
      <c r="J362" s="749" t="s">
        <v>1229</v>
      </c>
      <c r="K362" s="749" t="s">
        <v>1230</v>
      </c>
      <c r="L362" s="752">
        <v>156.70999999999998</v>
      </c>
      <c r="M362" s="752">
        <v>35</v>
      </c>
      <c r="N362" s="753">
        <v>5484.8499999999995</v>
      </c>
    </row>
    <row r="363" spans="1:14" ht="14.4" customHeight="1" x14ac:dyDescent="0.3">
      <c r="A363" s="747" t="s">
        <v>586</v>
      </c>
      <c r="B363" s="748" t="s">
        <v>587</v>
      </c>
      <c r="C363" s="749" t="s">
        <v>599</v>
      </c>
      <c r="D363" s="750" t="s">
        <v>600</v>
      </c>
      <c r="E363" s="751">
        <v>50113013</v>
      </c>
      <c r="F363" s="750" t="s">
        <v>1153</v>
      </c>
      <c r="G363" s="749" t="s">
        <v>588</v>
      </c>
      <c r="H363" s="749">
        <v>201030</v>
      </c>
      <c r="I363" s="749">
        <v>201030</v>
      </c>
      <c r="J363" s="749" t="s">
        <v>1231</v>
      </c>
      <c r="K363" s="749" t="s">
        <v>1232</v>
      </c>
      <c r="L363" s="752">
        <v>26.61</v>
      </c>
      <c r="M363" s="752">
        <v>36</v>
      </c>
      <c r="N363" s="753">
        <v>957.96</v>
      </c>
    </row>
    <row r="364" spans="1:14" ht="14.4" customHeight="1" x14ac:dyDescent="0.3">
      <c r="A364" s="747" t="s">
        <v>586</v>
      </c>
      <c r="B364" s="748" t="s">
        <v>587</v>
      </c>
      <c r="C364" s="749" t="s">
        <v>599</v>
      </c>
      <c r="D364" s="750" t="s">
        <v>600</v>
      </c>
      <c r="E364" s="751">
        <v>50113013</v>
      </c>
      <c r="F364" s="750" t="s">
        <v>1153</v>
      </c>
      <c r="G364" s="749" t="s">
        <v>611</v>
      </c>
      <c r="H364" s="749">
        <v>106264</v>
      </c>
      <c r="I364" s="749">
        <v>6264</v>
      </c>
      <c r="J364" s="749" t="s">
        <v>1233</v>
      </c>
      <c r="K364" s="749" t="s">
        <v>1234</v>
      </c>
      <c r="L364" s="752">
        <v>31.792214635867669</v>
      </c>
      <c r="M364" s="752">
        <v>18</v>
      </c>
      <c r="N364" s="753">
        <v>572.25986344561807</v>
      </c>
    </row>
    <row r="365" spans="1:14" ht="14.4" customHeight="1" x14ac:dyDescent="0.3">
      <c r="A365" s="747" t="s">
        <v>586</v>
      </c>
      <c r="B365" s="748" t="s">
        <v>587</v>
      </c>
      <c r="C365" s="749" t="s">
        <v>599</v>
      </c>
      <c r="D365" s="750" t="s">
        <v>600</v>
      </c>
      <c r="E365" s="751">
        <v>50113013</v>
      </c>
      <c r="F365" s="750" t="s">
        <v>1153</v>
      </c>
      <c r="G365" s="749" t="s">
        <v>630</v>
      </c>
      <c r="H365" s="749">
        <v>126127</v>
      </c>
      <c r="I365" s="749">
        <v>26127</v>
      </c>
      <c r="J365" s="749" t="s">
        <v>1235</v>
      </c>
      <c r="K365" s="749" t="s">
        <v>1236</v>
      </c>
      <c r="L365" s="752">
        <v>12200.842731277531</v>
      </c>
      <c r="M365" s="752">
        <v>22.700000000000003</v>
      </c>
      <c r="N365" s="753">
        <v>276959.13</v>
      </c>
    </row>
    <row r="366" spans="1:14" ht="14.4" customHeight="1" x14ac:dyDescent="0.3">
      <c r="A366" s="747" t="s">
        <v>586</v>
      </c>
      <c r="B366" s="748" t="s">
        <v>587</v>
      </c>
      <c r="C366" s="749" t="s">
        <v>599</v>
      </c>
      <c r="D366" s="750" t="s">
        <v>600</v>
      </c>
      <c r="E366" s="751">
        <v>50113013</v>
      </c>
      <c r="F366" s="750" t="s">
        <v>1153</v>
      </c>
      <c r="G366" s="749" t="s">
        <v>611</v>
      </c>
      <c r="H366" s="749">
        <v>116600</v>
      </c>
      <c r="I366" s="749">
        <v>16600</v>
      </c>
      <c r="J366" s="749" t="s">
        <v>1237</v>
      </c>
      <c r="K366" s="749" t="s">
        <v>1238</v>
      </c>
      <c r="L366" s="752">
        <v>23.560006474362154</v>
      </c>
      <c r="M366" s="752">
        <v>1340</v>
      </c>
      <c r="N366" s="753">
        <v>31570.408675645285</v>
      </c>
    </row>
    <row r="367" spans="1:14" ht="14.4" customHeight="1" x14ac:dyDescent="0.3">
      <c r="A367" s="747" t="s">
        <v>586</v>
      </c>
      <c r="B367" s="748" t="s">
        <v>587</v>
      </c>
      <c r="C367" s="749" t="s">
        <v>599</v>
      </c>
      <c r="D367" s="750" t="s">
        <v>600</v>
      </c>
      <c r="E367" s="751">
        <v>50113013</v>
      </c>
      <c r="F367" s="750" t="s">
        <v>1153</v>
      </c>
      <c r="G367" s="749" t="s">
        <v>611</v>
      </c>
      <c r="H367" s="749">
        <v>117149</v>
      </c>
      <c r="I367" s="749">
        <v>17149</v>
      </c>
      <c r="J367" s="749" t="s">
        <v>1237</v>
      </c>
      <c r="K367" s="749" t="s">
        <v>1239</v>
      </c>
      <c r="L367" s="752">
        <v>163.58634162722572</v>
      </c>
      <c r="M367" s="752">
        <v>93</v>
      </c>
      <c r="N367" s="753">
        <v>15213.529771331992</v>
      </c>
    </row>
    <row r="368" spans="1:14" ht="14.4" customHeight="1" x14ac:dyDescent="0.3">
      <c r="A368" s="747" t="s">
        <v>586</v>
      </c>
      <c r="B368" s="748" t="s">
        <v>587</v>
      </c>
      <c r="C368" s="749" t="s">
        <v>599</v>
      </c>
      <c r="D368" s="750" t="s">
        <v>600</v>
      </c>
      <c r="E368" s="751">
        <v>50113013</v>
      </c>
      <c r="F368" s="750" t="s">
        <v>1153</v>
      </c>
      <c r="G368" s="749" t="s">
        <v>630</v>
      </c>
      <c r="H368" s="749">
        <v>166269</v>
      </c>
      <c r="I368" s="749">
        <v>166269</v>
      </c>
      <c r="J368" s="749" t="s">
        <v>1240</v>
      </c>
      <c r="K368" s="749" t="s">
        <v>1241</v>
      </c>
      <c r="L368" s="752">
        <v>54.148484848484856</v>
      </c>
      <c r="M368" s="752">
        <v>132</v>
      </c>
      <c r="N368" s="753">
        <v>7147.6000000000013</v>
      </c>
    </row>
    <row r="369" spans="1:14" ht="14.4" customHeight="1" x14ac:dyDescent="0.3">
      <c r="A369" s="747" t="s">
        <v>586</v>
      </c>
      <c r="B369" s="748" t="s">
        <v>587</v>
      </c>
      <c r="C369" s="749" t="s">
        <v>599</v>
      </c>
      <c r="D369" s="750" t="s">
        <v>600</v>
      </c>
      <c r="E369" s="751">
        <v>50113013</v>
      </c>
      <c r="F369" s="750" t="s">
        <v>1153</v>
      </c>
      <c r="G369" s="749" t="s">
        <v>611</v>
      </c>
      <c r="H369" s="749">
        <v>201967</v>
      </c>
      <c r="I369" s="749">
        <v>201967</v>
      </c>
      <c r="J369" s="749" t="s">
        <v>1242</v>
      </c>
      <c r="K369" s="749" t="s">
        <v>1243</v>
      </c>
      <c r="L369" s="752">
        <v>294.02999999999957</v>
      </c>
      <c r="M369" s="752">
        <v>13.799999999999985</v>
      </c>
      <c r="N369" s="753">
        <v>4057.61399999999</v>
      </c>
    </row>
    <row r="370" spans="1:14" ht="14.4" customHeight="1" x14ac:dyDescent="0.3">
      <c r="A370" s="747" t="s">
        <v>586</v>
      </c>
      <c r="B370" s="748" t="s">
        <v>587</v>
      </c>
      <c r="C370" s="749" t="s">
        <v>599</v>
      </c>
      <c r="D370" s="750" t="s">
        <v>600</v>
      </c>
      <c r="E370" s="751">
        <v>50113013</v>
      </c>
      <c r="F370" s="750" t="s">
        <v>1153</v>
      </c>
      <c r="G370" s="749" t="s">
        <v>630</v>
      </c>
      <c r="H370" s="749">
        <v>118547</v>
      </c>
      <c r="I370" s="749">
        <v>18547</v>
      </c>
      <c r="J370" s="749" t="s">
        <v>1244</v>
      </c>
      <c r="K370" s="749" t="s">
        <v>1245</v>
      </c>
      <c r="L370" s="752">
        <v>123.5</v>
      </c>
      <c r="M370" s="752">
        <v>4</v>
      </c>
      <c r="N370" s="753">
        <v>494</v>
      </c>
    </row>
    <row r="371" spans="1:14" ht="14.4" customHeight="1" x14ac:dyDescent="0.3">
      <c r="A371" s="747" t="s">
        <v>586</v>
      </c>
      <c r="B371" s="748" t="s">
        <v>587</v>
      </c>
      <c r="C371" s="749" t="s">
        <v>599</v>
      </c>
      <c r="D371" s="750" t="s">
        <v>600</v>
      </c>
      <c r="E371" s="751">
        <v>50113013</v>
      </c>
      <c r="F371" s="750" t="s">
        <v>1153</v>
      </c>
      <c r="G371" s="749" t="s">
        <v>588</v>
      </c>
      <c r="H371" s="749">
        <v>147727</v>
      </c>
      <c r="I371" s="749">
        <v>47727</v>
      </c>
      <c r="J371" s="749" t="s">
        <v>1246</v>
      </c>
      <c r="K371" s="749" t="s">
        <v>1181</v>
      </c>
      <c r="L371" s="752">
        <v>126.95</v>
      </c>
      <c r="M371" s="752">
        <v>7</v>
      </c>
      <c r="N371" s="753">
        <v>888.65</v>
      </c>
    </row>
    <row r="372" spans="1:14" ht="14.4" customHeight="1" x14ac:dyDescent="0.3">
      <c r="A372" s="747" t="s">
        <v>586</v>
      </c>
      <c r="B372" s="748" t="s">
        <v>587</v>
      </c>
      <c r="C372" s="749" t="s">
        <v>599</v>
      </c>
      <c r="D372" s="750" t="s">
        <v>600</v>
      </c>
      <c r="E372" s="751">
        <v>50113013</v>
      </c>
      <c r="F372" s="750" t="s">
        <v>1153</v>
      </c>
      <c r="G372" s="749" t="s">
        <v>630</v>
      </c>
      <c r="H372" s="749">
        <v>103708</v>
      </c>
      <c r="I372" s="749">
        <v>3708</v>
      </c>
      <c r="J372" s="749" t="s">
        <v>1247</v>
      </c>
      <c r="K372" s="749" t="s">
        <v>1248</v>
      </c>
      <c r="L372" s="752">
        <v>1216.824639175258</v>
      </c>
      <c r="M372" s="752">
        <v>9.6999999999999993</v>
      </c>
      <c r="N372" s="753">
        <v>11803.199000000001</v>
      </c>
    </row>
    <row r="373" spans="1:14" ht="14.4" customHeight="1" x14ac:dyDescent="0.3">
      <c r="A373" s="747" t="s">
        <v>586</v>
      </c>
      <c r="B373" s="748" t="s">
        <v>587</v>
      </c>
      <c r="C373" s="749" t="s">
        <v>599</v>
      </c>
      <c r="D373" s="750" t="s">
        <v>600</v>
      </c>
      <c r="E373" s="751">
        <v>50113014</v>
      </c>
      <c r="F373" s="750" t="s">
        <v>1249</v>
      </c>
      <c r="G373" s="749" t="s">
        <v>611</v>
      </c>
      <c r="H373" s="749">
        <v>113798</v>
      </c>
      <c r="I373" s="749">
        <v>13798</v>
      </c>
      <c r="J373" s="749" t="s">
        <v>1250</v>
      </c>
      <c r="K373" s="749" t="s">
        <v>1251</v>
      </c>
      <c r="L373" s="752">
        <v>105.92199999999998</v>
      </c>
      <c r="M373" s="752">
        <v>5</v>
      </c>
      <c r="N373" s="753">
        <v>529.6099999999999</v>
      </c>
    </row>
    <row r="374" spans="1:14" ht="14.4" customHeight="1" x14ac:dyDescent="0.3">
      <c r="A374" s="747" t="s">
        <v>586</v>
      </c>
      <c r="B374" s="748" t="s">
        <v>587</v>
      </c>
      <c r="C374" s="749" t="s">
        <v>599</v>
      </c>
      <c r="D374" s="750" t="s">
        <v>600</v>
      </c>
      <c r="E374" s="751">
        <v>50113014</v>
      </c>
      <c r="F374" s="750" t="s">
        <v>1249</v>
      </c>
      <c r="G374" s="749" t="s">
        <v>630</v>
      </c>
      <c r="H374" s="749">
        <v>164401</v>
      </c>
      <c r="I374" s="749">
        <v>164401</v>
      </c>
      <c r="J374" s="749" t="s">
        <v>1252</v>
      </c>
      <c r="K374" s="749" t="s">
        <v>1253</v>
      </c>
      <c r="L374" s="752">
        <v>159.5</v>
      </c>
      <c r="M374" s="752">
        <v>0.7</v>
      </c>
      <c r="N374" s="753">
        <v>111.64999999999999</v>
      </c>
    </row>
    <row r="375" spans="1:14" ht="14.4" customHeight="1" x14ac:dyDescent="0.3">
      <c r="A375" s="747" t="s">
        <v>586</v>
      </c>
      <c r="B375" s="748" t="s">
        <v>587</v>
      </c>
      <c r="C375" s="749" t="s">
        <v>599</v>
      </c>
      <c r="D375" s="750" t="s">
        <v>600</v>
      </c>
      <c r="E375" s="751">
        <v>50113014</v>
      </c>
      <c r="F375" s="750" t="s">
        <v>1249</v>
      </c>
      <c r="G375" s="749" t="s">
        <v>611</v>
      </c>
      <c r="H375" s="749">
        <v>116895</v>
      </c>
      <c r="I375" s="749">
        <v>16895</v>
      </c>
      <c r="J375" s="749" t="s">
        <v>1254</v>
      </c>
      <c r="K375" s="749" t="s">
        <v>1255</v>
      </c>
      <c r="L375" s="752">
        <v>107.98999999999995</v>
      </c>
      <c r="M375" s="752">
        <v>4</v>
      </c>
      <c r="N375" s="753">
        <v>431.95999999999981</v>
      </c>
    </row>
    <row r="376" spans="1:14" ht="14.4" customHeight="1" x14ac:dyDescent="0.3">
      <c r="A376" s="747" t="s">
        <v>586</v>
      </c>
      <c r="B376" s="748" t="s">
        <v>587</v>
      </c>
      <c r="C376" s="749" t="s">
        <v>599</v>
      </c>
      <c r="D376" s="750" t="s">
        <v>600</v>
      </c>
      <c r="E376" s="751">
        <v>50113014</v>
      </c>
      <c r="F376" s="750" t="s">
        <v>1249</v>
      </c>
      <c r="G376" s="749" t="s">
        <v>611</v>
      </c>
      <c r="H376" s="749">
        <v>153905</v>
      </c>
      <c r="I376" s="749">
        <v>53905</v>
      </c>
      <c r="J376" s="749" t="s">
        <v>1256</v>
      </c>
      <c r="K376" s="749" t="s">
        <v>1257</v>
      </c>
      <c r="L376" s="752">
        <v>132.65</v>
      </c>
      <c r="M376" s="752">
        <v>2</v>
      </c>
      <c r="N376" s="753">
        <v>265.3</v>
      </c>
    </row>
    <row r="377" spans="1:14" ht="14.4" customHeight="1" x14ac:dyDescent="0.3">
      <c r="A377" s="747" t="s">
        <v>586</v>
      </c>
      <c r="B377" s="748" t="s">
        <v>587</v>
      </c>
      <c r="C377" s="749" t="s">
        <v>599</v>
      </c>
      <c r="D377" s="750" t="s">
        <v>600</v>
      </c>
      <c r="E377" s="751">
        <v>50113014</v>
      </c>
      <c r="F377" s="750" t="s">
        <v>1249</v>
      </c>
      <c r="G377" s="749" t="s">
        <v>611</v>
      </c>
      <c r="H377" s="749">
        <v>159074</v>
      </c>
      <c r="I377" s="749">
        <v>59074</v>
      </c>
      <c r="J377" s="749" t="s">
        <v>1258</v>
      </c>
      <c r="K377" s="749" t="s">
        <v>1259</v>
      </c>
      <c r="L377" s="752">
        <v>80.970000000000013</v>
      </c>
      <c r="M377" s="752">
        <v>1</v>
      </c>
      <c r="N377" s="753">
        <v>80.970000000000013</v>
      </c>
    </row>
    <row r="378" spans="1:14" ht="14.4" customHeight="1" x14ac:dyDescent="0.3">
      <c r="A378" s="747" t="s">
        <v>586</v>
      </c>
      <c r="B378" s="748" t="s">
        <v>587</v>
      </c>
      <c r="C378" s="749" t="s">
        <v>604</v>
      </c>
      <c r="D378" s="750" t="s">
        <v>605</v>
      </c>
      <c r="E378" s="751">
        <v>50113001</v>
      </c>
      <c r="F378" s="750" t="s">
        <v>610</v>
      </c>
      <c r="G378" s="749" t="s">
        <v>611</v>
      </c>
      <c r="H378" s="749">
        <v>100362</v>
      </c>
      <c r="I378" s="749">
        <v>362</v>
      </c>
      <c r="J378" s="749" t="s">
        <v>618</v>
      </c>
      <c r="K378" s="749" t="s">
        <v>619</v>
      </c>
      <c r="L378" s="752">
        <v>86.82</v>
      </c>
      <c r="M378" s="752">
        <v>2</v>
      </c>
      <c r="N378" s="753">
        <v>173.64</v>
      </c>
    </row>
    <row r="379" spans="1:14" ht="14.4" customHeight="1" x14ac:dyDescent="0.3">
      <c r="A379" s="747" t="s">
        <v>586</v>
      </c>
      <c r="B379" s="748" t="s">
        <v>587</v>
      </c>
      <c r="C379" s="749" t="s">
        <v>604</v>
      </c>
      <c r="D379" s="750" t="s">
        <v>605</v>
      </c>
      <c r="E379" s="751">
        <v>50113001</v>
      </c>
      <c r="F379" s="750" t="s">
        <v>610</v>
      </c>
      <c r="G379" s="749" t="s">
        <v>611</v>
      </c>
      <c r="H379" s="749">
        <v>156926</v>
      </c>
      <c r="I379" s="749">
        <v>56926</v>
      </c>
      <c r="J379" s="749" t="s">
        <v>1260</v>
      </c>
      <c r="K379" s="749" t="s">
        <v>1261</v>
      </c>
      <c r="L379" s="752">
        <v>48.399999999999991</v>
      </c>
      <c r="M379" s="752">
        <v>7</v>
      </c>
      <c r="N379" s="753">
        <v>338.79999999999995</v>
      </c>
    </row>
    <row r="380" spans="1:14" ht="14.4" customHeight="1" x14ac:dyDescent="0.3">
      <c r="A380" s="747" t="s">
        <v>586</v>
      </c>
      <c r="B380" s="748" t="s">
        <v>587</v>
      </c>
      <c r="C380" s="749" t="s">
        <v>604</v>
      </c>
      <c r="D380" s="750" t="s">
        <v>605</v>
      </c>
      <c r="E380" s="751">
        <v>50113001</v>
      </c>
      <c r="F380" s="750" t="s">
        <v>610</v>
      </c>
      <c r="G380" s="749" t="s">
        <v>611</v>
      </c>
      <c r="H380" s="749">
        <v>169755</v>
      </c>
      <c r="I380" s="749">
        <v>69755</v>
      </c>
      <c r="J380" s="749" t="s">
        <v>1262</v>
      </c>
      <c r="K380" s="749" t="s">
        <v>1263</v>
      </c>
      <c r="L380" s="752">
        <v>36.93</v>
      </c>
      <c r="M380" s="752">
        <v>1</v>
      </c>
      <c r="N380" s="753">
        <v>36.93</v>
      </c>
    </row>
    <row r="381" spans="1:14" ht="14.4" customHeight="1" x14ac:dyDescent="0.3">
      <c r="A381" s="747" t="s">
        <v>586</v>
      </c>
      <c r="B381" s="748" t="s">
        <v>587</v>
      </c>
      <c r="C381" s="749" t="s">
        <v>604</v>
      </c>
      <c r="D381" s="750" t="s">
        <v>605</v>
      </c>
      <c r="E381" s="751">
        <v>50113001</v>
      </c>
      <c r="F381" s="750" t="s">
        <v>610</v>
      </c>
      <c r="G381" s="749" t="s">
        <v>611</v>
      </c>
      <c r="H381" s="749">
        <v>100394</v>
      </c>
      <c r="I381" s="749">
        <v>394</v>
      </c>
      <c r="J381" s="749" t="s">
        <v>1264</v>
      </c>
      <c r="K381" s="749" t="s">
        <v>1265</v>
      </c>
      <c r="L381" s="752">
        <v>66.140000000000015</v>
      </c>
      <c r="M381" s="752">
        <v>1</v>
      </c>
      <c r="N381" s="753">
        <v>66.140000000000015</v>
      </c>
    </row>
    <row r="382" spans="1:14" ht="14.4" customHeight="1" x14ac:dyDescent="0.3">
      <c r="A382" s="747" t="s">
        <v>586</v>
      </c>
      <c r="B382" s="748" t="s">
        <v>587</v>
      </c>
      <c r="C382" s="749" t="s">
        <v>604</v>
      </c>
      <c r="D382" s="750" t="s">
        <v>605</v>
      </c>
      <c r="E382" s="751">
        <v>50113001</v>
      </c>
      <c r="F382" s="750" t="s">
        <v>610</v>
      </c>
      <c r="G382" s="749" t="s">
        <v>611</v>
      </c>
      <c r="H382" s="749">
        <v>162320</v>
      </c>
      <c r="I382" s="749">
        <v>62320</v>
      </c>
      <c r="J382" s="749" t="s">
        <v>678</v>
      </c>
      <c r="K382" s="749" t="s">
        <v>679</v>
      </c>
      <c r="L382" s="752">
        <v>74.430000000000021</v>
      </c>
      <c r="M382" s="752">
        <v>6</v>
      </c>
      <c r="N382" s="753">
        <v>446.5800000000001</v>
      </c>
    </row>
    <row r="383" spans="1:14" ht="14.4" customHeight="1" x14ac:dyDescent="0.3">
      <c r="A383" s="747" t="s">
        <v>586</v>
      </c>
      <c r="B383" s="748" t="s">
        <v>587</v>
      </c>
      <c r="C383" s="749" t="s">
        <v>604</v>
      </c>
      <c r="D383" s="750" t="s">
        <v>605</v>
      </c>
      <c r="E383" s="751">
        <v>50113001</v>
      </c>
      <c r="F383" s="750" t="s">
        <v>610</v>
      </c>
      <c r="G383" s="749" t="s">
        <v>611</v>
      </c>
      <c r="H383" s="749">
        <v>16326</v>
      </c>
      <c r="I383" s="749">
        <v>16326</v>
      </c>
      <c r="J383" s="749" t="s">
        <v>1266</v>
      </c>
      <c r="K383" s="749" t="s">
        <v>1267</v>
      </c>
      <c r="L383" s="752">
        <v>482.46</v>
      </c>
      <c r="M383" s="752">
        <v>1</v>
      </c>
      <c r="N383" s="753">
        <v>482.46</v>
      </c>
    </row>
    <row r="384" spans="1:14" ht="14.4" customHeight="1" x14ac:dyDescent="0.3">
      <c r="A384" s="747" t="s">
        <v>586</v>
      </c>
      <c r="B384" s="748" t="s">
        <v>587</v>
      </c>
      <c r="C384" s="749" t="s">
        <v>604</v>
      </c>
      <c r="D384" s="750" t="s">
        <v>605</v>
      </c>
      <c r="E384" s="751">
        <v>50113001</v>
      </c>
      <c r="F384" s="750" t="s">
        <v>610</v>
      </c>
      <c r="G384" s="749" t="s">
        <v>611</v>
      </c>
      <c r="H384" s="749">
        <v>192143</v>
      </c>
      <c r="I384" s="749">
        <v>192143</v>
      </c>
      <c r="J384" s="749" t="s">
        <v>1268</v>
      </c>
      <c r="K384" s="749" t="s">
        <v>1269</v>
      </c>
      <c r="L384" s="752">
        <v>215.34999999999997</v>
      </c>
      <c r="M384" s="752">
        <v>32</v>
      </c>
      <c r="N384" s="753">
        <v>6891.1999999999989</v>
      </c>
    </row>
    <row r="385" spans="1:14" ht="14.4" customHeight="1" x14ac:dyDescent="0.3">
      <c r="A385" s="747" t="s">
        <v>586</v>
      </c>
      <c r="B385" s="748" t="s">
        <v>587</v>
      </c>
      <c r="C385" s="749" t="s">
        <v>604</v>
      </c>
      <c r="D385" s="750" t="s">
        <v>605</v>
      </c>
      <c r="E385" s="751">
        <v>50113001</v>
      </c>
      <c r="F385" s="750" t="s">
        <v>610</v>
      </c>
      <c r="G385" s="749" t="s">
        <v>611</v>
      </c>
      <c r="H385" s="749">
        <v>920200</v>
      </c>
      <c r="I385" s="749">
        <v>15877</v>
      </c>
      <c r="J385" s="749" t="s">
        <v>1270</v>
      </c>
      <c r="K385" s="749" t="s">
        <v>588</v>
      </c>
      <c r="L385" s="752">
        <v>252.97801361314785</v>
      </c>
      <c r="M385" s="752">
        <v>4</v>
      </c>
      <c r="N385" s="753">
        <v>1011.9120544525914</v>
      </c>
    </row>
    <row r="386" spans="1:14" ht="14.4" customHeight="1" x14ac:dyDescent="0.3">
      <c r="A386" s="747" t="s">
        <v>586</v>
      </c>
      <c r="B386" s="748" t="s">
        <v>587</v>
      </c>
      <c r="C386" s="749" t="s">
        <v>604</v>
      </c>
      <c r="D386" s="750" t="s">
        <v>605</v>
      </c>
      <c r="E386" s="751">
        <v>50113001</v>
      </c>
      <c r="F386" s="750" t="s">
        <v>610</v>
      </c>
      <c r="G386" s="749" t="s">
        <v>611</v>
      </c>
      <c r="H386" s="749">
        <v>102818</v>
      </c>
      <c r="I386" s="749">
        <v>2818</v>
      </c>
      <c r="J386" s="749" t="s">
        <v>764</v>
      </c>
      <c r="K386" s="749" t="s">
        <v>765</v>
      </c>
      <c r="L386" s="752">
        <v>112.59000000000003</v>
      </c>
      <c r="M386" s="752">
        <v>1</v>
      </c>
      <c r="N386" s="753">
        <v>112.59000000000003</v>
      </c>
    </row>
    <row r="387" spans="1:14" ht="14.4" customHeight="1" x14ac:dyDescent="0.3">
      <c r="A387" s="747" t="s">
        <v>586</v>
      </c>
      <c r="B387" s="748" t="s">
        <v>587</v>
      </c>
      <c r="C387" s="749" t="s">
        <v>604</v>
      </c>
      <c r="D387" s="750" t="s">
        <v>605</v>
      </c>
      <c r="E387" s="751">
        <v>50113001</v>
      </c>
      <c r="F387" s="750" t="s">
        <v>610</v>
      </c>
      <c r="G387" s="749" t="s">
        <v>611</v>
      </c>
      <c r="H387" s="749">
        <v>900881</v>
      </c>
      <c r="I387" s="749">
        <v>0</v>
      </c>
      <c r="J387" s="749" t="s">
        <v>882</v>
      </c>
      <c r="K387" s="749" t="s">
        <v>588</v>
      </c>
      <c r="L387" s="752">
        <v>133.25117821173038</v>
      </c>
      <c r="M387" s="752">
        <v>24</v>
      </c>
      <c r="N387" s="753">
        <v>3198.0282770815293</v>
      </c>
    </row>
    <row r="388" spans="1:14" ht="14.4" customHeight="1" x14ac:dyDescent="0.3">
      <c r="A388" s="747" t="s">
        <v>586</v>
      </c>
      <c r="B388" s="748" t="s">
        <v>587</v>
      </c>
      <c r="C388" s="749" t="s">
        <v>604</v>
      </c>
      <c r="D388" s="750" t="s">
        <v>605</v>
      </c>
      <c r="E388" s="751">
        <v>50113001</v>
      </c>
      <c r="F388" s="750" t="s">
        <v>610</v>
      </c>
      <c r="G388" s="749" t="s">
        <v>611</v>
      </c>
      <c r="H388" s="749">
        <v>500326</v>
      </c>
      <c r="I388" s="749">
        <v>1000</v>
      </c>
      <c r="J388" s="749" t="s">
        <v>1271</v>
      </c>
      <c r="K388" s="749" t="s">
        <v>588</v>
      </c>
      <c r="L388" s="752">
        <v>52.367958652880134</v>
      </c>
      <c r="M388" s="752">
        <v>1</v>
      </c>
      <c r="N388" s="753">
        <v>52.367958652880134</v>
      </c>
    </row>
    <row r="389" spans="1:14" ht="14.4" customHeight="1" x14ac:dyDescent="0.3">
      <c r="A389" s="747" t="s">
        <v>586</v>
      </c>
      <c r="B389" s="748" t="s">
        <v>587</v>
      </c>
      <c r="C389" s="749" t="s">
        <v>604</v>
      </c>
      <c r="D389" s="750" t="s">
        <v>605</v>
      </c>
      <c r="E389" s="751">
        <v>50113001</v>
      </c>
      <c r="F389" s="750" t="s">
        <v>610</v>
      </c>
      <c r="G389" s="749" t="s">
        <v>611</v>
      </c>
      <c r="H389" s="749">
        <v>900441</v>
      </c>
      <c r="I389" s="749">
        <v>0</v>
      </c>
      <c r="J389" s="749" t="s">
        <v>1272</v>
      </c>
      <c r="K389" s="749" t="s">
        <v>1273</v>
      </c>
      <c r="L389" s="752">
        <v>162.12709567846389</v>
      </c>
      <c r="M389" s="752">
        <v>1</v>
      </c>
      <c r="N389" s="753">
        <v>162.12709567846389</v>
      </c>
    </row>
    <row r="390" spans="1:14" ht="14.4" customHeight="1" x14ac:dyDescent="0.3">
      <c r="A390" s="747" t="s">
        <v>586</v>
      </c>
      <c r="B390" s="748" t="s">
        <v>587</v>
      </c>
      <c r="C390" s="749" t="s">
        <v>604</v>
      </c>
      <c r="D390" s="750" t="s">
        <v>605</v>
      </c>
      <c r="E390" s="751">
        <v>50113001</v>
      </c>
      <c r="F390" s="750" t="s">
        <v>610</v>
      </c>
      <c r="G390" s="749" t="s">
        <v>611</v>
      </c>
      <c r="H390" s="749">
        <v>841544</v>
      </c>
      <c r="I390" s="749">
        <v>0</v>
      </c>
      <c r="J390" s="749" t="s">
        <v>884</v>
      </c>
      <c r="K390" s="749" t="s">
        <v>588</v>
      </c>
      <c r="L390" s="752">
        <v>90.270809022087377</v>
      </c>
      <c r="M390" s="752">
        <v>1</v>
      </c>
      <c r="N390" s="753">
        <v>90.270809022087377</v>
      </c>
    </row>
    <row r="391" spans="1:14" ht="14.4" customHeight="1" x14ac:dyDescent="0.3">
      <c r="A391" s="747" t="s">
        <v>586</v>
      </c>
      <c r="B391" s="748" t="s">
        <v>587</v>
      </c>
      <c r="C391" s="749" t="s">
        <v>604</v>
      </c>
      <c r="D391" s="750" t="s">
        <v>605</v>
      </c>
      <c r="E391" s="751">
        <v>50113001</v>
      </c>
      <c r="F391" s="750" t="s">
        <v>610</v>
      </c>
      <c r="G391" s="749" t="s">
        <v>611</v>
      </c>
      <c r="H391" s="749">
        <v>921284</v>
      </c>
      <c r="I391" s="749">
        <v>0</v>
      </c>
      <c r="J391" s="749" t="s">
        <v>1274</v>
      </c>
      <c r="K391" s="749" t="s">
        <v>588</v>
      </c>
      <c r="L391" s="752">
        <v>122.91820892017994</v>
      </c>
      <c r="M391" s="752">
        <v>1</v>
      </c>
      <c r="N391" s="753">
        <v>122.91820892017994</v>
      </c>
    </row>
    <row r="392" spans="1:14" ht="14.4" customHeight="1" x14ac:dyDescent="0.3">
      <c r="A392" s="747" t="s">
        <v>586</v>
      </c>
      <c r="B392" s="748" t="s">
        <v>587</v>
      </c>
      <c r="C392" s="749" t="s">
        <v>604</v>
      </c>
      <c r="D392" s="750" t="s">
        <v>605</v>
      </c>
      <c r="E392" s="751">
        <v>50113001</v>
      </c>
      <c r="F392" s="750" t="s">
        <v>610</v>
      </c>
      <c r="G392" s="749" t="s">
        <v>611</v>
      </c>
      <c r="H392" s="749">
        <v>500979</v>
      </c>
      <c r="I392" s="749">
        <v>0</v>
      </c>
      <c r="J392" s="749" t="s">
        <v>1275</v>
      </c>
      <c r="K392" s="749" t="s">
        <v>588</v>
      </c>
      <c r="L392" s="752">
        <v>51.772200159713989</v>
      </c>
      <c r="M392" s="752">
        <v>28</v>
      </c>
      <c r="N392" s="753">
        <v>1449.6216044719918</v>
      </c>
    </row>
    <row r="393" spans="1:14" ht="14.4" customHeight="1" x14ac:dyDescent="0.3">
      <c r="A393" s="747" t="s">
        <v>586</v>
      </c>
      <c r="B393" s="748" t="s">
        <v>587</v>
      </c>
      <c r="C393" s="749" t="s">
        <v>604</v>
      </c>
      <c r="D393" s="750" t="s">
        <v>605</v>
      </c>
      <c r="E393" s="751">
        <v>50113001</v>
      </c>
      <c r="F393" s="750" t="s">
        <v>610</v>
      </c>
      <c r="G393" s="749" t="s">
        <v>611</v>
      </c>
      <c r="H393" s="749">
        <v>900823</v>
      </c>
      <c r="I393" s="749">
        <v>0</v>
      </c>
      <c r="J393" s="749" t="s">
        <v>1276</v>
      </c>
      <c r="K393" s="749" t="s">
        <v>588</v>
      </c>
      <c r="L393" s="752">
        <v>81.963798711535262</v>
      </c>
      <c r="M393" s="752">
        <v>1</v>
      </c>
      <c r="N393" s="753">
        <v>81.963798711535262</v>
      </c>
    </row>
    <row r="394" spans="1:14" ht="14.4" customHeight="1" x14ac:dyDescent="0.3">
      <c r="A394" s="747" t="s">
        <v>586</v>
      </c>
      <c r="B394" s="748" t="s">
        <v>587</v>
      </c>
      <c r="C394" s="749" t="s">
        <v>604</v>
      </c>
      <c r="D394" s="750" t="s">
        <v>605</v>
      </c>
      <c r="E394" s="751">
        <v>50113001</v>
      </c>
      <c r="F394" s="750" t="s">
        <v>610</v>
      </c>
      <c r="G394" s="749" t="s">
        <v>611</v>
      </c>
      <c r="H394" s="749">
        <v>900406</v>
      </c>
      <c r="I394" s="749">
        <v>0</v>
      </c>
      <c r="J394" s="749" t="s">
        <v>891</v>
      </c>
      <c r="K394" s="749" t="s">
        <v>588</v>
      </c>
      <c r="L394" s="752">
        <v>62.747917185966436</v>
      </c>
      <c r="M394" s="752">
        <v>6</v>
      </c>
      <c r="N394" s="753">
        <v>376.48750311579863</v>
      </c>
    </row>
    <row r="395" spans="1:14" ht="14.4" customHeight="1" x14ac:dyDescent="0.3">
      <c r="A395" s="747" t="s">
        <v>586</v>
      </c>
      <c r="B395" s="748" t="s">
        <v>587</v>
      </c>
      <c r="C395" s="749" t="s">
        <v>604</v>
      </c>
      <c r="D395" s="750" t="s">
        <v>605</v>
      </c>
      <c r="E395" s="751">
        <v>50113001</v>
      </c>
      <c r="F395" s="750" t="s">
        <v>610</v>
      </c>
      <c r="G395" s="749" t="s">
        <v>611</v>
      </c>
      <c r="H395" s="749">
        <v>921459</v>
      </c>
      <c r="I395" s="749">
        <v>0</v>
      </c>
      <c r="J395" s="749" t="s">
        <v>896</v>
      </c>
      <c r="K395" s="749" t="s">
        <v>588</v>
      </c>
      <c r="L395" s="752">
        <v>321.86222029417195</v>
      </c>
      <c r="M395" s="752">
        <v>2</v>
      </c>
      <c r="N395" s="753">
        <v>643.7244405883439</v>
      </c>
    </row>
    <row r="396" spans="1:14" ht="14.4" customHeight="1" x14ac:dyDescent="0.3">
      <c r="A396" s="747" t="s">
        <v>586</v>
      </c>
      <c r="B396" s="748" t="s">
        <v>587</v>
      </c>
      <c r="C396" s="749" t="s">
        <v>604</v>
      </c>
      <c r="D396" s="750" t="s">
        <v>605</v>
      </c>
      <c r="E396" s="751">
        <v>50113001</v>
      </c>
      <c r="F396" s="750" t="s">
        <v>610</v>
      </c>
      <c r="G396" s="749" t="s">
        <v>611</v>
      </c>
      <c r="H396" s="749">
        <v>102439</v>
      </c>
      <c r="I396" s="749">
        <v>2439</v>
      </c>
      <c r="J396" s="749" t="s">
        <v>1277</v>
      </c>
      <c r="K396" s="749" t="s">
        <v>1278</v>
      </c>
      <c r="L396" s="752">
        <v>285.08000000000004</v>
      </c>
      <c r="M396" s="752">
        <v>1</v>
      </c>
      <c r="N396" s="753">
        <v>285.08000000000004</v>
      </c>
    </row>
    <row r="397" spans="1:14" ht="14.4" customHeight="1" x14ac:dyDescent="0.3">
      <c r="A397" s="747" t="s">
        <v>586</v>
      </c>
      <c r="B397" s="748" t="s">
        <v>587</v>
      </c>
      <c r="C397" s="749" t="s">
        <v>604</v>
      </c>
      <c r="D397" s="750" t="s">
        <v>605</v>
      </c>
      <c r="E397" s="751">
        <v>50113001</v>
      </c>
      <c r="F397" s="750" t="s">
        <v>610</v>
      </c>
      <c r="G397" s="749" t="s">
        <v>611</v>
      </c>
      <c r="H397" s="749">
        <v>100502</v>
      </c>
      <c r="I397" s="749">
        <v>502</v>
      </c>
      <c r="J397" s="749" t="s">
        <v>927</v>
      </c>
      <c r="K397" s="749" t="s">
        <v>928</v>
      </c>
      <c r="L397" s="752">
        <v>232.58350877192981</v>
      </c>
      <c r="M397" s="752">
        <v>57</v>
      </c>
      <c r="N397" s="753">
        <v>13257.26</v>
      </c>
    </row>
    <row r="398" spans="1:14" ht="14.4" customHeight="1" x14ac:dyDescent="0.3">
      <c r="A398" s="747" t="s">
        <v>586</v>
      </c>
      <c r="B398" s="748" t="s">
        <v>587</v>
      </c>
      <c r="C398" s="749" t="s">
        <v>607</v>
      </c>
      <c r="D398" s="750" t="s">
        <v>608</v>
      </c>
      <c r="E398" s="751">
        <v>50113001</v>
      </c>
      <c r="F398" s="750" t="s">
        <v>610</v>
      </c>
      <c r="G398" s="749" t="s">
        <v>611</v>
      </c>
      <c r="H398" s="749">
        <v>147251</v>
      </c>
      <c r="I398" s="749">
        <v>147251</v>
      </c>
      <c r="J398" s="749" t="s">
        <v>1279</v>
      </c>
      <c r="K398" s="749" t="s">
        <v>1280</v>
      </c>
      <c r="L398" s="752">
        <v>19.25</v>
      </c>
      <c r="M398" s="752">
        <v>10</v>
      </c>
      <c r="N398" s="753">
        <v>192.5</v>
      </c>
    </row>
    <row r="399" spans="1:14" ht="14.4" customHeight="1" x14ac:dyDescent="0.3">
      <c r="A399" s="747" t="s">
        <v>586</v>
      </c>
      <c r="B399" s="748" t="s">
        <v>587</v>
      </c>
      <c r="C399" s="749" t="s">
        <v>607</v>
      </c>
      <c r="D399" s="750" t="s">
        <v>608</v>
      </c>
      <c r="E399" s="751">
        <v>50113001</v>
      </c>
      <c r="F399" s="750" t="s">
        <v>610</v>
      </c>
      <c r="G399" s="749" t="s">
        <v>611</v>
      </c>
      <c r="H399" s="749">
        <v>846758</v>
      </c>
      <c r="I399" s="749">
        <v>103387</v>
      </c>
      <c r="J399" s="749" t="s">
        <v>612</v>
      </c>
      <c r="K399" s="749" t="s">
        <v>613</v>
      </c>
      <c r="L399" s="752">
        <v>73.063333333333333</v>
      </c>
      <c r="M399" s="752">
        <v>6</v>
      </c>
      <c r="N399" s="753">
        <v>438.38</v>
      </c>
    </row>
    <row r="400" spans="1:14" ht="14.4" customHeight="1" x14ac:dyDescent="0.3">
      <c r="A400" s="747" t="s">
        <v>586</v>
      </c>
      <c r="B400" s="748" t="s">
        <v>587</v>
      </c>
      <c r="C400" s="749" t="s">
        <v>607</v>
      </c>
      <c r="D400" s="750" t="s">
        <v>608</v>
      </c>
      <c r="E400" s="751">
        <v>50113001</v>
      </c>
      <c r="F400" s="750" t="s">
        <v>610</v>
      </c>
      <c r="G400" s="749" t="s">
        <v>611</v>
      </c>
      <c r="H400" s="749">
        <v>192729</v>
      </c>
      <c r="I400" s="749">
        <v>92729</v>
      </c>
      <c r="J400" s="749" t="s">
        <v>1281</v>
      </c>
      <c r="K400" s="749" t="s">
        <v>1282</v>
      </c>
      <c r="L400" s="752">
        <v>48.559999999999995</v>
      </c>
      <c r="M400" s="752">
        <v>3</v>
      </c>
      <c r="N400" s="753">
        <v>145.67999999999998</v>
      </c>
    </row>
    <row r="401" spans="1:14" ht="14.4" customHeight="1" x14ac:dyDescent="0.3">
      <c r="A401" s="747" t="s">
        <v>586</v>
      </c>
      <c r="B401" s="748" t="s">
        <v>587</v>
      </c>
      <c r="C401" s="749" t="s">
        <v>607</v>
      </c>
      <c r="D401" s="750" t="s">
        <v>608</v>
      </c>
      <c r="E401" s="751">
        <v>50113001</v>
      </c>
      <c r="F401" s="750" t="s">
        <v>610</v>
      </c>
      <c r="G401" s="749" t="s">
        <v>630</v>
      </c>
      <c r="H401" s="749">
        <v>126486</v>
      </c>
      <c r="I401" s="749">
        <v>26486</v>
      </c>
      <c r="J401" s="749" t="s">
        <v>1283</v>
      </c>
      <c r="K401" s="749" t="s">
        <v>901</v>
      </c>
      <c r="L401" s="752">
        <v>625.38</v>
      </c>
      <c r="M401" s="752">
        <v>1</v>
      </c>
      <c r="N401" s="753">
        <v>625.38</v>
      </c>
    </row>
    <row r="402" spans="1:14" ht="14.4" customHeight="1" x14ac:dyDescent="0.3">
      <c r="A402" s="747" t="s">
        <v>586</v>
      </c>
      <c r="B402" s="748" t="s">
        <v>587</v>
      </c>
      <c r="C402" s="749" t="s">
        <v>607</v>
      </c>
      <c r="D402" s="750" t="s">
        <v>608</v>
      </c>
      <c r="E402" s="751">
        <v>50113001</v>
      </c>
      <c r="F402" s="750" t="s">
        <v>610</v>
      </c>
      <c r="G402" s="749" t="s">
        <v>611</v>
      </c>
      <c r="H402" s="749">
        <v>197323</v>
      </c>
      <c r="I402" s="749">
        <v>197323</v>
      </c>
      <c r="J402" s="749" t="s">
        <v>1284</v>
      </c>
      <c r="K402" s="749" t="s">
        <v>1285</v>
      </c>
      <c r="L402" s="752">
        <v>1344.5</v>
      </c>
      <c r="M402" s="752">
        <v>1</v>
      </c>
      <c r="N402" s="753">
        <v>1344.5</v>
      </c>
    </row>
    <row r="403" spans="1:14" ht="14.4" customHeight="1" x14ac:dyDescent="0.3">
      <c r="A403" s="747" t="s">
        <v>586</v>
      </c>
      <c r="B403" s="748" t="s">
        <v>587</v>
      </c>
      <c r="C403" s="749" t="s">
        <v>607</v>
      </c>
      <c r="D403" s="750" t="s">
        <v>608</v>
      </c>
      <c r="E403" s="751">
        <v>50113001</v>
      </c>
      <c r="F403" s="750" t="s">
        <v>610</v>
      </c>
      <c r="G403" s="749" t="s">
        <v>611</v>
      </c>
      <c r="H403" s="749">
        <v>100362</v>
      </c>
      <c r="I403" s="749">
        <v>362</v>
      </c>
      <c r="J403" s="749" t="s">
        <v>618</v>
      </c>
      <c r="K403" s="749" t="s">
        <v>619</v>
      </c>
      <c r="L403" s="752">
        <v>86.440000000000012</v>
      </c>
      <c r="M403" s="752">
        <v>3</v>
      </c>
      <c r="N403" s="753">
        <v>259.32000000000005</v>
      </c>
    </row>
    <row r="404" spans="1:14" ht="14.4" customHeight="1" x14ac:dyDescent="0.3">
      <c r="A404" s="747" t="s">
        <v>586</v>
      </c>
      <c r="B404" s="748" t="s">
        <v>587</v>
      </c>
      <c r="C404" s="749" t="s">
        <v>607</v>
      </c>
      <c r="D404" s="750" t="s">
        <v>608</v>
      </c>
      <c r="E404" s="751">
        <v>50113001</v>
      </c>
      <c r="F404" s="750" t="s">
        <v>610</v>
      </c>
      <c r="G404" s="749" t="s">
        <v>611</v>
      </c>
      <c r="H404" s="749">
        <v>202701</v>
      </c>
      <c r="I404" s="749">
        <v>202701</v>
      </c>
      <c r="J404" s="749" t="s">
        <v>623</v>
      </c>
      <c r="K404" s="749" t="s">
        <v>624</v>
      </c>
      <c r="L404" s="752">
        <v>131.10999999999999</v>
      </c>
      <c r="M404" s="752">
        <v>1</v>
      </c>
      <c r="N404" s="753">
        <v>131.10999999999999</v>
      </c>
    </row>
    <row r="405" spans="1:14" ht="14.4" customHeight="1" x14ac:dyDescent="0.3">
      <c r="A405" s="747" t="s">
        <v>586</v>
      </c>
      <c r="B405" s="748" t="s">
        <v>587</v>
      </c>
      <c r="C405" s="749" t="s">
        <v>607</v>
      </c>
      <c r="D405" s="750" t="s">
        <v>608</v>
      </c>
      <c r="E405" s="751">
        <v>50113001</v>
      </c>
      <c r="F405" s="750" t="s">
        <v>610</v>
      </c>
      <c r="G405" s="749" t="s">
        <v>611</v>
      </c>
      <c r="H405" s="749">
        <v>845008</v>
      </c>
      <c r="I405" s="749">
        <v>107806</v>
      </c>
      <c r="J405" s="749" t="s">
        <v>623</v>
      </c>
      <c r="K405" s="749" t="s">
        <v>625</v>
      </c>
      <c r="L405" s="752">
        <v>62.774615384615394</v>
      </c>
      <c r="M405" s="752">
        <v>13</v>
      </c>
      <c r="N405" s="753">
        <v>816.07000000000016</v>
      </c>
    </row>
    <row r="406" spans="1:14" ht="14.4" customHeight="1" x14ac:dyDescent="0.3">
      <c r="A406" s="747" t="s">
        <v>586</v>
      </c>
      <c r="B406" s="748" t="s">
        <v>587</v>
      </c>
      <c r="C406" s="749" t="s">
        <v>607</v>
      </c>
      <c r="D406" s="750" t="s">
        <v>608</v>
      </c>
      <c r="E406" s="751">
        <v>50113001</v>
      </c>
      <c r="F406" s="750" t="s">
        <v>610</v>
      </c>
      <c r="G406" s="749" t="s">
        <v>611</v>
      </c>
      <c r="H406" s="749">
        <v>153200</v>
      </c>
      <c r="I406" s="749">
        <v>53200</v>
      </c>
      <c r="J406" s="749" t="s">
        <v>628</v>
      </c>
      <c r="K406" s="749" t="s">
        <v>629</v>
      </c>
      <c r="L406" s="752">
        <v>43.196000000000005</v>
      </c>
      <c r="M406" s="752">
        <v>25</v>
      </c>
      <c r="N406" s="753">
        <v>1079.9000000000001</v>
      </c>
    </row>
    <row r="407" spans="1:14" ht="14.4" customHeight="1" x14ac:dyDescent="0.3">
      <c r="A407" s="747" t="s">
        <v>586</v>
      </c>
      <c r="B407" s="748" t="s">
        <v>587</v>
      </c>
      <c r="C407" s="749" t="s">
        <v>607</v>
      </c>
      <c r="D407" s="750" t="s">
        <v>608</v>
      </c>
      <c r="E407" s="751">
        <v>50113001</v>
      </c>
      <c r="F407" s="750" t="s">
        <v>610</v>
      </c>
      <c r="G407" s="749" t="s">
        <v>630</v>
      </c>
      <c r="H407" s="749">
        <v>102945</v>
      </c>
      <c r="I407" s="749">
        <v>2945</v>
      </c>
      <c r="J407" s="749" t="s">
        <v>631</v>
      </c>
      <c r="K407" s="749" t="s">
        <v>632</v>
      </c>
      <c r="L407" s="752">
        <v>13.709999999999997</v>
      </c>
      <c r="M407" s="752">
        <v>2</v>
      </c>
      <c r="N407" s="753">
        <v>27.419999999999995</v>
      </c>
    </row>
    <row r="408" spans="1:14" ht="14.4" customHeight="1" x14ac:dyDescent="0.3">
      <c r="A408" s="747" t="s">
        <v>586</v>
      </c>
      <c r="B408" s="748" t="s">
        <v>587</v>
      </c>
      <c r="C408" s="749" t="s">
        <v>607</v>
      </c>
      <c r="D408" s="750" t="s">
        <v>608</v>
      </c>
      <c r="E408" s="751">
        <v>50113001</v>
      </c>
      <c r="F408" s="750" t="s">
        <v>610</v>
      </c>
      <c r="G408" s="749" t="s">
        <v>611</v>
      </c>
      <c r="H408" s="749">
        <v>121697</v>
      </c>
      <c r="I408" s="749">
        <v>21697</v>
      </c>
      <c r="J408" s="749" t="s">
        <v>1286</v>
      </c>
      <c r="K408" s="749" t="s">
        <v>1287</v>
      </c>
      <c r="L408" s="752">
        <v>125.26999999999997</v>
      </c>
      <c r="M408" s="752">
        <v>1</v>
      </c>
      <c r="N408" s="753">
        <v>125.26999999999997</v>
      </c>
    </row>
    <row r="409" spans="1:14" ht="14.4" customHeight="1" x14ac:dyDescent="0.3">
      <c r="A409" s="747" t="s">
        <v>586</v>
      </c>
      <c r="B409" s="748" t="s">
        <v>587</v>
      </c>
      <c r="C409" s="749" t="s">
        <v>607</v>
      </c>
      <c r="D409" s="750" t="s">
        <v>608</v>
      </c>
      <c r="E409" s="751">
        <v>50113001</v>
      </c>
      <c r="F409" s="750" t="s">
        <v>610</v>
      </c>
      <c r="G409" s="749" t="s">
        <v>611</v>
      </c>
      <c r="H409" s="749">
        <v>167547</v>
      </c>
      <c r="I409" s="749">
        <v>67547</v>
      </c>
      <c r="J409" s="749" t="s">
        <v>637</v>
      </c>
      <c r="K409" s="749" t="s">
        <v>638</v>
      </c>
      <c r="L409" s="752">
        <v>47.00861360785936</v>
      </c>
      <c r="M409" s="752">
        <v>75</v>
      </c>
      <c r="N409" s="753">
        <v>3525.6460205894518</v>
      </c>
    </row>
    <row r="410" spans="1:14" ht="14.4" customHeight="1" x14ac:dyDescent="0.3">
      <c r="A410" s="747" t="s">
        <v>586</v>
      </c>
      <c r="B410" s="748" t="s">
        <v>587</v>
      </c>
      <c r="C410" s="749" t="s">
        <v>607</v>
      </c>
      <c r="D410" s="750" t="s">
        <v>608</v>
      </c>
      <c r="E410" s="751">
        <v>50113001</v>
      </c>
      <c r="F410" s="750" t="s">
        <v>610</v>
      </c>
      <c r="G410" s="749" t="s">
        <v>611</v>
      </c>
      <c r="H410" s="749">
        <v>194916</v>
      </c>
      <c r="I410" s="749">
        <v>94916</v>
      </c>
      <c r="J410" s="749" t="s">
        <v>639</v>
      </c>
      <c r="K410" s="749" t="s">
        <v>640</v>
      </c>
      <c r="L410" s="752">
        <v>85.212535211267607</v>
      </c>
      <c r="M410" s="752">
        <v>71</v>
      </c>
      <c r="N410" s="753">
        <v>6050.09</v>
      </c>
    </row>
    <row r="411" spans="1:14" ht="14.4" customHeight="1" x14ac:dyDescent="0.3">
      <c r="A411" s="747" t="s">
        <v>586</v>
      </c>
      <c r="B411" s="748" t="s">
        <v>587</v>
      </c>
      <c r="C411" s="749" t="s">
        <v>607</v>
      </c>
      <c r="D411" s="750" t="s">
        <v>608</v>
      </c>
      <c r="E411" s="751">
        <v>50113001</v>
      </c>
      <c r="F411" s="750" t="s">
        <v>610</v>
      </c>
      <c r="G411" s="749" t="s">
        <v>611</v>
      </c>
      <c r="H411" s="749">
        <v>194919</v>
      </c>
      <c r="I411" s="749">
        <v>94919</v>
      </c>
      <c r="J411" s="749" t="s">
        <v>642</v>
      </c>
      <c r="K411" s="749" t="s">
        <v>643</v>
      </c>
      <c r="L411" s="752">
        <v>52.390000000000015</v>
      </c>
      <c r="M411" s="752">
        <v>4</v>
      </c>
      <c r="N411" s="753">
        <v>209.56000000000006</v>
      </c>
    </row>
    <row r="412" spans="1:14" ht="14.4" customHeight="1" x14ac:dyDescent="0.3">
      <c r="A412" s="747" t="s">
        <v>586</v>
      </c>
      <c r="B412" s="748" t="s">
        <v>587</v>
      </c>
      <c r="C412" s="749" t="s">
        <v>607</v>
      </c>
      <c r="D412" s="750" t="s">
        <v>608</v>
      </c>
      <c r="E412" s="751">
        <v>50113001</v>
      </c>
      <c r="F412" s="750" t="s">
        <v>610</v>
      </c>
      <c r="G412" s="749" t="s">
        <v>611</v>
      </c>
      <c r="H412" s="749">
        <v>988727</v>
      </c>
      <c r="I412" s="749">
        <v>192247</v>
      </c>
      <c r="J412" s="749" t="s">
        <v>645</v>
      </c>
      <c r="K412" s="749" t="s">
        <v>646</v>
      </c>
      <c r="L412" s="752">
        <v>74.45</v>
      </c>
      <c r="M412" s="752">
        <v>3</v>
      </c>
      <c r="N412" s="753">
        <v>223.35000000000002</v>
      </c>
    </row>
    <row r="413" spans="1:14" ht="14.4" customHeight="1" x14ac:dyDescent="0.3">
      <c r="A413" s="747" t="s">
        <v>586</v>
      </c>
      <c r="B413" s="748" t="s">
        <v>587</v>
      </c>
      <c r="C413" s="749" t="s">
        <v>607</v>
      </c>
      <c r="D413" s="750" t="s">
        <v>608</v>
      </c>
      <c r="E413" s="751">
        <v>50113001</v>
      </c>
      <c r="F413" s="750" t="s">
        <v>610</v>
      </c>
      <c r="G413" s="749" t="s">
        <v>630</v>
      </c>
      <c r="H413" s="749">
        <v>198336</v>
      </c>
      <c r="I413" s="749">
        <v>98336</v>
      </c>
      <c r="J413" s="749" t="s">
        <v>645</v>
      </c>
      <c r="K413" s="749" t="s">
        <v>1288</v>
      </c>
      <c r="L413" s="752">
        <v>58.32</v>
      </c>
      <c r="M413" s="752">
        <v>4</v>
      </c>
      <c r="N413" s="753">
        <v>233.28</v>
      </c>
    </row>
    <row r="414" spans="1:14" ht="14.4" customHeight="1" x14ac:dyDescent="0.3">
      <c r="A414" s="747" t="s">
        <v>586</v>
      </c>
      <c r="B414" s="748" t="s">
        <v>587</v>
      </c>
      <c r="C414" s="749" t="s">
        <v>607</v>
      </c>
      <c r="D414" s="750" t="s">
        <v>608</v>
      </c>
      <c r="E414" s="751">
        <v>50113001</v>
      </c>
      <c r="F414" s="750" t="s">
        <v>610</v>
      </c>
      <c r="G414" s="749" t="s">
        <v>630</v>
      </c>
      <c r="H414" s="749">
        <v>202900</v>
      </c>
      <c r="I414" s="749">
        <v>202900</v>
      </c>
      <c r="J414" s="749" t="s">
        <v>647</v>
      </c>
      <c r="K414" s="749" t="s">
        <v>648</v>
      </c>
      <c r="L414" s="752">
        <v>33.799999999999997</v>
      </c>
      <c r="M414" s="752">
        <v>2</v>
      </c>
      <c r="N414" s="753">
        <v>67.599999999999994</v>
      </c>
    </row>
    <row r="415" spans="1:14" ht="14.4" customHeight="1" x14ac:dyDescent="0.3">
      <c r="A415" s="747" t="s">
        <v>586</v>
      </c>
      <c r="B415" s="748" t="s">
        <v>587</v>
      </c>
      <c r="C415" s="749" t="s">
        <v>607</v>
      </c>
      <c r="D415" s="750" t="s">
        <v>608</v>
      </c>
      <c r="E415" s="751">
        <v>50113001</v>
      </c>
      <c r="F415" s="750" t="s">
        <v>610</v>
      </c>
      <c r="G415" s="749" t="s">
        <v>611</v>
      </c>
      <c r="H415" s="749">
        <v>845369</v>
      </c>
      <c r="I415" s="749">
        <v>107987</v>
      </c>
      <c r="J415" s="749" t="s">
        <v>653</v>
      </c>
      <c r="K415" s="749" t="s">
        <v>654</v>
      </c>
      <c r="L415" s="752">
        <v>112.96000000000002</v>
      </c>
      <c r="M415" s="752">
        <v>7</v>
      </c>
      <c r="N415" s="753">
        <v>790.72000000000014</v>
      </c>
    </row>
    <row r="416" spans="1:14" ht="14.4" customHeight="1" x14ac:dyDescent="0.3">
      <c r="A416" s="747" t="s">
        <v>586</v>
      </c>
      <c r="B416" s="748" t="s">
        <v>587</v>
      </c>
      <c r="C416" s="749" t="s">
        <v>607</v>
      </c>
      <c r="D416" s="750" t="s">
        <v>608</v>
      </c>
      <c r="E416" s="751">
        <v>50113001</v>
      </c>
      <c r="F416" s="750" t="s">
        <v>610</v>
      </c>
      <c r="G416" s="749" t="s">
        <v>611</v>
      </c>
      <c r="H416" s="749">
        <v>158668</v>
      </c>
      <c r="I416" s="749">
        <v>158668</v>
      </c>
      <c r="J416" s="749" t="s">
        <v>1289</v>
      </c>
      <c r="K416" s="749" t="s">
        <v>1290</v>
      </c>
      <c r="L416" s="752">
        <v>75.174999999999997</v>
      </c>
      <c r="M416" s="752">
        <v>20</v>
      </c>
      <c r="N416" s="753">
        <v>1503.5</v>
      </c>
    </row>
    <row r="417" spans="1:14" ht="14.4" customHeight="1" x14ac:dyDescent="0.3">
      <c r="A417" s="747" t="s">
        <v>586</v>
      </c>
      <c r="B417" s="748" t="s">
        <v>587</v>
      </c>
      <c r="C417" s="749" t="s">
        <v>607</v>
      </c>
      <c r="D417" s="750" t="s">
        <v>608</v>
      </c>
      <c r="E417" s="751">
        <v>50113001</v>
      </c>
      <c r="F417" s="750" t="s">
        <v>610</v>
      </c>
      <c r="G417" s="749" t="s">
        <v>611</v>
      </c>
      <c r="H417" s="749">
        <v>199295</v>
      </c>
      <c r="I417" s="749">
        <v>99295</v>
      </c>
      <c r="J417" s="749" t="s">
        <v>655</v>
      </c>
      <c r="K417" s="749" t="s">
        <v>657</v>
      </c>
      <c r="L417" s="752">
        <v>26.099999999999998</v>
      </c>
      <c r="M417" s="752">
        <v>3</v>
      </c>
      <c r="N417" s="753">
        <v>78.3</v>
      </c>
    </row>
    <row r="418" spans="1:14" ht="14.4" customHeight="1" x14ac:dyDescent="0.3">
      <c r="A418" s="747" t="s">
        <v>586</v>
      </c>
      <c r="B418" s="748" t="s">
        <v>587</v>
      </c>
      <c r="C418" s="749" t="s">
        <v>607</v>
      </c>
      <c r="D418" s="750" t="s">
        <v>608</v>
      </c>
      <c r="E418" s="751">
        <v>50113001</v>
      </c>
      <c r="F418" s="750" t="s">
        <v>610</v>
      </c>
      <c r="G418" s="749" t="s">
        <v>611</v>
      </c>
      <c r="H418" s="749">
        <v>196610</v>
      </c>
      <c r="I418" s="749">
        <v>96610</v>
      </c>
      <c r="J418" s="749" t="s">
        <v>658</v>
      </c>
      <c r="K418" s="749" t="s">
        <v>659</v>
      </c>
      <c r="L418" s="752">
        <v>46.419999999999995</v>
      </c>
      <c r="M418" s="752">
        <v>6</v>
      </c>
      <c r="N418" s="753">
        <v>278.52</v>
      </c>
    </row>
    <row r="419" spans="1:14" ht="14.4" customHeight="1" x14ac:dyDescent="0.3">
      <c r="A419" s="747" t="s">
        <v>586</v>
      </c>
      <c r="B419" s="748" t="s">
        <v>587</v>
      </c>
      <c r="C419" s="749" t="s">
        <v>607</v>
      </c>
      <c r="D419" s="750" t="s">
        <v>608</v>
      </c>
      <c r="E419" s="751">
        <v>50113001</v>
      </c>
      <c r="F419" s="750" t="s">
        <v>610</v>
      </c>
      <c r="G419" s="749" t="s">
        <v>588</v>
      </c>
      <c r="H419" s="749">
        <v>849561</v>
      </c>
      <c r="I419" s="749">
        <v>125060</v>
      </c>
      <c r="J419" s="749" t="s">
        <v>1291</v>
      </c>
      <c r="K419" s="749" t="s">
        <v>632</v>
      </c>
      <c r="L419" s="752">
        <v>34.670000000000009</v>
      </c>
      <c r="M419" s="752">
        <v>1</v>
      </c>
      <c r="N419" s="753">
        <v>34.670000000000009</v>
      </c>
    </row>
    <row r="420" spans="1:14" ht="14.4" customHeight="1" x14ac:dyDescent="0.3">
      <c r="A420" s="747" t="s">
        <v>586</v>
      </c>
      <c r="B420" s="748" t="s">
        <v>587</v>
      </c>
      <c r="C420" s="749" t="s">
        <v>607</v>
      </c>
      <c r="D420" s="750" t="s">
        <v>608</v>
      </c>
      <c r="E420" s="751">
        <v>50113001</v>
      </c>
      <c r="F420" s="750" t="s">
        <v>610</v>
      </c>
      <c r="G420" s="749" t="s">
        <v>588</v>
      </c>
      <c r="H420" s="749">
        <v>845592</v>
      </c>
      <c r="I420" s="749">
        <v>114287</v>
      </c>
      <c r="J420" s="749" t="s">
        <v>660</v>
      </c>
      <c r="K420" s="749" t="s">
        <v>625</v>
      </c>
      <c r="L420" s="752">
        <v>98.270000000000039</v>
      </c>
      <c r="M420" s="752">
        <v>1</v>
      </c>
      <c r="N420" s="753">
        <v>98.270000000000039</v>
      </c>
    </row>
    <row r="421" spans="1:14" ht="14.4" customHeight="1" x14ac:dyDescent="0.3">
      <c r="A421" s="747" t="s">
        <v>586</v>
      </c>
      <c r="B421" s="748" t="s">
        <v>587</v>
      </c>
      <c r="C421" s="749" t="s">
        <v>607</v>
      </c>
      <c r="D421" s="750" t="s">
        <v>608</v>
      </c>
      <c r="E421" s="751">
        <v>50113001</v>
      </c>
      <c r="F421" s="750" t="s">
        <v>610</v>
      </c>
      <c r="G421" s="749" t="s">
        <v>611</v>
      </c>
      <c r="H421" s="749">
        <v>847974</v>
      </c>
      <c r="I421" s="749">
        <v>125525</v>
      </c>
      <c r="J421" s="749" t="s">
        <v>661</v>
      </c>
      <c r="K421" s="749" t="s">
        <v>662</v>
      </c>
      <c r="L421" s="752">
        <v>42.717823643549529</v>
      </c>
      <c r="M421" s="752">
        <v>5</v>
      </c>
      <c r="N421" s="753">
        <v>213.58911821774765</v>
      </c>
    </row>
    <row r="422" spans="1:14" ht="14.4" customHeight="1" x14ac:dyDescent="0.3">
      <c r="A422" s="747" t="s">
        <v>586</v>
      </c>
      <c r="B422" s="748" t="s">
        <v>587</v>
      </c>
      <c r="C422" s="749" t="s">
        <v>607</v>
      </c>
      <c r="D422" s="750" t="s">
        <v>608</v>
      </c>
      <c r="E422" s="751">
        <v>50113001</v>
      </c>
      <c r="F422" s="750" t="s">
        <v>610</v>
      </c>
      <c r="G422" s="749" t="s">
        <v>611</v>
      </c>
      <c r="H422" s="749">
        <v>189244</v>
      </c>
      <c r="I422" s="749">
        <v>89244</v>
      </c>
      <c r="J422" s="749" t="s">
        <v>1292</v>
      </c>
      <c r="K422" s="749" t="s">
        <v>1293</v>
      </c>
      <c r="L422" s="752">
        <v>20.76</v>
      </c>
      <c r="M422" s="752">
        <v>20</v>
      </c>
      <c r="N422" s="753">
        <v>415.20000000000005</v>
      </c>
    </row>
    <row r="423" spans="1:14" ht="14.4" customHeight="1" x14ac:dyDescent="0.3">
      <c r="A423" s="747" t="s">
        <v>586</v>
      </c>
      <c r="B423" s="748" t="s">
        <v>587</v>
      </c>
      <c r="C423" s="749" t="s">
        <v>607</v>
      </c>
      <c r="D423" s="750" t="s">
        <v>608</v>
      </c>
      <c r="E423" s="751">
        <v>50113001</v>
      </c>
      <c r="F423" s="750" t="s">
        <v>610</v>
      </c>
      <c r="G423" s="749" t="s">
        <v>611</v>
      </c>
      <c r="H423" s="749">
        <v>110555</v>
      </c>
      <c r="I423" s="749">
        <v>10555</v>
      </c>
      <c r="J423" s="749" t="s">
        <v>1260</v>
      </c>
      <c r="K423" s="749" t="s">
        <v>1294</v>
      </c>
      <c r="L423" s="752">
        <v>254.97999730415171</v>
      </c>
      <c r="M423" s="752">
        <v>16</v>
      </c>
      <c r="N423" s="753">
        <v>4079.6799568664273</v>
      </c>
    </row>
    <row r="424" spans="1:14" ht="14.4" customHeight="1" x14ac:dyDescent="0.3">
      <c r="A424" s="747" t="s">
        <v>586</v>
      </c>
      <c r="B424" s="748" t="s">
        <v>587</v>
      </c>
      <c r="C424" s="749" t="s">
        <v>607</v>
      </c>
      <c r="D424" s="750" t="s">
        <v>608</v>
      </c>
      <c r="E424" s="751">
        <v>50113001</v>
      </c>
      <c r="F424" s="750" t="s">
        <v>610</v>
      </c>
      <c r="G424" s="749" t="s">
        <v>611</v>
      </c>
      <c r="H424" s="749">
        <v>187764</v>
      </c>
      <c r="I424" s="749">
        <v>87764</v>
      </c>
      <c r="J424" s="749" t="s">
        <v>1295</v>
      </c>
      <c r="K424" s="749" t="s">
        <v>1296</v>
      </c>
      <c r="L424" s="752">
        <v>52.459999999999994</v>
      </c>
      <c r="M424" s="752">
        <v>10</v>
      </c>
      <c r="N424" s="753">
        <v>524.59999999999991</v>
      </c>
    </row>
    <row r="425" spans="1:14" ht="14.4" customHeight="1" x14ac:dyDescent="0.3">
      <c r="A425" s="747" t="s">
        <v>586</v>
      </c>
      <c r="B425" s="748" t="s">
        <v>587</v>
      </c>
      <c r="C425" s="749" t="s">
        <v>607</v>
      </c>
      <c r="D425" s="750" t="s">
        <v>608</v>
      </c>
      <c r="E425" s="751">
        <v>50113001</v>
      </c>
      <c r="F425" s="750" t="s">
        <v>610</v>
      </c>
      <c r="G425" s="749" t="s">
        <v>611</v>
      </c>
      <c r="H425" s="749">
        <v>396473</v>
      </c>
      <c r="I425" s="749">
        <v>99130</v>
      </c>
      <c r="J425" s="749" t="s">
        <v>1297</v>
      </c>
      <c r="K425" s="749" t="s">
        <v>1298</v>
      </c>
      <c r="L425" s="752">
        <v>33.679999999999993</v>
      </c>
      <c r="M425" s="752">
        <v>6</v>
      </c>
      <c r="N425" s="753">
        <v>202.07999999999996</v>
      </c>
    </row>
    <row r="426" spans="1:14" ht="14.4" customHeight="1" x14ac:dyDescent="0.3">
      <c r="A426" s="747" t="s">
        <v>586</v>
      </c>
      <c r="B426" s="748" t="s">
        <v>587</v>
      </c>
      <c r="C426" s="749" t="s">
        <v>607</v>
      </c>
      <c r="D426" s="750" t="s">
        <v>608</v>
      </c>
      <c r="E426" s="751">
        <v>50113001</v>
      </c>
      <c r="F426" s="750" t="s">
        <v>610</v>
      </c>
      <c r="G426" s="749" t="s">
        <v>611</v>
      </c>
      <c r="H426" s="749">
        <v>192351</v>
      </c>
      <c r="I426" s="749">
        <v>92351</v>
      </c>
      <c r="J426" s="749" t="s">
        <v>669</v>
      </c>
      <c r="K426" s="749" t="s">
        <v>670</v>
      </c>
      <c r="L426" s="752">
        <v>86.219999999999985</v>
      </c>
      <c r="M426" s="752">
        <v>9</v>
      </c>
      <c r="N426" s="753">
        <v>775.9799999999999</v>
      </c>
    </row>
    <row r="427" spans="1:14" ht="14.4" customHeight="1" x14ac:dyDescent="0.3">
      <c r="A427" s="747" t="s">
        <v>586</v>
      </c>
      <c r="B427" s="748" t="s">
        <v>587</v>
      </c>
      <c r="C427" s="749" t="s">
        <v>607</v>
      </c>
      <c r="D427" s="750" t="s">
        <v>608</v>
      </c>
      <c r="E427" s="751">
        <v>50113001</v>
      </c>
      <c r="F427" s="750" t="s">
        <v>610</v>
      </c>
      <c r="G427" s="749" t="s">
        <v>630</v>
      </c>
      <c r="H427" s="749">
        <v>112892</v>
      </c>
      <c r="I427" s="749">
        <v>12892</v>
      </c>
      <c r="J427" s="749" t="s">
        <v>671</v>
      </c>
      <c r="K427" s="749" t="s">
        <v>674</v>
      </c>
      <c r="L427" s="752">
        <v>105.06000000000002</v>
      </c>
      <c r="M427" s="752">
        <v>5</v>
      </c>
      <c r="N427" s="753">
        <v>525.30000000000007</v>
      </c>
    </row>
    <row r="428" spans="1:14" ht="14.4" customHeight="1" x14ac:dyDescent="0.3">
      <c r="A428" s="747" t="s">
        <v>586</v>
      </c>
      <c r="B428" s="748" t="s">
        <v>587</v>
      </c>
      <c r="C428" s="749" t="s">
        <v>607</v>
      </c>
      <c r="D428" s="750" t="s">
        <v>608</v>
      </c>
      <c r="E428" s="751">
        <v>50113001</v>
      </c>
      <c r="F428" s="750" t="s">
        <v>610</v>
      </c>
      <c r="G428" s="749" t="s">
        <v>588</v>
      </c>
      <c r="H428" s="749">
        <v>132853</v>
      </c>
      <c r="I428" s="749">
        <v>132853</v>
      </c>
      <c r="J428" s="749" t="s">
        <v>671</v>
      </c>
      <c r="K428" s="749" t="s">
        <v>674</v>
      </c>
      <c r="L428" s="752">
        <v>103.31999999999998</v>
      </c>
      <c r="M428" s="752">
        <v>7</v>
      </c>
      <c r="N428" s="753">
        <v>723.2399999999999</v>
      </c>
    </row>
    <row r="429" spans="1:14" ht="14.4" customHeight="1" x14ac:dyDescent="0.3">
      <c r="A429" s="747" t="s">
        <v>586</v>
      </c>
      <c r="B429" s="748" t="s">
        <v>587</v>
      </c>
      <c r="C429" s="749" t="s">
        <v>607</v>
      </c>
      <c r="D429" s="750" t="s">
        <v>608</v>
      </c>
      <c r="E429" s="751">
        <v>50113001</v>
      </c>
      <c r="F429" s="750" t="s">
        <v>610</v>
      </c>
      <c r="G429" s="749" t="s">
        <v>611</v>
      </c>
      <c r="H429" s="749">
        <v>176496</v>
      </c>
      <c r="I429" s="749">
        <v>76496</v>
      </c>
      <c r="J429" s="749" t="s">
        <v>1299</v>
      </c>
      <c r="K429" s="749" t="s">
        <v>1300</v>
      </c>
      <c r="L429" s="752">
        <v>125.43</v>
      </c>
      <c r="M429" s="752">
        <v>4</v>
      </c>
      <c r="N429" s="753">
        <v>501.72</v>
      </c>
    </row>
    <row r="430" spans="1:14" ht="14.4" customHeight="1" x14ac:dyDescent="0.3">
      <c r="A430" s="747" t="s">
        <v>586</v>
      </c>
      <c r="B430" s="748" t="s">
        <v>587</v>
      </c>
      <c r="C430" s="749" t="s">
        <v>607</v>
      </c>
      <c r="D430" s="750" t="s">
        <v>608</v>
      </c>
      <c r="E430" s="751">
        <v>50113001</v>
      </c>
      <c r="F430" s="750" t="s">
        <v>610</v>
      </c>
      <c r="G430" s="749" t="s">
        <v>611</v>
      </c>
      <c r="H430" s="749">
        <v>102679</v>
      </c>
      <c r="I430" s="749">
        <v>2679</v>
      </c>
      <c r="J430" s="749" t="s">
        <v>676</v>
      </c>
      <c r="K430" s="749" t="s">
        <v>677</v>
      </c>
      <c r="L430" s="752">
        <v>164.48</v>
      </c>
      <c r="M430" s="752">
        <v>3</v>
      </c>
      <c r="N430" s="753">
        <v>493.43999999999994</v>
      </c>
    </row>
    <row r="431" spans="1:14" ht="14.4" customHeight="1" x14ac:dyDescent="0.3">
      <c r="A431" s="747" t="s">
        <v>586</v>
      </c>
      <c r="B431" s="748" t="s">
        <v>587</v>
      </c>
      <c r="C431" s="749" t="s">
        <v>607</v>
      </c>
      <c r="D431" s="750" t="s">
        <v>608</v>
      </c>
      <c r="E431" s="751">
        <v>50113001</v>
      </c>
      <c r="F431" s="750" t="s">
        <v>610</v>
      </c>
      <c r="G431" s="749" t="s">
        <v>611</v>
      </c>
      <c r="H431" s="749">
        <v>162320</v>
      </c>
      <c r="I431" s="749">
        <v>62320</v>
      </c>
      <c r="J431" s="749" t="s">
        <v>678</v>
      </c>
      <c r="K431" s="749" t="s">
        <v>679</v>
      </c>
      <c r="L431" s="752">
        <v>74.429999999999993</v>
      </c>
      <c r="M431" s="752">
        <v>3</v>
      </c>
      <c r="N431" s="753">
        <v>223.28999999999996</v>
      </c>
    </row>
    <row r="432" spans="1:14" ht="14.4" customHeight="1" x14ac:dyDescent="0.3">
      <c r="A432" s="747" t="s">
        <v>586</v>
      </c>
      <c r="B432" s="748" t="s">
        <v>587</v>
      </c>
      <c r="C432" s="749" t="s">
        <v>607</v>
      </c>
      <c r="D432" s="750" t="s">
        <v>608</v>
      </c>
      <c r="E432" s="751">
        <v>50113001</v>
      </c>
      <c r="F432" s="750" t="s">
        <v>610</v>
      </c>
      <c r="G432" s="749" t="s">
        <v>630</v>
      </c>
      <c r="H432" s="749">
        <v>146981</v>
      </c>
      <c r="I432" s="749">
        <v>46981</v>
      </c>
      <c r="J432" s="749" t="s">
        <v>1301</v>
      </c>
      <c r="K432" s="749" t="s">
        <v>1302</v>
      </c>
      <c r="L432" s="752">
        <v>99.46</v>
      </c>
      <c r="M432" s="752">
        <v>1</v>
      </c>
      <c r="N432" s="753">
        <v>99.46</v>
      </c>
    </row>
    <row r="433" spans="1:14" ht="14.4" customHeight="1" x14ac:dyDescent="0.3">
      <c r="A433" s="747" t="s">
        <v>586</v>
      </c>
      <c r="B433" s="748" t="s">
        <v>587</v>
      </c>
      <c r="C433" s="749" t="s">
        <v>607</v>
      </c>
      <c r="D433" s="750" t="s">
        <v>608</v>
      </c>
      <c r="E433" s="751">
        <v>50113001</v>
      </c>
      <c r="F433" s="750" t="s">
        <v>610</v>
      </c>
      <c r="G433" s="749" t="s">
        <v>630</v>
      </c>
      <c r="H433" s="749">
        <v>132225</v>
      </c>
      <c r="I433" s="749">
        <v>32225</v>
      </c>
      <c r="J433" s="749" t="s">
        <v>1303</v>
      </c>
      <c r="K433" s="749" t="s">
        <v>1304</v>
      </c>
      <c r="L433" s="752">
        <v>76.959999999999994</v>
      </c>
      <c r="M433" s="752">
        <v>2</v>
      </c>
      <c r="N433" s="753">
        <v>153.91999999999999</v>
      </c>
    </row>
    <row r="434" spans="1:14" ht="14.4" customHeight="1" x14ac:dyDescent="0.3">
      <c r="A434" s="747" t="s">
        <v>586</v>
      </c>
      <c r="B434" s="748" t="s">
        <v>587</v>
      </c>
      <c r="C434" s="749" t="s">
        <v>607</v>
      </c>
      <c r="D434" s="750" t="s">
        <v>608</v>
      </c>
      <c r="E434" s="751">
        <v>50113001</v>
      </c>
      <c r="F434" s="750" t="s">
        <v>610</v>
      </c>
      <c r="G434" s="749" t="s">
        <v>630</v>
      </c>
      <c r="H434" s="749">
        <v>58038</v>
      </c>
      <c r="I434" s="749">
        <v>58038</v>
      </c>
      <c r="J434" s="749" t="s">
        <v>1305</v>
      </c>
      <c r="K434" s="749" t="s">
        <v>1306</v>
      </c>
      <c r="L434" s="752">
        <v>253.12000000000006</v>
      </c>
      <c r="M434" s="752">
        <v>1</v>
      </c>
      <c r="N434" s="753">
        <v>253.12000000000006</v>
      </c>
    </row>
    <row r="435" spans="1:14" ht="14.4" customHeight="1" x14ac:dyDescent="0.3">
      <c r="A435" s="747" t="s">
        <v>586</v>
      </c>
      <c r="B435" s="748" t="s">
        <v>587</v>
      </c>
      <c r="C435" s="749" t="s">
        <v>607</v>
      </c>
      <c r="D435" s="750" t="s">
        <v>608</v>
      </c>
      <c r="E435" s="751">
        <v>50113001</v>
      </c>
      <c r="F435" s="750" t="s">
        <v>610</v>
      </c>
      <c r="G435" s="749" t="s">
        <v>630</v>
      </c>
      <c r="H435" s="749">
        <v>158037</v>
      </c>
      <c r="I435" s="749">
        <v>58037</v>
      </c>
      <c r="J435" s="749" t="s">
        <v>687</v>
      </c>
      <c r="K435" s="749" t="s">
        <v>688</v>
      </c>
      <c r="L435" s="752">
        <v>96.46750000000003</v>
      </c>
      <c r="M435" s="752">
        <v>4</v>
      </c>
      <c r="N435" s="753">
        <v>385.87000000000012</v>
      </c>
    </row>
    <row r="436" spans="1:14" ht="14.4" customHeight="1" x14ac:dyDescent="0.3">
      <c r="A436" s="747" t="s">
        <v>586</v>
      </c>
      <c r="B436" s="748" t="s">
        <v>587</v>
      </c>
      <c r="C436" s="749" t="s">
        <v>607</v>
      </c>
      <c r="D436" s="750" t="s">
        <v>608</v>
      </c>
      <c r="E436" s="751">
        <v>50113001</v>
      </c>
      <c r="F436" s="750" t="s">
        <v>610</v>
      </c>
      <c r="G436" s="749" t="s">
        <v>611</v>
      </c>
      <c r="H436" s="749">
        <v>845329</v>
      </c>
      <c r="I436" s="749">
        <v>0</v>
      </c>
      <c r="J436" s="749" t="s">
        <v>690</v>
      </c>
      <c r="K436" s="749" t="s">
        <v>588</v>
      </c>
      <c r="L436" s="752">
        <v>169.92000000000002</v>
      </c>
      <c r="M436" s="752">
        <v>5</v>
      </c>
      <c r="N436" s="753">
        <v>849.6</v>
      </c>
    </row>
    <row r="437" spans="1:14" ht="14.4" customHeight="1" x14ac:dyDescent="0.3">
      <c r="A437" s="747" t="s">
        <v>586</v>
      </c>
      <c r="B437" s="748" t="s">
        <v>587</v>
      </c>
      <c r="C437" s="749" t="s">
        <v>607</v>
      </c>
      <c r="D437" s="750" t="s">
        <v>608</v>
      </c>
      <c r="E437" s="751">
        <v>50113001</v>
      </c>
      <c r="F437" s="750" t="s">
        <v>610</v>
      </c>
      <c r="G437" s="749" t="s">
        <v>611</v>
      </c>
      <c r="H437" s="749">
        <v>500458</v>
      </c>
      <c r="I437" s="749">
        <v>0</v>
      </c>
      <c r="J437" s="749" t="s">
        <v>1307</v>
      </c>
      <c r="K437" s="749" t="s">
        <v>588</v>
      </c>
      <c r="L437" s="752">
        <v>123.71999999999997</v>
      </c>
      <c r="M437" s="752">
        <v>2</v>
      </c>
      <c r="N437" s="753">
        <v>247.43999999999994</v>
      </c>
    </row>
    <row r="438" spans="1:14" ht="14.4" customHeight="1" x14ac:dyDescent="0.3">
      <c r="A438" s="747" t="s">
        <v>586</v>
      </c>
      <c r="B438" s="748" t="s">
        <v>587</v>
      </c>
      <c r="C438" s="749" t="s">
        <v>607</v>
      </c>
      <c r="D438" s="750" t="s">
        <v>608</v>
      </c>
      <c r="E438" s="751">
        <v>50113001</v>
      </c>
      <c r="F438" s="750" t="s">
        <v>610</v>
      </c>
      <c r="G438" s="749" t="s">
        <v>611</v>
      </c>
      <c r="H438" s="749">
        <v>199466</v>
      </c>
      <c r="I438" s="749">
        <v>199466</v>
      </c>
      <c r="J438" s="749" t="s">
        <v>1308</v>
      </c>
      <c r="K438" s="749" t="s">
        <v>1309</v>
      </c>
      <c r="L438" s="752">
        <v>91.379999999999981</v>
      </c>
      <c r="M438" s="752">
        <v>2</v>
      </c>
      <c r="N438" s="753">
        <v>182.75999999999996</v>
      </c>
    </row>
    <row r="439" spans="1:14" ht="14.4" customHeight="1" x14ac:dyDescent="0.3">
      <c r="A439" s="747" t="s">
        <v>586</v>
      </c>
      <c r="B439" s="748" t="s">
        <v>587</v>
      </c>
      <c r="C439" s="749" t="s">
        <v>607</v>
      </c>
      <c r="D439" s="750" t="s">
        <v>608</v>
      </c>
      <c r="E439" s="751">
        <v>50113001</v>
      </c>
      <c r="F439" s="750" t="s">
        <v>610</v>
      </c>
      <c r="G439" s="749" t="s">
        <v>611</v>
      </c>
      <c r="H439" s="749">
        <v>850642</v>
      </c>
      <c r="I439" s="749">
        <v>169673</v>
      </c>
      <c r="J439" s="749" t="s">
        <v>1310</v>
      </c>
      <c r="K439" s="749" t="s">
        <v>695</v>
      </c>
      <c r="L439" s="752">
        <v>131.62</v>
      </c>
      <c r="M439" s="752">
        <v>1</v>
      </c>
      <c r="N439" s="753">
        <v>131.62</v>
      </c>
    </row>
    <row r="440" spans="1:14" ht="14.4" customHeight="1" x14ac:dyDescent="0.3">
      <c r="A440" s="747" t="s">
        <v>586</v>
      </c>
      <c r="B440" s="748" t="s">
        <v>587</v>
      </c>
      <c r="C440" s="749" t="s">
        <v>607</v>
      </c>
      <c r="D440" s="750" t="s">
        <v>608</v>
      </c>
      <c r="E440" s="751">
        <v>50113001</v>
      </c>
      <c r="F440" s="750" t="s">
        <v>610</v>
      </c>
      <c r="G440" s="749" t="s">
        <v>611</v>
      </c>
      <c r="H440" s="749">
        <v>841498</v>
      </c>
      <c r="I440" s="749">
        <v>0</v>
      </c>
      <c r="J440" s="749" t="s">
        <v>1311</v>
      </c>
      <c r="K440" s="749" t="s">
        <v>588</v>
      </c>
      <c r="L440" s="752">
        <v>44.210000000000015</v>
      </c>
      <c r="M440" s="752">
        <v>1</v>
      </c>
      <c r="N440" s="753">
        <v>44.210000000000015</v>
      </c>
    </row>
    <row r="441" spans="1:14" ht="14.4" customHeight="1" x14ac:dyDescent="0.3">
      <c r="A441" s="747" t="s">
        <v>586</v>
      </c>
      <c r="B441" s="748" t="s">
        <v>587</v>
      </c>
      <c r="C441" s="749" t="s">
        <v>607</v>
      </c>
      <c r="D441" s="750" t="s">
        <v>608</v>
      </c>
      <c r="E441" s="751">
        <v>50113001</v>
      </c>
      <c r="F441" s="750" t="s">
        <v>610</v>
      </c>
      <c r="G441" s="749" t="s">
        <v>611</v>
      </c>
      <c r="H441" s="749">
        <v>191484</v>
      </c>
      <c r="I441" s="749">
        <v>91484</v>
      </c>
      <c r="J441" s="749" t="s">
        <v>1312</v>
      </c>
      <c r="K441" s="749" t="s">
        <v>1313</v>
      </c>
      <c r="L441" s="752">
        <v>86.99</v>
      </c>
      <c r="M441" s="752">
        <v>1</v>
      </c>
      <c r="N441" s="753">
        <v>86.99</v>
      </c>
    </row>
    <row r="442" spans="1:14" ht="14.4" customHeight="1" x14ac:dyDescent="0.3">
      <c r="A442" s="747" t="s">
        <v>586</v>
      </c>
      <c r="B442" s="748" t="s">
        <v>587</v>
      </c>
      <c r="C442" s="749" t="s">
        <v>607</v>
      </c>
      <c r="D442" s="750" t="s">
        <v>608</v>
      </c>
      <c r="E442" s="751">
        <v>50113001</v>
      </c>
      <c r="F442" s="750" t="s">
        <v>610</v>
      </c>
      <c r="G442" s="749" t="s">
        <v>630</v>
      </c>
      <c r="H442" s="749">
        <v>849990</v>
      </c>
      <c r="I442" s="749">
        <v>102596</v>
      </c>
      <c r="J442" s="749" t="s">
        <v>1314</v>
      </c>
      <c r="K442" s="749" t="s">
        <v>1315</v>
      </c>
      <c r="L442" s="752">
        <v>24.750000000000007</v>
      </c>
      <c r="M442" s="752">
        <v>1</v>
      </c>
      <c r="N442" s="753">
        <v>24.750000000000007</v>
      </c>
    </row>
    <row r="443" spans="1:14" ht="14.4" customHeight="1" x14ac:dyDescent="0.3">
      <c r="A443" s="747" t="s">
        <v>586</v>
      </c>
      <c r="B443" s="748" t="s">
        <v>587</v>
      </c>
      <c r="C443" s="749" t="s">
        <v>607</v>
      </c>
      <c r="D443" s="750" t="s">
        <v>608</v>
      </c>
      <c r="E443" s="751">
        <v>50113001</v>
      </c>
      <c r="F443" s="750" t="s">
        <v>610</v>
      </c>
      <c r="G443" s="749" t="s">
        <v>611</v>
      </c>
      <c r="H443" s="749">
        <v>171571</v>
      </c>
      <c r="I443" s="749">
        <v>171571</v>
      </c>
      <c r="J443" s="749" t="s">
        <v>1316</v>
      </c>
      <c r="K443" s="749" t="s">
        <v>1317</v>
      </c>
      <c r="L443" s="752">
        <v>60.17</v>
      </c>
      <c r="M443" s="752">
        <v>1</v>
      </c>
      <c r="N443" s="753">
        <v>60.17</v>
      </c>
    </row>
    <row r="444" spans="1:14" ht="14.4" customHeight="1" x14ac:dyDescent="0.3">
      <c r="A444" s="747" t="s">
        <v>586</v>
      </c>
      <c r="B444" s="748" t="s">
        <v>587</v>
      </c>
      <c r="C444" s="749" t="s">
        <v>607</v>
      </c>
      <c r="D444" s="750" t="s">
        <v>608</v>
      </c>
      <c r="E444" s="751">
        <v>50113001</v>
      </c>
      <c r="F444" s="750" t="s">
        <v>610</v>
      </c>
      <c r="G444" s="749" t="s">
        <v>611</v>
      </c>
      <c r="H444" s="749">
        <v>176188</v>
      </c>
      <c r="I444" s="749">
        <v>76188</v>
      </c>
      <c r="J444" s="749" t="s">
        <v>700</v>
      </c>
      <c r="K444" s="749" t="s">
        <v>701</v>
      </c>
      <c r="L444" s="752">
        <v>37.479999999999997</v>
      </c>
      <c r="M444" s="752">
        <v>2</v>
      </c>
      <c r="N444" s="753">
        <v>74.959999999999994</v>
      </c>
    </row>
    <row r="445" spans="1:14" ht="14.4" customHeight="1" x14ac:dyDescent="0.3">
      <c r="A445" s="747" t="s">
        <v>586</v>
      </c>
      <c r="B445" s="748" t="s">
        <v>587</v>
      </c>
      <c r="C445" s="749" t="s">
        <v>607</v>
      </c>
      <c r="D445" s="750" t="s">
        <v>608</v>
      </c>
      <c r="E445" s="751">
        <v>50113001</v>
      </c>
      <c r="F445" s="750" t="s">
        <v>610</v>
      </c>
      <c r="G445" s="749" t="s">
        <v>611</v>
      </c>
      <c r="H445" s="749">
        <v>145981</v>
      </c>
      <c r="I445" s="749">
        <v>45981</v>
      </c>
      <c r="J445" s="749" t="s">
        <v>1318</v>
      </c>
      <c r="K445" s="749" t="s">
        <v>1319</v>
      </c>
      <c r="L445" s="752">
        <v>1704.56</v>
      </c>
      <c r="M445" s="752">
        <v>1</v>
      </c>
      <c r="N445" s="753">
        <v>1704.56</v>
      </c>
    </row>
    <row r="446" spans="1:14" ht="14.4" customHeight="1" x14ac:dyDescent="0.3">
      <c r="A446" s="747" t="s">
        <v>586</v>
      </c>
      <c r="B446" s="748" t="s">
        <v>587</v>
      </c>
      <c r="C446" s="749" t="s">
        <v>607</v>
      </c>
      <c r="D446" s="750" t="s">
        <v>608</v>
      </c>
      <c r="E446" s="751">
        <v>50113001</v>
      </c>
      <c r="F446" s="750" t="s">
        <v>610</v>
      </c>
      <c r="G446" s="749" t="s">
        <v>630</v>
      </c>
      <c r="H446" s="749">
        <v>846446</v>
      </c>
      <c r="I446" s="749">
        <v>124343</v>
      </c>
      <c r="J446" s="749" t="s">
        <v>1320</v>
      </c>
      <c r="K446" s="749" t="s">
        <v>692</v>
      </c>
      <c r="L446" s="752">
        <v>51.839999999999968</v>
      </c>
      <c r="M446" s="752">
        <v>1</v>
      </c>
      <c r="N446" s="753">
        <v>51.839999999999968</v>
      </c>
    </row>
    <row r="447" spans="1:14" ht="14.4" customHeight="1" x14ac:dyDescent="0.3">
      <c r="A447" s="747" t="s">
        <v>586</v>
      </c>
      <c r="B447" s="748" t="s">
        <v>587</v>
      </c>
      <c r="C447" s="749" t="s">
        <v>607</v>
      </c>
      <c r="D447" s="750" t="s">
        <v>608</v>
      </c>
      <c r="E447" s="751">
        <v>50113001</v>
      </c>
      <c r="F447" s="750" t="s">
        <v>610</v>
      </c>
      <c r="G447" s="749" t="s">
        <v>611</v>
      </c>
      <c r="H447" s="749">
        <v>104336</v>
      </c>
      <c r="I447" s="749">
        <v>4336</v>
      </c>
      <c r="J447" s="749" t="s">
        <v>1321</v>
      </c>
      <c r="K447" s="749" t="s">
        <v>1322</v>
      </c>
      <c r="L447" s="752">
        <v>79.44</v>
      </c>
      <c r="M447" s="752">
        <v>1</v>
      </c>
      <c r="N447" s="753">
        <v>79.44</v>
      </c>
    </row>
    <row r="448" spans="1:14" ht="14.4" customHeight="1" x14ac:dyDescent="0.3">
      <c r="A448" s="747" t="s">
        <v>586</v>
      </c>
      <c r="B448" s="748" t="s">
        <v>587</v>
      </c>
      <c r="C448" s="749" t="s">
        <v>607</v>
      </c>
      <c r="D448" s="750" t="s">
        <v>608</v>
      </c>
      <c r="E448" s="751">
        <v>50113001</v>
      </c>
      <c r="F448" s="750" t="s">
        <v>610</v>
      </c>
      <c r="G448" s="749" t="s">
        <v>630</v>
      </c>
      <c r="H448" s="749">
        <v>117425</v>
      </c>
      <c r="I448" s="749">
        <v>17425</v>
      </c>
      <c r="J448" s="749" t="s">
        <v>702</v>
      </c>
      <c r="K448" s="749" t="s">
        <v>703</v>
      </c>
      <c r="L448" s="752">
        <v>20.059999999999985</v>
      </c>
      <c r="M448" s="752">
        <v>1</v>
      </c>
      <c r="N448" s="753">
        <v>20.059999999999985</v>
      </c>
    </row>
    <row r="449" spans="1:14" ht="14.4" customHeight="1" x14ac:dyDescent="0.3">
      <c r="A449" s="747" t="s">
        <v>586</v>
      </c>
      <c r="B449" s="748" t="s">
        <v>587</v>
      </c>
      <c r="C449" s="749" t="s">
        <v>607</v>
      </c>
      <c r="D449" s="750" t="s">
        <v>608</v>
      </c>
      <c r="E449" s="751">
        <v>50113001</v>
      </c>
      <c r="F449" s="750" t="s">
        <v>610</v>
      </c>
      <c r="G449" s="749" t="s">
        <v>611</v>
      </c>
      <c r="H449" s="749">
        <v>156993</v>
      </c>
      <c r="I449" s="749">
        <v>56993</v>
      </c>
      <c r="J449" s="749" t="s">
        <v>707</v>
      </c>
      <c r="K449" s="749" t="s">
        <v>708</v>
      </c>
      <c r="L449" s="752">
        <v>73.66</v>
      </c>
      <c r="M449" s="752">
        <v>1</v>
      </c>
      <c r="N449" s="753">
        <v>73.66</v>
      </c>
    </row>
    <row r="450" spans="1:14" ht="14.4" customHeight="1" x14ac:dyDescent="0.3">
      <c r="A450" s="747" t="s">
        <v>586</v>
      </c>
      <c r="B450" s="748" t="s">
        <v>587</v>
      </c>
      <c r="C450" s="749" t="s">
        <v>607</v>
      </c>
      <c r="D450" s="750" t="s">
        <v>608</v>
      </c>
      <c r="E450" s="751">
        <v>50113001</v>
      </c>
      <c r="F450" s="750" t="s">
        <v>610</v>
      </c>
      <c r="G450" s="749" t="s">
        <v>630</v>
      </c>
      <c r="H450" s="749">
        <v>214433</v>
      </c>
      <c r="I450" s="749">
        <v>214433</v>
      </c>
      <c r="J450" s="749" t="s">
        <v>709</v>
      </c>
      <c r="K450" s="749" t="s">
        <v>710</v>
      </c>
      <c r="L450" s="752">
        <v>35.18</v>
      </c>
      <c r="M450" s="752">
        <v>1</v>
      </c>
      <c r="N450" s="753">
        <v>35.18</v>
      </c>
    </row>
    <row r="451" spans="1:14" ht="14.4" customHeight="1" x14ac:dyDescent="0.3">
      <c r="A451" s="747" t="s">
        <v>586</v>
      </c>
      <c r="B451" s="748" t="s">
        <v>587</v>
      </c>
      <c r="C451" s="749" t="s">
        <v>607</v>
      </c>
      <c r="D451" s="750" t="s">
        <v>608</v>
      </c>
      <c r="E451" s="751">
        <v>50113001</v>
      </c>
      <c r="F451" s="750" t="s">
        <v>610</v>
      </c>
      <c r="G451" s="749" t="s">
        <v>630</v>
      </c>
      <c r="H451" s="749">
        <v>214427</v>
      </c>
      <c r="I451" s="749">
        <v>214427</v>
      </c>
      <c r="J451" s="749" t="s">
        <v>711</v>
      </c>
      <c r="K451" s="749" t="s">
        <v>712</v>
      </c>
      <c r="L451" s="752">
        <v>63.626390292558575</v>
      </c>
      <c r="M451" s="752">
        <v>474</v>
      </c>
      <c r="N451" s="753">
        <v>30158.908998672763</v>
      </c>
    </row>
    <row r="452" spans="1:14" ht="14.4" customHeight="1" x14ac:dyDescent="0.3">
      <c r="A452" s="747" t="s">
        <v>586</v>
      </c>
      <c r="B452" s="748" t="s">
        <v>587</v>
      </c>
      <c r="C452" s="749" t="s">
        <v>607</v>
      </c>
      <c r="D452" s="750" t="s">
        <v>608</v>
      </c>
      <c r="E452" s="751">
        <v>50113001</v>
      </c>
      <c r="F452" s="750" t="s">
        <v>610</v>
      </c>
      <c r="G452" s="749" t="s">
        <v>630</v>
      </c>
      <c r="H452" s="749">
        <v>848765</v>
      </c>
      <c r="I452" s="749">
        <v>107938</v>
      </c>
      <c r="J452" s="749" t="s">
        <v>713</v>
      </c>
      <c r="K452" s="749" t="s">
        <v>1323</v>
      </c>
      <c r="L452" s="752">
        <v>129.32999999999998</v>
      </c>
      <c r="M452" s="752">
        <v>1</v>
      </c>
      <c r="N452" s="753">
        <v>129.32999999999998</v>
      </c>
    </row>
    <row r="453" spans="1:14" ht="14.4" customHeight="1" x14ac:dyDescent="0.3">
      <c r="A453" s="747" t="s">
        <v>586</v>
      </c>
      <c r="B453" s="748" t="s">
        <v>587</v>
      </c>
      <c r="C453" s="749" t="s">
        <v>607</v>
      </c>
      <c r="D453" s="750" t="s">
        <v>608</v>
      </c>
      <c r="E453" s="751">
        <v>50113001</v>
      </c>
      <c r="F453" s="750" t="s">
        <v>610</v>
      </c>
      <c r="G453" s="749" t="s">
        <v>630</v>
      </c>
      <c r="H453" s="749">
        <v>113767</v>
      </c>
      <c r="I453" s="749">
        <v>13767</v>
      </c>
      <c r="J453" s="749" t="s">
        <v>713</v>
      </c>
      <c r="K453" s="749" t="s">
        <v>714</v>
      </c>
      <c r="L453" s="752">
        <v>45.19</v>
      </c>
      <c r="M453" s="752">
        <v>2</v>
      </c>
      <c r="N453" s="753">
        <v>90.38</v>
      </c>
    </row>
    <row r="454" spans="1:14" ht="14.4" customHeight="1" x14ac:dyDescent="0.3">
      <c r="A454" s="747" t="s">
        <v>586</v>
      </c>
      <c r="B454" s="748" t="s">
        <v>587</v>
      </c>
      <c r="C454" s="749" t="s">
        <v>607</v>
      </c>
      <c r="D454" s="750" t="s">
        <v>608</v>
      </c>
      <c r="E454" s="751">
        <v>50113001</v>
      </c>
      <c r="F454" s="750" t="s">
        <v>610</v>
      </c>
      <c r="G454" s="749" t="s">
        <v>611</v>
      </c>
      <c r="H454" s="749">
        <v>121856</v>
      </c>
      <c r="I454" s="749">
        <v>21856</v>
      </c>
      <c r="J454" s="749" t="s">
        <v>1324</v>
      </c>
      <c r="K454" s="749" t="s">
        <v>1325</v>
      </c>
      <c r="L454" s="752">
        <v>26.769999999999985</v>
      </c>
      <c r="M454" s="752">
        <v>1</v>
      </c>
      <c r="N454" s="753">
        <v>26.769999999999985</v>
      </c>
    </row>
    <row r="455" spans="1:14" ht="14.4" customHeight="1" x14ac:dyDescent="0.3">
      <c r="A455" s="747" t="s">
        <v>586</v>
      </c>
      <c r="B455" s="748" t="s">
        <v>587</v>
      </c>
      <c r="C455" s="749" t="s">
        <v>607</v>
      </c>
      <c r="D455" s="750" t="s">
        <v>608</v>
      </c>
      <c r="E455" s="751">
        <v>50113001</v>
      </c>
      <c r="F455" s="750" t="s">
        <v>610</v>
      </c>
      <c r="G455" s="749" t="s">
        <v>611</v>
      </c>
      <c r="H455" s="749">
        <v>216471</v>
      </c>
      <c r="I455" s="749">
        <v>216471</v>
      </c>
      <c r="J455" s="749" t="s">
        <v>717</v>
      </c>
      <c r="K455" s="749" t="s">
        <v>718</v>
      </c>
      <c r="L455" s="752">
        <v>123.54000000000002</v>
      </c>
      <c r="M455" s="752">
        <v>3</v>
      </c>
      <c r="N455" s="753">
        <v>370.62000000000006</v>
      </c>
    </row>
    <row r="456" spans="1:14" ht="14.4" customHeight="1" x14ac:dyDescent="0.3">
      <c r="A456" s="747" t="s">
        <v>586</v>
      </c>
      <c r="B456" s="748" t="s">
        <v>587</v>
      </c>
      <c r="C456" s="749" t="s">
        <v>607</v>
      </c>
      <c r="D456" s="750" t="s">
        <v>608</v>
      </c>
      <c r="E456" s="751">
        <v>50113001</v>
      </c>
      <c r="F456" s="750" t="s">
        <v>610</v>
      </c>
      <c r="G456" s="749" t="s">
        <v>611</v>
      </c>
      <c r="H456" s="749">
        <v>193105</v>
      </c>
      <c r="I456" s="749">
        <v>93105</v>
      </c>
      <c r="J456" s="749" t="s">
        <v>719</v>
      </c>
      <c r="K456" s="749" t="s">
        <v>720</v>
      </c>
      <c r="L456" s="752">
        <v>209.54345437786219</v>
      </c>
      <c r="M456" s="752">
        <v>3</v>
      </c>
      <c r="N456" s="753">
        <v>628.63036313358657</v>
      </c>
    </row>
    <row r="457" spans="1:14" ht="14.4" customHeight="1" x14ac:dyDescent="0.3">
      <c r="A457" s="747" t="s">
        <v>586</v>
      </c>
      <c r="B457" s="748" t="s">
        <v>587</v>
      </c>
      <c r="C457" s="749" t="s">
        <v>607</v>
      </c>
      <c r="D457" s="750" t="s">
        <v>608</v>
      </c>
      <c r="E457" s="751">
        <v>50113001</v>
      </c>
      <c r="F457" s="750" t="s">
        <v>610</v>
      </c>
      <c r="G457" s="749" t="s">
        <v>611</v>
      </c>
      <c r="H457" s="749">
        <v>208694</v>
      </c>
      <c r="I457" s="749">
        <v>208694</v>
      </c>
      <c r="J457" s="749" t="s">
        <v>726</v>
      </c>
      <c r="K457" s="749" t="s">
        <v>727</v>
      </c>
      <c r="L457" s="752">
        <v>39.510000000000005</v>
      </c>
      <c r="M457" s="752">
        <v>2</v>
      </c>
      <c r="N457" s="753">
        <v>79.02000000000001</v>
      </c>
    </row>
    <row r="458" spans="1:14" ht="14.4" customHeight="1" x14ac:dyDescent="0.3">
      <c r="A458" s="747" t="s">
        <v>586</v>
      </c>
      <c r="B458" s="748" t="s">
        <v>587</v>
      </c>
      <c r="C458" s="749" t="s">
        <v>607</v>
      </c>
      <c r="D458" s="750" t="s">
        <v>608</v>
      </c>
      <c r="E458" s="751">
        <v>50113001</v>
      </c>
      <c r="F458" s="750" t="s">
        <v>610</v>
      </c>
      <c r="G458" s="749" t="s">
        <v>611</v>
      </c>
      <c r="H458" s="749">
        <v>208695</v>
      </c>
      <c r="I458" s="749">
        <v>208695</v>
      </c>
      <c r="J458" s="749" t="s">
        <v>726</v>
      </c>
      <c r="K458" s="749" t="s">
        <v>728</v>
      </c>
      <c r="L458" s="752">
        <v>77.306666666666672</v>
      </c>
      <c r="M458" s="752">
        <v>6</v>
      </c>
      <c r="N458" s="753">
        <v>463.84000000000003</v>
      </c>
    </row>
    <row r="459" spans="1:14" ht="14.4" customHeight="1" x14ac:dyDescent="0.3">
      <c r="A459" s="747" t="s">
        <v>586</v>
      </c>
      <c r="B459" s="748" t="s">
        <v>587</v>
      </c>
      <c r="C459" s="749" t="s">
        <v>607</v>
      </c>
      <c r="D459" s="750" t="s">
        <v>608</v>
      </c>
      <c r="E459" s="751">
        <v>50113001</v>
      </c>
      <c r="F459" s="750" t="s">
        <v>610</v>
      </c>
      <c r="G459" s="749" t="s">
        <v>611</v>
      </c>
      <c r="H459" s="749">
        <v>102477</v>
      </c>
      <c r="I459" s="749">
        <v>2477</v>
      </c>
      <c r="J459" s="749" t="s">
        <v>726</v>
      </c>
      <c r="K459" s="749" t="s">
        <v>727</v>
      </c>
      <c r="L459" s="752">
        <v>40.080000000000013</v>
      </c>
      <c r="M459" s="752">
        <v>12</v>
      </c>
      <c r="N459" s="753">
        <v>480.96000000000015</v>
      </c>
    </row>
    <row r="460" spans="1:14" ht="14.4" customHeight="1" x14ac:dyDescent="0.3">
      <c r="A460" s="747" t="s">
        <v>586</v>
      </c>
      <c r="B460" s="748" t="s">
        <v>587</v>
      </c>
      <c r="C460" s="749" t="s">
        <v>607</v>
      </c>
      <c r="D460" s="750" t="s">
        <v>608</v>
      </c>
      <c r="E460" s="751">
        <v>50113001</v>
      </c>
      <c r="F460" s="750" t="s">
        <v>610</v>
      </c>
      <c r="G460" s="749" t="s">
        <v>611</v>
      </c>
      <c r="H460" s="749">
        <v>102478</v>
      </c>
      <c r="I460" s="749">
        <v>2478</v>
      </c>
      <c r="J460" s="749" t="s">
        <v>726</v>
      </c>
      <c r="K460" s="749" t="s">
        <v>728</v>
      </c>
      <c r="L460" s="752">
        <v>77.609999999999971</v>
      </c>
      <c r="M460" s="752">
        <v>6</v>
      </c>
      <c r="N460" s="753">
        <v>465.65999999999985</v>
      </c>
    </row>
    <row r="461" spans="1:14" ht="14.4" customHeight="1" x14ac:dyDescent="0.3">
      <c r="A461" s="747" t="s">
        <v>586</v>
      </c>
      <c r="B461" s="748" t="s">
        <v>587</v>
      </c>
      <c r="C461" s="749" t="s">
        <v>607</v>
      </c>
      <c r="D461" s="750" t="s">
        <v>608</v>
      </c>
      <c r="E461" s="751">
        <v>50113001</v>
      </c>
      <c r="F461" s="750" t="s">
        <v>610</v>
      </c>
      <c r="G461" s="749" t="s">
        <v>611</v>
      </c>
      <c r="H461" s="749">
        <v>117011</v>
      </c>
      <c r="I461" s="749">
        <v>17011</v>
      </c>
      <c r="J461" s="749" t="s">
        <v>729</v>
      </c>
      <c r="K461" s="749" t="s">
        <v>730</v>
      </c>
      <c r="L461" s="752">
        <v>149.64005630870761</v>
      </c>
      <c r="M461" s="752">
        <v>5</v>
      </c>
      <c r="N461" s="753">
        <v>748.20028154353804</v>
      </c>
    </row>
    <row r="462" spans="1:14" ht="14.4" customHeight="1" x14ac:dyDescent="0.3">
      <c r="A462" s="747" t="s">
        <v>586</v>
      </c>
      <c r="B462" s="748" t="s">
        <v>587</v>
      </c>
      <c r="C462" s="749" t="s">
        <v>607</v>
      </c>
      <c r="D462" s="750" t="s">
        <v>608</v>
      </c>
      <c r="E462" s="751">
        <v>50113001</v>
      </c>
      <c r="F462" s="750" t="s">
        <v>610</v>
      </c>
      <c r="G462" s="749" t="s">
        <v>611</v>
      </c>
      <c r="H462" s="749">
        <v>183318</v>
      </c>
      <c r="I462" s="749">
        <v>83318</v>
      </c>
      <c r="J462" s="749" t="s">
        <v>731</v>
      </c>
      <c r="K462" s="749" t="s">
        <v>732</v>
      </c>
      <c r="L462" s="752">
        <v>31.809999999999992</v>
      </c>
      <c r="M462" s="752">
        <v>3</v>
      </c>
      <c r="N462" s="753">
        <v>95.429999999999978</v>
      </c>
    </row>
    <row r="463" spans="1:14" ht="14.4" customHeight="1" x14ac:dyDescent="0.3">
      <c r="A463" s="747" t="s">
        <v>586</v>
      </c>
      <c r="B463" s="748" t="s">
        <v>587</v>
      </c>
      <c r="C463" s="749" t="s">
        <v>607</v>
      </c>
      <c r="D463" s="750" t="s">
        <v>608</v>
      </c>
      <c r="E463" s="751">
        <v>50113001</v>
      </c>
      <c r="F463" s="750" t="s">
        <v>610</v>
      </c>
      <c r="G463" s="749" t="s">
        <v>611</v>
      </c>
      <c r="H463" s="749">
        <v>108499</v>
      </c>
      <c r="I463" s="749">
        <v>8499</v>
      </c>
      <c r="J463" s="749" t="s">
        <v>735</v>
      </c>
      <c r="K463" s="749" t="s">
        <v>736</v>
      </c>
      <c r="L463" s="752">
        <v>111.51979591836734</v>
      </c>
      <c r="M463" s="752">
        <v>98</v>
      </c>
      <c r="N463" s="753">
        <v>10928.939999999999</v>
      </c>
    </row>
    <row r="464" spans="1:14" ht="14.4" customHeight="1" x14ac:dyDescent="0.3">
      <c r="A464" s="747" t="s">
        <v>586</v>
      </c>
      <c r="B464" s="748" t="s">
        <v>587</v>
      </c>
      <c r="C464" s="749" t="s">
        <v>607</v>
      </c>
      <c r="D464" s="750" t="s">
        <v>608</v>
      </c>
      <c r="E464" s="751">
        <v>50113001</v>
      </c>
      <c r="F464" s="750" t="s">
        <v>610</v>
      </c>
      <c r="G464" s="749" t="s">
        <v>611</v>
      </c>
      <c r="H464" s="749">
        <v>104071</v>
      </c>
      <c r="I464" s="749">
        <v>4071</v>
      </c>
      <c r="J464" s="749" t="s">
        <v>737</v>
      </c>
      <c r="K464" s="749" t="s">
        <v>1326</v>
      </c>
      <c r="L464" s="752">
        <v>154.03</v>
      </c>
      <c r="M464" s="752">
        <v>1</v>
      </c>
      <c r="N464" s="753">
        <v>154.03</v>
      </c>
    </row>
    <row r="465" spans="1:14" ht="14.4" customHeight="1" x14ac:dyDescent="0.3">
      <c r="A465" s="747" t="s">
        <v>586</v>
      </c>
      <c r="B465" s="748" t="s">
        <v>587</v>
      </c>
      <c r="C465" s="749" t="s">
        <v>607</v>
      </c>
      <c r="D465" s="750" t="s">
        <v>608</v>
      </c>
      <c r="E465" s="751">
        <v>50113001</v>
      </c>
      <c r="F465" s="750" t="s">
        <v>610</v>
      </c>
      <c r="G465" s="749" t="s">
        <v>611</v>
      </c>
      <c r="H465" s="749">
        <v>102479</v>
      </c>
      <c r="I465" s="749">
        <v>2479</v>
      </c>
      <c r="J465" s="749" t="s">
        <v>737</v>
      </c>
      <c r="K465" s="749" t="s">
        <v>738</v>
      </c>
      <c r="L465" s="752">
        <v>65.58</v>
      </c>
      <c r="M465" s="752">
        <v>4</v>
      </c>
      <c r="N465" s="753">
        <v>262.32</v>
      </c>
    </row>
    <row r="466" spans="1:14" ht="14.4" customHeight="1" x14ac:dyDescent="0.3">
      <c r="A466" s="747" t="s">
        <v>586</v>
      </c>
      <c r="B466" s="748" t="s">
        <v>587</v>
      </c>
      <c r="C466" s="749" t="s">
        <v>607</v>
      </c>
      <c r="D466" s="750" t="s">
        <v>608</v>
      </c>
      <c r="E466" s="751">
        <v>50113001</v>
      </c>
      <c r="F466" s="750" t="s">
        <v>610</v>
      </c>
      <c r="G466" s="749" t="s">
        <v>611</v>
      </c>
      <c r="H466" s="749">
        <v>58880</v>
      </c>
      <c r="I466" s="749">
        <v>58880</v>
      </c>
      <c r="J466" s="749" t="s">
        <v>739</v>
      </c>
      <c r="K466" s="749" t="s">
        <v>740</v>
      </c>
      <c r="L466" s="752">
        <v>46.11</v>
      </c>
      <c r="M466" s="752">
        <v>2</v>
      </c>
      <c r="N466" s="753">
        <v>92.22</v>
      </c>
    </row>
    <row r="467" spans="1:14" ht="14.4" customHeight="1" x14ac:dyDescent="0.3">
      <c r="A467" s="747" t="s">
        <v>586</v>
      </c>
      <c r="B467" s="748" t="s">
        <v>587</v>
      </c>
      <c r="C467" s="749" t="s">
        <v>607</v>
      </c>
      <c r="D467" s="750" t="s">
        <v>608</v>
      </c>
      <c r="E467" s="751">
        <v>50113001</v>
      </c>
      <c r="F467" s="750" t="s">
        <v>610</v>
      </c>
      <c r="G467" s="749" t="s">
        <v>611</v>
      </c>
      <c r="H467" s="749">
        <v>158425</v>
      </c>
      <c r="I467" s="749">
        <v>58425</v>
      </c>
      <c r="J467" s="749" t="s">
        <v>741</v>
      </c>
      <c r="K467" s="749" t="s">
        <v>742</v>
      </c>
      <c r="L467" s="752">
        <v>82.010000000000019</v>
      </c>
      <c r="M467" s="752">
        <v>2</v>
      </c>
      <c r="N467" s="753">
        <v>164.02000000000004</v>
      </c>
    </row>
    <row r="468" spans="1:14" ht="14.4" customHeight="1" x14ac:dyDescent="0.3">
      <c r="A468" s="747" t="s">
        <v>586</v>
      </c>
      <c r="B468" s="748" t="s">
        <v>587</v>
      </c>
      <c r="C468" s="749" t="s">
        <v>607</v>
      </c>
      <c r="D468" s="750" t="s">
        <v>608</v>
      </c>
      <c r="E468" s="751">
        <v>50113001</v>
      </c>
      <c r="F468" s="750" t="s">
        <v>610</v>
      </c>
      <c r="G468" s="749" t="s">
        <v>611</v>
      </c>
      <c r="H468" s="749">
        <v>154539</v>
      </c>
      <c r="I468" s="749">
        <v>54539</v>
      </c>
      <c r="J468" s="749" t="s">
        <v>743</v>
      </c>
      <c r="K468" s="749" t="s">
        <v>744</v>
      </c>
      <c r="L468" s="752">
        <v>60.334615384615375</v>
      </c>
      <c r="M468" s="752">
        <v>26</v>
      </c>
      <c r="N468" s="753">
        <v>1568.6999999999998</v>
      </c>
    </row>
    <row r="469" spans="1:14" ht="14.4" customHeight="1" x14ac:dyDescent="0.3">
      <c r="A469" s="747" t="s">
        <v>586</v>
      </c>
      <c r="B469" s="748" t="s">
        <v>587</v>
      </c>
      <c r="C469" s="749" t="s">
        <v>607</v>
      </c>
      <c r="D469" s="750" t="s">
        <v>608</v>
      </c>
      <c r="E469" s="751">
        <v>50113001</v>
      </c>
      <c r="F469" s="750" t="s">
        <v>610</v>
      </c>
      <c r="G469" s="749" t="s">
        <v>630</v>
      </c>
      <c r="H469" s="749">
        <v>215715</v>
      </c>
      <c r="I469" s="749">
        <v>215715</v>
      </c>
      <c r="J469" s="749" t="s">
        <v>748</v>
      </c>
      <c r="K469" s="749" t="s">
        <v>750</v>
      </c>
      <c r="L469" s="752">
        <v>66.340000000000018</v>
      </c>
      <c r="M469" s="752">
        <v>1</v>
      </c>
      <c r="N469" s="753">
        <v>66.340000000000018</v>
      </c>
    </row>
    <row r="470" spans="1:14" ht="14.4" customHeight="1" x14ac:dyDescent="0.3">
      <c r="A470" s="747" t="s">
        <v>586</v>
      </c>
      <c r="B470" s="748" t="s">
        <v>587</v>
      </c>
      <c r="C470" s="749" t="s">
        <v>607</v>
      </c>
      <c r="D470" s="750" t="s">
        <v>608</v>
      </c>
      <c r="E470" s="751">
        <v>50113001</v>
      </c>
      <c r="F470" s="750" t="s">
        <v>610</v>
      </c>
      <c r="G470" s="749" t="s">
        <v>611</v>
      </c>
      <c r="H470" s="749">
        <v>905097</v>
      </c>
      <c r="I470" s="749">
        <v>158767</v>
      </c>
      <c r="J470" s="749" t="s">
        <v>753</v>
      </c>
      <c r="K470" s="749" t="s">
        <v>754</v>
      </c>
      <c r="L470" s="752">
        <v>175.03906703652007</v>
      </c>
      <c r="M470" s="752">
        <v>5</v>
      </c>
      <c r="N470" s="753">
        <v>875.19533518260027</v>
      </c>
    </row>
    <row r="471" spans="1:14" ht="14.4" customHeight="1" x14ac:dyDescent="0.3">
      <c r="A471" s="747" t="s">
        <v>586</v>
      </c>
      <c r="B471" s="748" t="s">
        <v>587</v>
      </c>
      <c r="C471" s="749" t="s">
        <v>607</v>
      </c>
      <c r="D471" s="750" t="s">
        <v>608</v>
      </c>
      <c r="E471" s="751">
        <v>50113001</v>
      </c>
      <c r="F471" s="750" t="s">
        <v>610</v>
      </c>
      <c r="G471" s="749" t="s">
        <v>611</v>
      </c>
      <c r="H471" s="749">
        <v>23987</v>
      </c>
      <c r="I471" s="749">
        <v>23987</v>
      </c>
      <c r="J471" s="749" t="s">
        <v>755</v>
      </c>
      <c r="K471" s="749" t="s">
        <v>756</v>
      </c>
      <c r="L471" s="752">
        <v>175.03307986096732</v>
      </c>
      <c r="M471" s="752">
        <v>6</v>
      </c>
      <c r="N471" s="753">
        <v>1050.198479165804</v>
      </c>
    </row>
    <row r="472" spans="1:14" ht="14.4" customHeight="1" x14ac:dyDescent="0.3">
      <c r="A472" s="747" t="s">
        <v>586</v>
      </c>
      <c r="B472" s="748" t="s">
        <v>587</v>
      </c>
      <c r="C472" s="749" t="s">
        <v>607</v>
      </c>
      <c r="D472" s="750" t="s">
        <v>608</v>
      </c>
      <c r="E472" s="751">
        <v>50113001</v>
      </c>
      <c r="F472" s="750" t="s">
        <v>610</v>
      </c>
      <c r="G472" s="749" t="s">
        <v>630</v>
      </c>
      <c r="H472" s="749">
        <v>847627</v>
      </c>
      <c r="I472" s="749">
        <v>134502</v>
      </c>
      <c r="J472" s="749" t="s">
        <v>1327</v>
      </c>
      <c r="K472" s="749" t="s">
        <v>1328</v>
      </c>
      <c r="L472" s="752">
        <v>50.300000000000011</v>
      </c>
      <c r="M472" s="752">
        <v>1</v>
      </c>
      <c r="N472" s="753">
        <v>50.300000000000011</v>
      </c>
    </row>
    <row r="473" spans="1:14" ht="14.4" customHeight="1" x14ac:dyDescent="0.3">
      <c r="A473" s="747" t="s">
        <v>586</v>
      </c>
      <c r="B473" s="748" t="s">
        <v>587</v>
      </c>
      <c r="C473" s="749" t="s">
        <v>607</v>
      </c>
      <c r="D473" s="750" t="s">
        <v>608</v>
      </c>
      <c r="E473" s="751">
        <v>50113001</v>
      </c>
      <c r="F473" s="750" t="s">
        <v>610</v>
      </c>
      <c r="G473" s="749" t="s">
        <v>630</v>
      </c>
      <c r="H473" s="749">
        <v>847425</v>
      </c>
      <c r="I473" s="749">
        <v>134513</v>
      </c>
      <c r="J473" s="749" t="s">
        <v>1329</v>
      </c>
      <c r="K473" s="749" t="s">
        <v>911</v>
      </c>
      <c r="L473" s="752">
        <v>100.60000000000001</v>
      </c>
      <c r="M473" s="752">
        <v>1</v>
      </c>
      <c r="N473" s="753">
        <v>100.60000000000001</v>
      </c>
    </row>
    <row r="474" spans="1:14" ht="14.4" customHeight="1" x14ac:dyDescent="0.3">
      <c r="A474" s="747" t="s">
        <v>586</v>
      </c>
      <c r="B474" s="748" t="s">
        <v>587</v>
      </c>
      <c r="C474" s="749" t="s">
        <v>607</v>
      </c>
      <c r="D474" s="750" t="s">
        <v>608</v>
      </c>
      <c r="E474" s="751">
        <v>50113001</v>
      </c>
      <c r="F474" s="750" t="s">
        <v>610</v>
      </c>
      <c r="G474" s="749" t="s">
        <v>611</v>
      </c>
      <c r="H474" s="749">
        <v>192205</v>
      </c>
      <c r="I474" s="749">
        <v>192205</v>
      </c>
      <c r="J474" s="749" t="s">
        <v>760</v>
      </c>
      <c r="K474" s="749" t="s">
        <v>761</v>
      </c>
      <c r="L474" s="752">
        <v>87.890000000000015</v>
      </c>
      <c r="M474" s="752">
        <v>2</v>
      </c>
      <c r="N474" s="753">
        <v>175.78000000000003</v>
      </c>
    </row>
    <row r="475" spans="1:14" ht="14.4" customHeight="1" x14ac:dyDescent="0.3">
      <c r="A475" s="747" t="s">
        <v>586</v>
      </c>
      <c r="B475" s="748" t="s">
        <v>587</v>
      </c>
      <c r="C475" s="749" t="s">
        <v>607</v>
      </c>
      <c r="D475" s="750" t="s">
        <v>608</v>
      </c>
      <c r="E475" s="751">
        <v>50113001</v>
      </c>
      <c r="F475" s="750" t="s">
        <v>610</v>
      </c>
      <c r="G475" s="749" t="s">
        <v>611</v>
      </c>
      <c r="H475" s="749">
        <v>145275</v>
      </c>
      <c r="I475" s="749">
        <v>45275</v>
      </c>
      <c r="J475" s="749" t="s">
        <v>762</v>
      </c>
      <c r="K475" s="749" t="s">
        <v>763</v>
      </c>
      <c r="L475" s="752">
        <v>58.48</v>
      </c>
      <c r="M475" s="752">
        <v>1</v>
      </c>
      <c r="N475" s="753">
        <v>58.48</v>
      </c>
    </row>
    <row r="476" spans="1:14" ht="14.4" customHeight="1" x14ac:dyDescent="0.3">
      <c r="A476" s="747" t="s">
        <v>586</v>
      </c>
      <c r="B476" s="748" t="s">
        <v>587</v>
      </c>
      <c r="C476" s="749" t="s">
        <v>607</v>
      </c>
      <c r="D476" s="750" t="s">
        <v>608</v>
      </c>
      <c r="E476" s="751">
        <v>50113001</v>
      </c>
      <c r="F476" s="750" t="s">
        <v>610</v>
      </c>
      <c r="G476" s="749" t="s">
        <v>611</v>
      </c>
      <c r="H476" s="749">
        <v>102818</v>
      </c>
      <c r="I476" s="749">
        <v>2818</v>
      </c>
      <c r="J476" s="749" t="s">
        <v>764</v>
      </c>
      <c r="K476" s="749" t="s">
        <v>765</v>
      </c>
      <c r="L476" s="752">
        <v>111.72000000000003</v>
      </c>
      <c r="M476" s="752">
        <v>2</v>
      </c>
      <c r="N476" s="753">
        <v>223.44000000000005</v>
      </c>
    </row>
    <row r="477" spans="1:14" ht="14.4" customHeight="1" x14ac:dyDescent="0.3">
      <c r="A477" s="747" t="s">
        <v>586</v>
      </c>
      <c r="B477" s="748" t="s">
        <v>587</v>
      </c>
      <c r="C477" s="749" t="s">
        <v>607</v>
      </c>
      <c r="D477" s="750" t="s">
        <v>608</v>
      </c>
      <c r="E477" s="751">
        <v>50113001</v>
      </c>
      <c r="F477" s="750" t="s">
        <v>610</v>
      </c>
      <c r="G477" s="749" t="s">
        <v>611</v>
      </c>
      <c r="H477" s="749">
        <v>197026</v>
      </c>
      <c r="I477" s="749">
        <v>97026</v>
      </c>
      <c r="J477" s="749" t="s">
        <v>1330</v>
      </c>
      <c r="K477" s="749" t="s">
        <v>1331</v>
      </c>
      <c r="L477" s="752">
        <v>122.61</v>
      </c>
      <c r="M477" s="752">
        <v>1</v>
      </c>
      <c r="N477" s="753">
        <v>122.61</v>
      </c>
    </row>
    <row r="478" spans="1:14" ht="14.4" customHeight="1" x14ac:dyDescent="0.3">
      <c r="A478" s="747" t="s">
        <v>586</v>
      </c>
      <c r="B478" s="748" t="s">
        <v>587</v>
      </c>
      <c r="C478" s="749" t="s">
        <v>607</v>
      </c>
      <c r="D478" s="750" t="s">
        <v>608</v>
      </c>
      <c r="E478" s="751">
        <v>50113001</v>
      </c>
      <c r="F478" s="750" t="s">
        <v>610</v>
      </c>
      <c r="G478" s="749" t="s">
        <v>611</v>
      </c>
      <c r="H478" s="749">
        <v>187076</v>
      </c>
      <c r="I478" s="749">
        <v>87076</v>
      </c>
      <c r="J478" s="749" t="s">
        <v>775</v>
      </c>
      <c r="K478" s="749" t="s">
        <v>776</v>
      </c>
      <c r="L478" s="752">
        <v>126.35999999999997</v>
      </c>
      <c r="M478" s="752">
        <v>1</v>
      </c>
      <c r="N478" s="753">
        <v>126.35999999999997</v>
      </c>
    </row>
    <row r="479" spans="1:14" ht="14.4" customHeight="1" x14ac:dyDescent="0.3">
      <c r="A479" s="747" t="s">
        <v>586</v>
      </c>
      <c r="B479" s="748" t="s">
        <v>587</v>
      </c>
      <c r="C479" s="749" t="s">
        <v>607</v>
      </c>
      <c r="D479" s="750" t="s">
        <v>608</v>
      </c>
      <c r="E479" s="751">
        <v>50113001</v>
      </c>
      <c r="F479" s="750" t="s">
        <v>610</v>
      </c>
      <c r="G479" s="749" t="s">
        <v>611</v>
      </c>
      <c r="H479" s="749">
        <v>157586</v>
      </c>
      <c r="I479" s="749">
        <v>57586</v>
      </c>
      <c r="J479" s="749" t="s">
        <v>777</v>
      </c>
      <c r="K479" s="749" t="s">
        <v>778</v>
      </c>
      <c r="L479" s="752">
        <v>73.851428571428571</v>
      </c>
      <c r="M479" s="752">
        <v>14</v>
      </c>
      <c r="N479" s="753">
        <v>1033.92</v>
      </c>
    </row>
    <row r="480" spans="1:14" ht="14.4" customHeight="1" x14ac:dyDescent="0.3">
      <c r="A480" s="747" t="s">
        <v>586</v>
      </c>
      <c r="B480" s="748" t="s">
        <v>587</v>
      </c>
      <c r="C480" s="749" t="s">
        <v>607</v>
      </c>
      <c r="D480" s="750" t="s">
        <v>608</v>
      </c>
      <c r="E480" s="751">
        <v>50113001</v>
      </c>
      <c r="F480" s="750" t="s">
        <v>610</v>
      </c>
      <c r="G480" s="749" t="s">
        <v>611</v>
      </c>
      <c r="H480" s="749">
        <v>846413</v>
      </c>
      <c r="I480" s="749">
        <v>57585</v>
      </c>
      <c r="J480" s="749" t="s">
        <v>779</v>
      </c>
      <c r="K480" s="749" t="s">
        <v>780</v>
      </c>
      <c r="L480" s="752">
        <v>133.41999999999996</v>
      </c>
      <c r="M480" s="752">
        <v>1</v>
      </c>
      <c r="N480" s="753">
        <v>133.41999999999996</v>
      </c>
    </row>
    <row r="481" spans="1:14" ht="14.4" customHeight="1" x14ac:dyDescent="0.3">
      <c r="A481" s="747" t="s">
        <v>586</v>
      </c>
      <c r="B481" s="748" t="s">
        <v>587</v>
      </c>
      <c r="C481" s="749" t="s">
        <v>607</v>
      </c>
      <c r="D481" s="750" t="s">
        <v>608</v>
      </c>
      <c r="E481" s="751">
        <v>50113001</v>
      </c>
      <c r="F481" s="750" t="s">
        <v>610</v>
      </c>
      <c r="G481" s="749" t="s">
        <v>611</v>
      </c>
      <c r="H481" s="749">
        <v>848560</v>
      </c>
      <c r="I481" s="749">
        <v>125752</v>
      </c>
      <c r="J481" s="749" t="s">
        <v>781</v>
      </c>
      <c r="K481" s="749" t="s">
        <v>782</v>
      </c>
      <c r="L481" s="752">
        <v>186.57</v>
      </c>
      <c r="M481" s="752">
        <v>2</v>
      </c>
      <c r="N481" s="753">
        <v>373.14</v>
      </c>
    </row>
    <row r="482" spans="1:14" ht="14.4" customHeight="1" x14ac:dyDescent="0.3">
      <c r="A482" s="747" t="s">
        <v>586</v>
      </c>
      <c r="B482" s="748" t="s">
        <v>587</v>
      </c>
      <c r="C482" s="749" t="s">
        <v>607</v>
      </c>
      <c r="D482" s="750" t="s">
        <v>608</v>
      </c>
      <c r="E482" s="751">
        <v>50113001</v>
      </c>
      <c r="F482" s="750" t="s">
        <v>610</v>
      </c>
      <c r="G482" s="749" t="s">
        <v>611</v>
      </c>
      <c r="H482" s="749">
        <v>214902</v>
      </c>
      <c r="I482" s="749">
        <v>214902</v>
      </c>
      <c r="J482" s="749" t="s">
        <v>783</v>
      </c>
      <c r="K482" s="749" t="s">
        <v>784</v>
      </c>
      <c r="L482" s="752">
        <v>56.85</v>
      </c>
      <c r="M482" s="752">
        <v>1</v>
      </c>
      <c r="N482" s="753">
        <v>56.85</v>
      </c>
    </row>
    <row r="483" spans="1:14" ht="14.4" customHeight="1" x14ac:dyDescent="0.3">
      <c r="A483" s="747" t="s">
        <v>586</v>
      </c>
      <c r="B483" s="748" t="s">
        <v>587</v>
      </c>
      <c r="C483" s="749" t="s">
        <v>607</v>
      </c>
      <c r="D483" s="750" t="s">
        <v>608</v>
      </c>
      <c r="E483" s="751">
        <v>50113001</v>
      </c>
      <c r="F483" s="750" t="s">
        <v>610</v>
      </c>
      <c r="G483" s="749" t="s">
        <v>630</v>
      </c>
      <c r="H483" s="749">
        <v>169191</v>
      </c>
      <c r="I483" s="749">
        <v>69191</v>
      </c>
      <c r="J483" s="749" t="s">
        <v>785</v>
      </c>
      <c r="K483" s="749" t="s">
        <v>786</v>
      </c>
      <c r="L483" s="752">
        <v>94.929999999999993</v>
      </c>
      <c r="M483" s="752">
        <v>1</v>
      </c>
      <c r="N483" s="753">
        <v>94.929999999999993</v>
      </c>
    </row>
    <row r="484" spans="1:14" ht="14.4" customHeight="1" x14ac:dyDescent="0.3">
      <c r="A484" s="747" t="s">
        <v>586</v>
      </c>
      <c r="B484" s="748" t="s">
        <v>587</v>
      </c>
      <c r="C484" s="749" t="s">
        <v>607</v>
      </c>
      <c r="D484" s="750" t="s">
        <v>608</v>
      </c>
      <c r="E484" s="751">
        <v>50113001</v>
      </c>
      <c r="F484" s="750" t="s">
        <v>610</v>
      </c>
      <c r="G484" s="749" t="s">
        <v>630</v>
      </c>
      <c r="H484" s="749">
        <v>146692</v>
      </c>
      <c r="I484" s="749">
        <v>46692</v>
      </c>
      <c r="J484" s="749" t="s">
        <v>789</v>
      </c>
      <c r="K484" s="749" t="s">
        <v>790</v>
      </c>
      <c r="L484" s="752">
        <v>78.025000000000006</v>
      </c>
      <c r="M484" s="752">
        <v>2</v>
      </c>
      <c r="N484" s="753">
        <v>156.05000000000001</v>
      </c>
    </row>
    <row r="485" spans="1:14" ht="14.4" customHeight="1" x14ac:dyDescent="0.3">
      <c r="A485" s="747" t="s">
        <v>586</v>
      </c>
      <c r="B485" s="748" t="s">
        <v>587</v>
      </c>
      <c r="C485" s="749" t="s">
        <v>607</v>
      </c>
      <c r="D485" s="750" t="s">
        <v>608</v>
      </c>
      <c r="E485" s="751">
        <v>50113001</v>
      </c>
      <c r="F485" s="750" t="s">
        <v>610</v>
      </c>
      <c r="G485" s="749" t="s">
        <v>611</v>
      </c>
      <c r="H485" s="749">
        <v>126533</v>
      </c>
      <c r="I485" s="749">
        <v>26533</v>
      </c>
      <c r="J485" s="749" t="s">
        <v>1332</v>
      </c>
      <c r="K485" s="749" t="s">
        <v>1333</v>
      </c>
      <c r="L485" s="752">
        <v>317.55</v>
      </c>
      <c r="M485" s="752">
        <v>1</v>
      </c>
      <c r="N485" s="753">
        <v>317.55</v>
      </c>
    </row>
    <row r="486" spans="1:14" ht="14.4" customHeight="1" x14ac:dyDescent="0.3">
      <c r="A486" s="747" t="s">
        <v>586</v>
      </c>
      <c r="B486" s="748" t="s">
        <v>587</v>
      </c>
      <c r="C486" s="749" t="s">
        <v>607</v>
      </c>
      <c r="D486" s="750" t="s">
        <v>608</v>
      </c>
      <c r="E486" s="751">
        <v>50113001</v>
      </c>
      <c r="F486" s="750" t="s">
        <v>610</v>
      </c>
      <c r="G486" s="749" t="s">
        <v>611</v>
      </c>
      <c r="H486" s="749">
        <v>173498</v>
      </c>
      <c r="I486" s="749">
        <v>173498</v>
      </c>
      <c r="J486" s="749" t="s">
        <v>1334</v>
      </c>
      <c r="K486" s="749" t="s">
        <v>1335</v>
      </c>
      <c r="L486" s="752">
        <v>190.52999999999997</v>
      </c>
      <c r="M486" s="752">
        <v>1</v>
      </c>
      <c r="N486" s="753">
        <v>190.52999999999997</v>
      </c>
    </row>
    <row r="487" spans="1:14" ht="14.4" customHeight="1" x14ac:dyDescent="0.3">
      <c r="A487" s="747" t="s">
        <v>586</v>
      </c>
      <c r="B487" s="748" t="s">
        <v>587</v>
      </c>
      <c r="C487" s="749" t="s">
        <v>607</v>
      </c>
      <c r="D487" s="750" t="s">
        <v>608</v>
      </c>
      <c r="E487" s="751">
        <v>50113001</v>
      </c>
      <c r="F487" s="750" t="s">
        <v>610</v>
      </c>
      <c r="G487" s="749" t="s">
        <v>611</v>
      </c>
      <c r="H487" s="749">
        <v>159570</v>
      </c>
      <c r="I487" s="749">
        <v>59570</v>
      </c>
      <c r="J487" s="749" t="s">
        <v>1336</v>
      </c>
      <c r="K487" s="749" t="s">
        <v>1337</v>
      </c>
      <c r="L487" s="752">
        <v>120.51999999999998</v>
      </c>
      <c r="M487" s="752">
        <v>1</v>
      </c>
      <c r="N487" s="753">
        <v>120.51999999999998</v>
      </c>
    </row>
    <row r="488" spans="1:14" ht="14.4" customHeight="1" x14ac:dyDescent="0.3">
      <c r="A488" s="747" t="s">
        <v>586</v>
      </c>
      <c r="B488" s="748" t="s">
        <v>587</v>
      </c>
      <c r="C488" s="749" t="s">
        <v>607</v>
      </c>
      <c r="D488" s="750" t="s">
        <v>608</v>
      </c>
      <c r="E488" s="751">
        <v>50113001</v>
      </c>
      <c r="F488" s="750" t="s">
        <v>610</v>
      </c>
      <c r="G488" s="749" t="s">
        <v>611</v>
      </c>
      <c r="H488" s="749">
        <v>214598</v>
      </c>
      <c r="I488" s="749">
        <v>214598</v>
      </c>
      <c r="J488" s="749" t="s">
        <v>802</v>
      </c>
      <c r="K488" s="749" t="s">
        <v>803</v>
      </c>
      <c r="L488" s="752">
        <v>169.79</v>
      </c>
      <c r="M488" s="752">
        <v>1</v>
      </c>
      <c r="N488" s="753">
        <v>169.79</v>
      </c>
    </row>
    <row r="489" spans="1:14" ht="14.4" customHeight="1" x14ac:dyDescent="0.3">
      <c r="A489" s="747" t="s">
        <v>586</v>
      </c>
      <c r="B489" s="748" t="s">
        <v>587</v>
      </c>
      <c r="C489" s="749" t="s">
        <v>607</v>
      </c>
      <c r="D489" s="750" t="s">
        <v>608</v>
      </c>
      <c r="E489" s="751">
        <v>50113001</v>
      </c>
      <c r="F489" s="750" t="s">
        <v>610</v>
      </c>
      <c r="G489" s="749" t="s">
        <v>630</v>
      </c>
      <c r="H489" s="749">
        <v>213477</v>
      </c>
      <c r="I489" s="749">
        <v>213477</v>
      </c>
      <c r="J489" s="749" t="s">
        <v>808</v>
      </c>
      <c r="K489" s="749" t="s">
        <v>809</v>
      </c>
      <c r="L489" s="752">
        <v>3300</v>
      </c>
      <c r="M489" s="752">
        <v>15</v>
      </c>
      <c r="N489" s="753">
        <v>49500</v>
      </c>
    </row>
    <row r="490" spans="1:14" ht="14.4" customHeight="1" x14ac:dyDescent="0.3">
      <c r="A490" s="747" t="s">
        <v>586</v>
      </c>
      <c r="B490" s="748" t="s">
        <v>587</v>
      </c>
      <c r="C490" s="749" t="s">
        <v>607</v>
      </c>
      <c r="D490" s="750" t="s">
        <v>608</v>
      </c>
      <c r="E490" s="751">
        <v>50113001</v>
      </c>
      <c r="F490" s="750" t="s">
        <v>610</v>
      </c>
      <c r="G490" s="749" t="s">
        <v>588</v>
      </c>
      <c r="H490" s="749">
        <v>198219</v>
      </c>
      <c r="I490" s="749">
        <v>98219</v>
      </c>
      <c r="J490" s="749" t="s">
        <v>813</v>
      </c>
      <c r="K490" s="749" t="s">
        <v>814</v>
      </c>
      <c r="L490" s="752">
        <v>59.999999999999986</v>
      </c>
      <c r="M490" s="752">
        <v>4</v>
      </c>
      <c r="N490" s="753">
        <v>239.99999999999994</v>
      </c>
    </row>
    <row r="491" spans="1:14" ht="14.4" customHeight="1" x14ac:dyDescent="0.3">
      <c r="A491" s="747" t="s">
        <v>586</v>
      </c>
      <c r="B491" s="748" t="s">
        <v>587</v>
      </c>
      <c r="C491" s="749" t="s">
        <v>607</v>
      </c>
      <c r="D491" s="750" t="s">
        <v>608</v>
      </c>
      <c r="E491" s="751">
        <v>50113001</v>
      </c>
      <c r="F491" s="750" t="s">
        <v>610</v>
      </c>
      <c r="G491" s="749" t="s">
        <v>588</v>
      </c>
      <c r="H491" s="749">
        <v>102133</v>
      </c>
      <c r="I491" s="749">
        <v>2133</v>
      </c>
      <c r="J491" s="749" t="s">
        <v>818</v>
      </c>
      <c r="K491" s="749" t="s">
        <v>819</v>
      </c>
      <c r="L491" s="752">
        <v>28.089793814432994</v>
      </c>
      <c r="M491" s="752">
        <v>97</v>
      </c>
      <c r="N491" s="753">
        <v>2724.7100000000005</v>
      </c>
    </row>
    <row r="492" spans="1:14" ht="14.4" customHeight="1" x14ac:dyDescent="0.3">
      <c r="A492" s="747" t="s">
        <v>586</v>
      </c>
      <c r="B492" s="748" t="s">
        <v>587</v>
      </c>
      <c r="C492" s="749" t="s">
        <v>607</v>
      </c>
      <c r="D492" s="750" t="s">
        <v>608</v>
      </c>
      <c r="E492" s="751">
        <v>50113001</v>
      </c>
      <c r="F492" s="750" t="s">
        <v>610</v>
      </c>
      <c r="G492" s="749" t="s">
        <v>611</v>
      </c>
      <c r="H492" s="749">
        <v>199333</v>
      </c>
      <c r="I492" s="749">
        <v>99333</v>
      </c>
      <c r="J492" s="749" t="s">
        <v>1338</v>
      </c>
      <c r="K492" s="749" t="s">
        <v>1339</v>
      </c>
      <c r="L492" s="752">
        <v>218.62999999999997</v>
      </c>
      <c r="M492" s="752">
        <v>7</v>
      </c>
      <c r="N492" s="753">
        <v>1530.4099999999999</v>
      </c>
    </row>
    <row r="493" spans="1:14" ht="14.4" customHeight="1" x14ac:dyDescent="0.3">
      <c r="A493" s="747" t="s">
        <v>586</v>
      </c>
      <c r="B493" s="748" t="s">
        <v>587</v>
      </c>
      <c r="C493" s="749" t="s">
        <v>607</v>
      </c>
      <c r="D493" s="750" t="s">
        <v>608</v>
      </c>
      <c r="E493" s="751">
        <v>50113001</v>
      </c>
      <c r="F493" s="750" t="s">
        <v>610</v>
      </c>
      <c r="G493" s="749" t="s">
        <v>588</v>
      </c>
      <c r="H493" s="749">
        <v>102785</v>
      </c>
      <c r="I493" s="749">
        <v>2785</v>
      </c>
      <c r="J493" s="749" t="s">
        <v>1340</v>
      </c>
      <c r="K493" s="749" t="s">
        <v>1341</v>
      </c>
      <c r="L493" s="752">
        <v>50.55</v>
      </c>
      <c r="M493" s="752">
        <v>2</v>
      </c>
      <c r="N493" s="753">
        <v>101.1</v>
      </c>
    </row>
    <row r="494" spans="1:14" ht="14.4" customHeight="1" x14ac:dyDescent="0.3">
      <c r="A494" s="747" t="s">
        <v>586</v>
      </c>
      <c r="B494" s="748" t="s">
        <v>587</v>
      </c>
      <c r="C494" s="749" t="s">
        <v>607</v>
      </c>
      <c r="D494" s="750" t="s">
        <v>608</v>
      </c>
      <c r="E494" s="751">
        <v>50113001</v>
      </c>
      <c r="F494" s="750" t="s">
        <v>610</v>
      </c>
      <c r="G494" s="749" t="s">
        <v>611</v>
      </c>
      <c r="H494" s="749">
        <v>111242</v>
      </c>
      <c r="I494" s="749">
        <v>11242</v>
      </c>
      <c r="J494" s="749" t="s">
        <v>1342</v>
      </c>
      <c r="K494" s="749" t="s">
        <v>1343</v>
      </c>
      <c r="L494" s="752">
        <v>113.64000000000001</v>
      </c>
      <c r="M494" s="752">
        <v>2</v>
      </c>
      <c r="N494" s="753">
        <v>227.28000000000003</v>
      </c>
    </row>
    <row r="495" spans="1:14" ht="14.4" customHeight="1" x14ac:dyDescent="0.3">
      <c r="A495" s="747" t="s">
        <v>586</v>
      </c>
      <c r="B495" s="748" t="s">
        <v>587</v>
      </c>
      <c r="C495" s="749" t="s">
        <v>607</v>
      </c>
      <c r="D495" s="750" t="s">
        <v>608</v>
      </c>
      <c r="E495" s="751">
        <v>50113001</v>
      </c>
      <c r="F495" s="750" t="s">
        <v>610</v>
      </c>
      <c r="G495" s="749" t="s">
        <v>611</v>
      </c>
      <c r="H495" s="749">
        <v>111337</v>
      </c>
      <c r="I495" s="749">
        <v>52421</v>
      </c>
      <c r="J495" s="749" t="s">
        <v>820</v>
      </c>
      <c r="K495" s="749" t="s">
        <v>821</v>
      </c>
      <c r="L495" s="752">
        <v>74.88000000000001</v>
      </c>
      <c r="M495" s="752">
        <v>2</v>
      </c>
      <c r="N495" s="753">
        <v>149.76000000000002</v>
      </c>
    </row>
    <row r="496" spans="1:14" ht="14.4" customHeight="1" x14ac:dyDescent="0.3">
      <c r="A496" s="747" t="s">
        <v>586</v>
      </c>
      <c r="B496" s="748" t="s">
        <v>587</v>
      </c>
      <c r="C496" s="749" t="s">
        <v>607</v>
      </c>
      <c r="D496" s="750" t="s">
        <v>608</v>
      </c>
      <c r="E496" s="751">
        <v>50113001</v>
      </c>
      <c r="F496" s="750" t="s">
        <v>610</v>
      </c>
      <c r="G496" s="749" t="s">
        <v>611</v>
      </c>
      <c r="H496" s="749">
        <v>12026</v>
      </c>
      <c r="I496" s="749">
        <v>12026</v>
      </c>
      <c r="J496" s="749" t="s">
        <v>1344</v>
      </c>
      <c r="K496" s="749" t="s">
        <v>1345</v>
      </c>
      <c r="L496" s="752">
        <v>24.719999999999992</v>
      </c>
      <c r="M496" s="752">
        <v>2</v>
      </c>
      <c r="N496" s="753">
        <v>49.439999999999984</v>
      </c>
    </row>
    <row r="497" spans="1:14" ht="14.4" customHeight="1" x14ac:dyDescent="0.3">
      <c r="A497" s="747" t="s">
        <v>586</v>
      </c>
      <c r="B497" s="748" t="s">
        <v>587</v>
      </c>
      <c r="C497" s="749" t="s">
        <v>607</v>
      </c>
      <c r="D497" s="750" t="s">
        <v>608</v>
      </c>
      <c r="E497" s="751">
        <v>50113001</v>
      </c>
      <c r="F497" s="750" t="s">
        <v>610</v>
      </c>
      <c r="G497" s="749" t="s">
        <v>611</v>
      </c>
      <c r="H497" s="749">
        <v>123797</v>
      </c>
      <c r="I497" s="749">
        <v>23797</v>
      </c>
      <c r="J497" s="749" t="s">
        <v>1346</v>
      </c>
      <c r="K497" s="749" t="s">
        <v>1347</v>
      </c>
      <c r="L497" s="752">
        <v>134.96</v>
      </c>
      <c r="M497" s="752">
        <v>1</v>
      </c>
      <c r="N497" s="753">
        <v>134.96</v>
      </c>
    </row>
    <row r="498" spans="1:14" ht="14.4" customHeight="1" x14ac:dyDescent="0.3">
      <c r="A498" s="747" t="s">
        <v>586</v>
      </c>
      <c r="B498" s="748" t="s">
        <v>587</v>
      </c>
      <c r="C498" s="749" t="s">
        <v>607</v>
      </c>
      <c r="D498" s="750" t="s">
        <v>608</v>
      </c>
      <c r="E498" s="751">
        <v>50113001</v>
      </c>
      <c r="F498" s="750" t="s">
        <v>610</v>
      </c>
      <c r="G498" s="749" t="s">
        <v>611</v>
      </c>
      <c r="H498" s="749">
        <v>123795</v>
      </c>
      <c r="I498" s="749">
        <v>23795</v>
      </c>
      <c r="J498" s="749" t="s">
        <v>1348</v>
      </c>
      <c r="K498" s="749" t="s">
        <v>1349</v>
      </c>
      <c r="L498" s="752">
        <v>216.83999999999995</v>
      </c>
      <c r="M498" s="752">
        <v>1</v>
      </c>
      <c r="N498" s="753">
        <v>216.83999999999995</v>
      </c>
    </row>
    <row r="499" spans="1:14" ht="14.4" customHeight="1" x14ac:dyDescent="0.3">
      <c r="A499" s="747" t="s">
        <v>586</v>
      </c>
      <c r="B499" s="748" t="s">
        <v>587</v>
      </c>
      <c r="C499" s="749" t="s">
        <v>607</v>
      </c>
      <c r="D499" s="750" t="s">
        <v>608</v>
      </c>
      <c r="E499" s="751">
        <v>50113001</v>
      </c>
      <c r="F499" s="750" t="s">
        <v>610</v>
      </c>
      <c r="G499" s="749" t="s">
        <v>611</v>
      </c>
      <c r="H499" s="749">
        <v>31915</v>
      </c>
      <c r="I499" s="749">
        <v>31915</v>
      </c>
      <c r="J499" s="749" t="s">
        <v>822</v>
      </c>
      <c r="K499" s="749" t="s">
        <v>823</v>
      </c>
      <c r="L499" s="752">
        <v>173.68999993804317</v>
      </c>
      <c r="M499" s="752">
        <v>7</v>
      </c>
      <c r="N499" s="753">
        <v>1215.8299995663021</v>
      </c>
    </row>
    <row r="500" spans="1:14" ht="14.4" customHeight="1" x14ac:dyDescent="0.3">
      <c r="A500" s="747" t="s">
        <v>586</v>
      </c>
      <c r="B500" s="748" t="s">
        <v>587</v>
      </c>
      <c r="C500" s="749" t="s">
        <v>607</v>
      </c>
      <c r="D500" s="750" t="s">
        <v>608</v>
      </c>
      <c r="E500" s="751">
        <v>50113001</v>
      </c>
      <c r="F500" s="750" t="s">
        <v>610</v>
      </c>
      <c r="G500" s="749" t="s">
        <v>611</v>
      </c>
      <c r="H500" s="749">
        <v>102587</v>
      </c>
      <c r="I500" s="749">
        <v>2587</v>
      </c>
      <c r="J500" s="749" t="s">
        <v>1350</v>
      </c>
      <c r="K500" s="749" t="s">
        <v>1351</v>
      </c>
      <c r="L500" s="752">
        <v>152.26249999999996</v>
      </c>
      <c r="M500" s="752">
        <v>1</v>
      </c>
      <c r="N500" s="753">
        <v>152.26249999999996</v>
      </c>
    </row>
    <row r="501" spans="1:14" ht="14.4" customHeight="1" x14ac:dyDescent="0.3">
      <c r="A501" s="747" t="s">
        <v>586</v>
      </c>
      <c r="B501" s="748" t="s">
        <v>587</v>
      </c>
      <c r="C501" s="749" t="s">
        <v>607</v>
      </c>
      <c r="D501" s="750" t="s">
        <v>608</v>
      </c>
      <c r="E501" s="751">
        <v>50113001</v>
      </c>
      <c r="F501" s="750" t="s">
        <v>610</v>
      </c>
      <c r="G501" s="749" t="s">
        <v>611</v>
      </c>
      <c r="H501" s="749">
        <v>47244</v>
      </c>
      <c r="I501" s="749">
        <v>47244</v>
      </c>
      <c r="J501" s="749" t="s">
        <v>824</v>
      </c>
      <c r="K501" s="749" t="s">
        <v>823</v>
      </c>
      <c r="L501" s="752">
        <v>143</v>
      </c>
      <c r="M501" s="752">
        <v>1</v>
      </c>
      <c r="N501" s="753">
        <v>143</v>
      </c>
    </row>
    <row r="502" spans="1:14" ht="14.4" customHeight="1" x14ac:dyDescent="0.3">
      <c r="A502" s="747" t="s">
        <v>586</v>
      </c>
      <c r="B502" s="748" t="s">
        <v>587</v>
      </c>
      <c r="C502" s="749" t="s">
        <v>607</v>
      </c>
      <c r="D502" s="750" t="s">
        <v>608</v>
      </c>
      <c r="E502" s="751">
        <v>50113001</v>
      </c>
      <c r="F502" s="750" t="s">
        <v>610</v>
      </c>
      <c r="G502" s="749" t="s">
        <v>611</v>
      </c>
      <c r="H502" s="749">
        <v>47249</v>
      </c>
      <c r="I502" s="749">
        <v>47249</v>
      </c>
      <c r="J502" s="749" t="s">
        <v>824</v>
      </c>
      <c r="K502" s="749" t="s">
        <v>1352</v>
      </c>
      <c r="L502" s="752">
        <v>126.5</v>
      </c>
      <c r="M502" s="752">
        <v>1</v>
      </c>
      <c r="N502" s="753">
        <v>126.5</v>
      </c>
    </row>
    <row r="503" spans="1:14" ht="14.4" customHeight="1" x14ac:dyDescent="0.3">
      <c r="A503" s="747" t="s">
        <v>586</v>
      </c>
      <c r="B503" s="748" t="s">
        <v>587</v>
      </c>
      <c r="C503" s="749" t="s">
        <v>607</v>
      </c>
      <c r="D503" s="750" t="s">
        <v>608</v>
      </c>
      <c r="E503" s="751">
        <v>50113001</v>
      </c>
      <c r="F503" s="750" t="s">
        <v>610</v>
      </c>
      <c r="G503" s="749" t="s">
        <v>611</v>
      </c>
      <c r="H503" s="749">
        <v>47256</v>
      </c>
      <c r="I503" s="749">
        <v>47256</v>
      </c>
      <c r="J503" s="749" t="s">
        <v>824</v>
      </c>
      <c r="K503" s="749" t="s">
        <v>1353</v>
      </c>
      <c r="L503" s="752">
        <v>222.19998763308107</v>
      </c>
      <c r="M503" s="752">
        <v>2</v>
      </c>
      <c r="N503" s="753">
        <v>444.39997526616213</v>
      </c>
    </row>
    <row r="504" spans="1:14" ht="14.4" customHeight="1" x14ac:dyDescent="0.3">
      <c r="A504" s="747" t="s">
        <v>586</v>
      </c>
      <c r="B504" s="748" t="s">
        <v>587</v>
      </c>
      <c r="C504" s="749" t="s">
        <v>607</v>
      </c>
      <c r="D504" s="750" t="s">
        <v>608</v>
      </c>
      <c r="E504" s="751">
        <v>50113001</v>
      </c>
      <c r="F504" s="750" t="s">
        <v>610</v>
      </c>
      <c r="G504" s="749" t="s">
        <v>611</v>
      </c>
      <c r="H504" s="749">
        <v>194234</v>
      </c>
      <c r="I504" s="749">
        <v>94234</v>
      </c>
      <c r="J504" s="749" t="s">
        <v>1354</v>
      </c>
      <c r="K504" s="749" t="s">
        <v>1355</v>
      </c>
      <c r="L504" s="752">
        <v>66.330000000000013</v>
      </c>
      <c r="M504" s="752">
        <v>2</v>
      </c>
      <c r="N504" s="753">
        <v>132.66000000000003</v>
      </c>
    </row>
    <row r="505" spans="1:14" ht="14.4" customHeight="1" x14ac:dyDescent="0.3">
      <c r="A505" s="747" t="s">
        <v>586</v>
      </c>
      <c r="B505" s="748" t="s">
        <v>587</v>
      </c>
      <c r="C505" s="749" t="s">
        <v>607</v>
      </c>
      <c r="D505" s="750" t="s">
        <v>608</v>
      </c>
      <c r="E505" s="751">
        <v>50113001</v>
      </c>
      <c r="F505" s="750" t="s">
        <v>610</v>
      </c>
      <c r="G505" s="749" t="s">
        <v>611</v>
      </c>
      <c r="H505" s="749">
        <v>106091</v>
      </c>
      <c r="I505" s="749">
        <v>6091</v>
      </c>
      <c r="J505" s="749" t="s">
        <v>1356</v>
      </c>
      <c r="K505" s="749" t="s">
        <v>1357</v>
      </c>
      <c r="L505" s="752">
        <v>89.84999999999998</v>
      </c>
      <c r="M505" s="752">
        <v>3</v>
      </c>
      <c r="N505" s="753">
        <v>269.54999999999995</v>
      </c>
    </row>
    <row r="506" spans="1:14" ht="14.4" customHeight="1" x14ac:dyDescent="0.3">
      <c r="A506" s="747" t="s">
        <v>586</v>
      </c>
      <c r="B506" s="748" t="s">
        <v>587</v>
      </c>
      <c r="C506" s="749" t="s">
        <v>607</v>
      </c>
      <c r="D506" s="750" t="s">
        <v>608</v>
      </c>
      <c r="E506" s="751">
        <v>50113001</v>
      </c>
      <c r="F506" s="750" t="s">
        <v>610</v>
      </c>
      <c r="G506" s="749" t="s">
        <v>611</v>
      </c>
      <c r="H506" s="749">
        <v>102537</v>
      </c>
      <c r="I506" s="749">
        <v>2537</v>
      </c>
      <c r="J506" s="749" t="s">
        <v>1358</v>
      </c>
      <c r="K506" s="749" t="s">
        <v>1359</v>
      </c>
      <c r="L506" s="752">
        <v>38.609999999999964</v>
      </c>
      <c r="M506" s="752">
        <v>1</v>
      </c>
      <c r="N506" s="753">
        <v>38.609999999999964</v>
      </c>
    </row>
    <row r="507" spans="1:14" ht="14.4" customHeight="1" x14ac:dyDescent="0.3">
      <c r="A507" s="747" t="s">
        <v>586</v>
      </c>
      <c r="B507" s="748" t="s">
        <v>587</v>
      </c>
      <c r="C507" s="749" t="s">
        <v>607</v>
      </c>
      <c r="D507" s="750" t="s">
        <v>608</v>
      </c>
      <c r="E507" s="751">
        <v>50113001</v>
      </c>
      <c r="F507" s="750" t="s">
        <v>610</v>
      </c>
      <c r="G507" s="749" t="s">
        <v>611</v>
      </c>
      <c r="H507" s="749">
        <v>102538</v>
      </c>
      <c r="I507" s="749">
        <v>2538</v>
      </c>
      <c r="J507" s="749" t="s">
        <v>1358</v>
      </c>
      <c r="K507" s="749" t="s">
        <v>1360</v>
      </c>
      <c r="L507" s="752">
        <v>55.605000000000004</v>
      </c>
      <c r="M507" s="752">
        <v>4</v>
      </c>
      <c r="N507" s="753">
        <v>222.42000000000002</v>
      </c>
    </row>
    <row r="508" spans="1:14" ht="14.4" customHeight="1" x14ac:dyDescent="0.3">
      <c r="A508" s="747" t="s">
        <v>586</v>
      </c>
      <c r="B508" s="748" t="s">
        <v>587</v>
      </c>
      <c r="C508" s="749" t="s">
        <v>607</v>
      </c>
      <c r="D508" s="750" t="s">
        <v>608</v>
      </c>
      <c r="E508" s="751">
        <v>50113001</v>
      </c>
      <c r="F508" s="750" t="s">
        <v>610</v>
      </c>
      <c r="G508" s="749" t="s">
        <v>611</v>
      </c>
      <c r="H508" s="749">
        <v>115308</v>
      </c>
      <c r="I508" s="749">
        <v>215604</v>
      </c>
      <c r="J508" s="749" t="s">
        <v>828</v>
      </c>
      <c r="K508" s="749" t="s">
        <v>1361</v>
      </c>
      <c r="L508" s="752">
        <v>18.72</v>
      </c>
      <c r="M508" s="752">
        <v>1</v>
      </c>
      <c r="N508" s="753">
        <v>18.72</v>
      </c>
    </row>
    <row r="509" spans="1:14" ht="14.4" customHeight="1" x14ac:dyDescent="0.3">
      <c r="A509" s="747" t="s">
        <v>586</v>
      </c>
      <c r="B509" s="748" t="s">
        <v>587</v>
      </c>
      <c r="C509" s="749" t="s">
        <v>607</v>
      </c>
      <c r="D509" s="750" t="s">
        <v>608</v>
      </c>
      <c r="E509" s="751">
        <v>50113001</v>
      </c>
      <c r="F509" s="750" t="s">
        <v>610</v>
      </c>
      <c r="G509" s="749" t="s">
        <v>611</v>
      </c>
      <c r="H509" s="749">
        <v>215605</v>
      </c>
      <c r="I509" s="749">
        <v>215605</v>
      </c>
      <c r="J509" s="749" t="s">
        <v>828</v>
      </c>
      <c r="K509" s="749" t="s">
        <v>829</v>
      </c>
      <c r="L509" s="752">
        <v>28.376666666666669</v>
      </c>
      <c r="M509" s="752">
        <v>39</v>
      </c>
      <c r="N509" s="753">
        <v>1106.69</v>
      </c>
    </row>
    <row r="510" spans="1:14" ht="14.4" customHeight="1" x14ac:dyDescent="0.3">
      <c r="A510" s="747" t="s">
        <v>586</v>
      </c>
      <c r="B510" s="748" t="s">
        <v>587</v>
      </c>
      <c r="C510" s="749" t="s">
        <v>607</v>
      </c>
      <c r="D510" s="750" t="s">
        <v>608</v>
      </c>
      <c r="E510" s="751">
        <v>50113001</v>
      </c>
      <c r="F510" s="750" t="s">
        <v>610</v>
      </c>
      <c r="G510" s="749" t="s">
        <v>611</v>
      </c>
      <c r="H510" s="749">
        <v>215606</v>
      </c>
      <c r="I510" s="749">
        <v>215606</v>
      </c>
      <c r="J510" s="749" t="s">
        <v>828</v>
      </c>
      <c r="K510" s="749" t="s">
        <v>1362</v>
      </c>
      <c r="L510" s="752">
        <v>72.879973993719702</v>
      </c>
      <c r="M510" s="752">
        <v>6</v>
      </c>
      <c r="N510" s="753">
        <v>437.27984396231818</v>
      </c>
    </row>
    <row r="511" spans="1:14" ht="14.4" customHeight="1" x14ac:dyDescent="0.3">
      <c r="A511" s="747" t="s">
        <v>586</v>
      </c>
      <c r="B511" s="748" t="s">
        <v>587</v>
      </c>
      <c r="C511" s="749" t="s">
        <v>607</v>
      </c>
      <c r="D511" s="750" t="s">
        <v>608</v>
      </c>
      <c r="E511" s="751">
        <v>50113001</v>
      </c>
      <c r="F511" s="750" t="s">
        <v>610</v>
      </c>
      <c r="G511" s="749" t="s">
        <v>611</v>
      </c>
      <c r="H511" s="749">
        <v>193746</v>
      </c>
      <c r="I511" s="749">
        <v>93746</v>
      </c>
      <c r="J511" s="749" t="s">
        <v>830</v>
      </c>
      <c r="K511" s="749" t="s">
        <v>831</v>
      </c>
      <c r="L511" s="752">
        <v>375.80000000000018</v>
      </c>
      <c r="M511" s="752">
        <v>1</v>
      </c>
      <c r="N511" s="753">
        <v>375.80000000000018</v>
      </c>
    </row>
    <row r="512" spans="1:14" ht="14.4" customHeight="1" x14ac:dyDescent="0.3">
      <c r="A512" s="747" t="s">
        <v>586</v>
      </c>
      <c r="B512" s="748" t="s">
        <v>587</v>
      </c>
      <c r="C512" s="749" t="s">
        <v>607</v>
      </c>
      <c r="D512" s="750" t="s">
        <v>608</v>
      </c>
      <c r="E512" s="751">
        <v>50113001</v>
      </c>
      <c r="F512" s="750" t="s">
        <v>610</v>
      </c>
      <c r="G512" s="749" t="s">
        <v>588</v>
      </c>
      <c r="H512" s="749">
        <v>103575</v>
      </c>
      <c r="I512" s="749">
        <v>3575</v>
      </c>
      <c r="J512" s="749" t="s">
        <v>832</v>
      </c>
      <c r="K512" s="749" t="s">
        <v>833</v>
      </c>
      <c r="L512" s="752">
        <v>66.719999999999985</v>
      </c>
      <c r="M512" s="752">
        <v>5</v>
      </c>
      <c r="N512" s="753">
        <v>333.59999999999991</v>
      </c>
    </row>
    <row r="513" spans="1:14" ht="14.4" customHeight="1" x14ac:dyDescent="0.3">
      <c r="A513" s="747" t="s">
        <v>586</v>
      </c>
      <c r="B513" s="748" t="s">
        <v>587</v>
      </c>
      <c r="C513" s="749" t="s">
        <v>607</v>
      </c>
      <c r="D513" s="750" t="s">
        <v>608</v>
      </c>
      <c r="E513" s="751">
        <v>50113001</v>
      </c>
      <c r="F513" s="750" t="s">
        <v>610</v>
      </c>
      <c r="G513" s="749" t="s">
        <v>611</v>
      </c>
      <c r="H513" s="749">
        <v>147193</v>
      </c>
      <c r="I513" s="749">
        <v>47193</v>
      </c>
      <c r="J513" s="749" t="s">
        <v>838</v>
      </c>
      <c r="K513" s="749" t="s">
        <v>837</v>
      </c>
      <c r="L513" s="752">
        <v>216.43333333333337</v>
      </c>
      <c r="M513" s="752">
        <v>6</v>
      </c>
      <c r="N513" s="753">
        <v>1298.6000000000001</v>
      </c>
    </row>
    <row r="514" spans="1:14" ht="14.4" customHeight="1" x14ac:dyDescent="0.3">
      <c r="A514" s="747" t="s">
        <v>586</v>
      </c>
      <c r="B514" s="748" t="s">
        <v>587</v>
      </c>
      <c r="C514" s="749" t="s">
        <v>607</v>
      </c>
      <c r="D514" s="750" t="s">
        <v>608</v>
      </c>
      <c r="E514" s="751">
        <v>50113001</v>
      </c>
      <c r="F514" s="750" t="s">
        <v>610</v>
      </c>
      <c r="G514" s="749" t="s">
        <v>611</v>
      </c>
      <c r="H514" s="749">
        <v>176205</v>
      </c>
      <c r="I514" s="749">
        <v>180825</v>
      </c>
      <c r="J514" s="749" t="s">
        <v>839</v>
      </c>
      <c r="K514" s="749" t="s">
        <v>728</v>
      </c>
      <c r="L514" s="752">
        <v>105.49000000000001</v>
      </c>
      <c r="M514" s="752">
        <v>2</v>
      </c>
      <c r="N514" s="753">
        <v>210.98000000000002</v>
      </c>
    </row>
    <row r="515" spans="1:14" ht="14.4" customHeight="1" x14ac:dyDescent="0.3">
      <c r="A515" s="747" t="s">
        <v>586</v>
      </c>
      <c r="B515" s="748" t="s">
        <v>587</v>
      </c>
      <c r="C515" s="749" t="s">
        <v>607</v>
      </c>
      <c r="D515" s="750" t="s">
        <v>608</v>
      </c>
      <c r="E515" s="751">
        <v>50113001</v>
      </c>
      <c r="F515" s="750" t="s">
        <v>610</v>
      </c>
      <c r="G515" s="749" t="s">
        <v>611</v>
      </c>
      <c r="H515" s="749">
        <v>124067</v>
      </c>
      <c r="I515" s="749">
        <v>124067</v>
      </c>
      <c r="J515" s="749" t="s">
        <v>842</v>
      </c>
      <c r="K515" s="749" t="s">
        <v>843</v>
      </c>
      <c r="L515" s="752">
        <v>36.947777777777773</v>
      </c>
      <c r="M515" s="752">
        <v>18</v>
      </c>
      <c r="N515" s="753">
        <v>665.06</v>
      </c>
    </row>
    <row r="516" spans="1:14" ht="14.4" customHeight="1" x14ac:dyDescent="0.3">
      <c r="A516" s="747" t="s">
        <v>586</v>
      </c>
      <c r="B516" s="748" t="s">
        <v>587</v>
      </c>
      <c r="C516" s="749" t="s">
        <v>607</v>
      </c>
      <c r="D516" s="750" t="s">
        <v>608</v>
      </c>
      <c r="E516" s="751">
        <v>50113001</v>
      </c>
      <c r="F516" s="750" t="s">
        <v>610</v>
      </c>
      <c r="G516" s="749" t="s">
        <v>611</v>
      </c>
      <c r="H516" s="749">
        <v>216572</v>
      </c>
      <c r="I516" s="749">
        <v>216572</v>
      </c>
      <c r="J516" s="749" t="s">
        <v>842</v>
      </c>
      <c r="K516" s="749" t="s">
        <v>843</v>
      </c>
      <c r="L516" s="752">
        <v>36.289999999999992</v>
      </c>
      <c r="M516" s="752">
        <v>15</v>
      </c>
      <c r="N516" s="753">
        <v>544.34999999999991</v>
      </c>
    </row>
    <row r="517" spans="1:14" ht="14.4" customHeight="1" x14ac:dyDescent="0.3">
      <c r="A517" s="747" t="s">
        <v>586</v>
      </c>
      <c r="B517" s="748" t="s">
        <v>587</v>
      </c>
      <c r="C517" s="749" t="s">
        <v>607</v>
      </c>
      <c r="D517" s="750" t="s">
        <v>608</v>
      </c>
      <c r="E517" s="751">
        <v>50113001</v>
      </c>
      <c r="F517" s="750" t="s">
        <v>610</v>
      </c>
      <c r="G517" s="749" t="s">
        <v>611</v>
      </c>
      <c r="H517" s="749">
        <v>109159</v>
      </c>
      <c r="I517" s="749">
        <v>9159</v>
      </c>
      <c r="J517" s="749" t="s">
        <v>844</v>
      </c>
      <c r="K517" s="749" t="s">
        <v>845</v>
      </c>
      <c r="L517" s="752">
        <v>114.905</v>
      </c>
      <c r="M517" s="752">
        <v>4</v>
      </c>
      <c r="N517" s="753">
        <v>459.62</v>
      </c>
    </row>
    <row r="518" spans="1:14" ht="14.4" customHeight="1" x14ac:dyDescent="0.3">
      <c r="A518" s="747" t="s">
        <v>586</v>
      </c>
      <c r="B518" s="748" t="s">
        <v>587</v>
      </c>
      <c r="C518" s="749" t="s">
        <v>607</v>
      </c>
      <c r="D518" s="750" t="s">
        <v>608</v>
      </c>
      <c r="E518" s="751">
        <v>50113001</v>
      </c>
      <c r="F518" s="750" t="s">
        <v>610</v>
      </c>
      <c r="G518" s="749" t="s">
        <v>611</v>
      </c>
      <c r="H518" s="749">
        <v>104344</v>
      </c>
      <c r="I518" s="749">
        <v>4344</v>
      </c>
      <c r="J518" s="749" t="s">
        <v>1363</v>
      </c>
      <c r="K518" s="749" t="s">
        <v>1364</v>
      </c>
      <c r="L518" s="752">
        <v>93.86999999999999</v>
      </c>
      <c r="M518" s="752">
        <v>1</v>
      </c>
      <c r="N518" s="753">
        <v>93.86999999999999</v>
      </c>
    </row>
    <row r="519" spans="1:14" ht="14.4" customHeight="1" x14ac:dyDescent="0.3">
      <c r="A519" s="747" t="s">
        <v>586</v>
      </c>
      <c r="B519" s="748" t="s">
        <v>587</v>
      </c>
      <c r="C519" s="749" t="s">
        <v>607</v>
      </c>
      <c r="D519" s="750" t="s">
        <v>608</v>
      </c>
      <c r="E519" s="751">
        <v>50113001</v>
      </c>
      <c r="F519" s="750" t="s">
        <v>610</v>
      </c>
      <c r="G519" s="749" t="s">
        <v>611</v>
      </c>
      <c r="H519" s="749">
        <v>51366</v>
      </c>
      <c r="I519" s="749">
        <v>51366</v>
      </c>
      <c r="J519" s="749" t="s">
        <v>846</v>
      </c>
      <c r="K519" s="749" t="s">
        <v>847</v>
      </c>
      <c r="L519" s="752">
        <v>171.59999994089478</v>
      </c>
      <c r="M519" s="752">
        <v>217</v>
      </c>
      <c r="N519" s="753">
        <v>37237.199987174165</v>
      </c>
    </row>
    <row r="520" spans="1:14" ht="14.4" customHeight="1" x14ac:dyDescent="0.3">
      <c r="A520" s="747" t="s">
        <v>586</v>
      </c>
      <c r="B520" s="748" t="s">
        <v>587</v>
      </c>
      <c r="C520" s="749" t="s">
        <v>607</v>
      </c>
      <c r="D520" s="750" t="s">
        <v>608</v>
      </c>
      <c r="E520" s="751">
        <v>50113001</v>
      </c>
      <c r="F520" s="750" t="s">
        <v>610</v>
      </c>
      <c r="G520" s="749" t="s">
        <v>611</v>
      </c>
      <c r="H520" s="749">
        <v>51367</v>
      </c>
      <c r="I520" s="749">
        <v>51367</v>
      </c>
      <c r="J520" s="749" t="s">
        <v>846</v>
      </c>
      <c r="K520" s="749" t="s">
        <v>848</v>
      </c>
      <c r="L520" s="752">
        <v>92.949999904455694</v>
      </c>
      <c r="M520" s="752">
        <v>35</v>
      </c>
      <c r="N520" s="753">
        <v>3253.2499966559494</v>
      </c>
    </row>
    <row r="521" spans="1:14" ht="14.4" customHeight="1" x14ac:dyDescent="0.3">
      <c r="A521" s="747" t="s">
        <v>586</v>
      </c>
      <c r="B521" s="748" t="s">
        <v>587</v>
      </c>
      <c r="C521" s="749" t="s">
        <v>607</v>
      </c>
      <c r="D521" s="750" t="s">
        <v>608</v>
      </c>
      <c r="E521" s="751">
        <v>50113001</v>
      </c>
      <c r="F521" s="750" t="s">
        <v>610</v>
      </c>
      <c r="G521" s="749" t="s">
        <v>611</v>
      </c>
      <c r="H521" s="749">
        <v>51383</v>
      </c>
      <c r="I521" s="749">
        <v>51383</v>
      </c>
      <c r="J521" s="749" t="s">
        <v>846</v>
      </c>
      <c r="K521" s="749" t="s">
        <v>849</v>
      </c>
      <c r="L521" s="752">
        <v>93.5</v>
      </c>
      <c r="M521" s="752">
        <v>13</v>
      </c>
      <c r="N521" s="753">
        <v>1215.5</v>
      </c>
    </row>
    <row r="522" spans="1:14" ht="14.4" customHeight="1" x14ac:dyDescent="0.3">
      <c r="A522" s="747" t="s">
        <v>586</v>
      </c>
      <c r="B522" s="748" t="s">
        <v>587</v>
      </c>
      <c r="C522" s="749" t="s">
        <v>607</v>
      </c>
      <c r="D522" s="750" t="s">
        <v>608</v>
      </c>
      <c r="E522" s="751">
        <v>50113001</v>
      </c>
      <c r="F522" s="750" t="s">
        <v>610</v>
      </c>
      <c r="G522" s="749" t="s">
        <v>611</v>
      </c>
      <c r="H522" s="749">
        <v>51384</v>
      </c>
      <c r="I522" s="749">
        <v>51384</v>
      </c>
      <c r="J522" s="749" t="s">
        <v>846</v>
      </c>
      <c r="K522" s="749" t="s">
        <v>850</v>
      </c>
      <c r="L522" s="752">
        <v>192.5</v>
      </c>
      <c r="M522" s="752">
        <v>3</v>
      </c>
      <c r="N522" s="753">
        <v>577.5</v>
      </c>
    </row>
    <row r="523" spans="1:14" ht="14.4" customHeight="1" x14ac:dyDescent="0.3">
      <c r="A523" s="747" t="s">
        <v>586</v>
      </c>
      <c r="B523" s="748" t="s">
        <v>587</v>
      </c>
      <c r="C523" s="749" t="s">
        <v>607</v>
      </c>
      <c r="D523" s="750" t="s">
        <v>608</v>
      </c>
      <c r="E523" s="751">
        <v>50113001</v>
      </c>
      <c r="F523" s="750" t="s">
        <v>610</v>
      </c>
      <c r="G523" s="749" t="s">
        <v>611</v>
      </c>
      <c r="H523" s="749">
        <v>116467</v>
      </c>
      <c r="I523" s="749">
        <v>16467</v>
      </c>
      <c r="J523" s="749" t="s">
        <v>854</v>
      </c>
      <c r="K523" s="749" t="s">
        <v>855</v>
      </c>
      <c r="L523" s="752">
        <v>58.36999999999999</v>
      </c>
      <c r="M523" s="752">
        <v>1</v>
      </c>
      <c r="N523" s="753">
        <v>58.36999999999999</v>
      </c>
    </row>
    <row r="524" spans="1:14" ht="14.4" customHeight="1" x14ac:dyDescent="0.3">
      <c r="A524" s="747" t="s">
        <v>586</v>
      </c>
      <c r="B524" s="748" t="s">
        <v>587</v>
      </c>
      <c r="C524" s="749" t="s">
        <v>607</v>
      </c>
      <c r="D524" s="750" t="s">
        <v>608</v>
      </c>
      <c r="E524" s="751">
        <v>50113001</v>
      </c>
      <c r="F524" s="750" t="s">
        <v>610</v>
      </c>
      <c r="G524" s="749" t="s">
        <v>611</v>
      </c>
      <c r="H524" s="749">
        <v>196696</v>
      </c>
      <c r="I524" s="749">
        <v>96696</v>
      </c>
      <c r="J524" s="749" t="s">
        <v>1365</v>
      </c>
      <c r="K524" s="749" t="s">
        <v>1366</v>
      </c>
      <c r="L524" s="752">
        <v>46.979999999999968</v>
      </c>
      <c r="M524" s="752">
        <v>1</v>
      </c>
      <c r="N524" s="753">
        <v>46.979999999999968</v>
      </c>
    </row>
    <row r="525" spans="1:14" ht="14.4" customHeight="1" x14ac:dyDescent="0.3">
      <c r="A525" s="747" t="s">
        <v>586</v>
      </c>
      <c r="B525" s="748" t="s">
        <v>587</v>
      </c>
      <c r="C525" s="749" t="s">
        <v>607</v>
      </c>
      <c r="D525" s="750" t="s">
        <v>608</v>
      </c>
      <c r="E525" s="751">
        <v>50113001</v>
      </c>
      <c r="F525" s="750" t="s">
        <v>610</v>
      </c>
      <c r="G525" s="749" t="s">
        <v>611</v>
      </c>
      <c r="H525" s="749">
        <v>208465</v>
      </c>
      <c r="I525" s="749">
        <v>208465</v>
      </c>
      <c r="J525" s="749" t="s">
        <v>862</v>
      </c>
      <c r="K525" s="749" t="s">
        <v>863</v>
      </c>
      <c r="L525" s="752">
        <v>1646.37</v>
      </c>
      <c r="M525" s="752">
        <v>4</v>
      </c>
      <c r="N525" s="753">
        <v>6585.48</v>
      </c>
    </row>
    <row r="526" spans="1:14" ht="14.4" customHeight="1" x14ac:dyDescent="0.3">
      <c r="A526" s="747" t="s">
        <v>586</v>
      </c>
      <c r="B526" s="748" t="s">
        <v>587</v>
      </c>
      <c r="C526" s="749" t="s">
        <v>607</v>
      </c>
      <c r="D526" s="750" t="s">
        <v>608</v>
      </c>
      <c r="E526" s="751">
        <v>50113001</v>
      </c>
      <c r="F526" s="750" t="s">
        <v>610</v>
      </c>
      <c r="G526" s="749" t="s">
        <v>611</v>
      </c>
      <c r="H526" s="749">
        <v>169671</v>
      </c>
      <c r="I526" s="749">
        <v>69671</v>
      </c>
      <c r="J526" s="749" t="s">
        <v>864</v>
      </c>
      <c r="K526" s="749" t="s">
        <v>865</v>
      </c>
      <c r="L526" s="752">
        <v>105.81</v>
      </c>
      <c r="M526" s="752">
        <v>9</v>
      </c>
      <c r="N526" s="753">
        <v>952.29</v>
      </c>
    </row>
    <row r="527" spans="1:14" ht="14.4" customHeight="1" x14ac:dyDescent="0.3">
      <c r="A527" s="747" t="s">
        <v>586</v>
      </c>
      <c r="B527" s="748" t="s">
        <v>587</v>
      </c>
      <c r="C527" s="749" t="s">
        <v>607</v>
      </c>
      <c r="D527" s="750" t="s">
        <v>608</v>
      </c>
      <c r="E527" s="751">
        <v>50113001</v>
      </c>
      <c r="F527" s="750" t="s">
        <v>610</v>
      </c>
      <c r="G527" s="749" t="s">
        <v>611</v>
      </c>
      <c r="H527" s="749">
        <v>100802</v>
      </c>
      <c r="I527" s="749">
        <v>1000</v>
      </c>
      <c r="J527" s="749" t="s">
        <v>866</v>
      </c>
      <c r="K527" s="749" t="s">
        <v>867</v>
      </c>
      <c r="L527" s="752">
        <v>76.095839815608159</v>
      </c>
      <c r="M527" s="752">
        <v>16</v>
      </c>
      <c r="N527" s="753">
        <v>1217.5334370497305</v>
      </c>
    </row>
    <row r="528" spans="1:14" ht="14.4" customHeight="1" x14ac:dyDescent="0.3">
      <c r="A528" s="747" t="s">
        <v>586</v>
      </c>
      <c r="B528" s="748" t="s">
        <v>587</v>
      </c>
      <c r="C528" s="749" t="s">
        <v>607</v>
      </c>
      <c r="D528" s="750" t="s">
        <v>608</v>
      </c>
      <c r="E528" s="751">
        <v>50113001</v>
      </c>
      <c r="F528" s="750" t="s">
        <v>610</v>
      </c>
      <c r="G528" s="749" t="s">
        <v>611</v>
      </c>
      <c r="H528" s="749">
        <v>134824</v>
      </c>
      <c r="I528" s="749">
        <v>134824</v>
      </c>
      <c r="J528" s="749" t="s">
        <v>1367</v>
      </c>
      <c r="K528" s="749" t="s">
        <v>1368</v>
      </c>
      <c r="L528" s="752">
        <v>199.98</v>
      </c>
      <c r="M528" s="752">
        <v>4</v>
      </c>
      <c r="N528" s="753">
        <v>799.92</v>
      </c>
    </row>
    <row r="529" spans="1:14" ht="14.4" customHeight="1" x14ac:dyDescent="0.3">
      <c r="A529" s="747" t="s">
        <v>586</v>
      </c>
      <c r="B529" s="748" t="s">
        <v>587</v>
      </c>
      <c r="C529" s="749" t="s">
        <v>607</v>
      </c>
      <c r="D529" s="750" t="s">
        <v>608</v>
      </c>
      <c r="E529" s="751">
        <v>50113001</v>
      </c>
      <c r="F529" s="750" t="s">
        <v>610</v>
      </c>
      <c r="G529" s="749" t="s">
        <v>611</v>
      </c>
      <c r="H529" s="749">
        <v>101674</v>
      </c>
      <c r="I529" s="749">
        <v>1674</v>
      </c>
      <c r="J529" s="749" t="s">
        <v>870</v>
      </c>
      <c r="K529" s="749" t="s">
        <v>588</v>
      </c>
      <c r="L529" s="752">
        <v>89.2</v>
      </c>
      <c r="M529" s="752">
        <v>2</v>
      </c>
      <c r="N529" s="753">
        <v>178.4</v>
      </c>
    </row>
    <row r="530" spans="1:14" ht="14.4" customHeight="1" x14ac:dyDescent="0.3">
      <c r="A530" s="747" t="s">
        <v>586</v>
      </c>
      <c r="B530" s="748" t="s">
        <v>587</v>
      </c>
      <c r="C530" s="749" t="s">
        <v>607</v>
      </c>
      <c r="D530" s="750" t="s">
        <v>608</v>
      </c>
      <c r="E530" s="751">
        <v>50113001</v>
      </c>
      <c r="F530" s="750" t="s">
        <v>610</v>
      </c>
      <c r="G530" s="749" t="s">
        <v>611</v>
      </c>
      <c r="H530" s="749">
        <v>117189</v>
      </c>
      <c r="I530" s="749">
        <v>17189</v>
      </c>
      <c r="J530" s="749" t="s">
        <v>871</v>
      </c>
      <c r="K530" s="749" t="s">
        <v>872</v>
      </c>
      <c r="L530" s="752">
        <v>48.406666666666673</v>
      </c>
      <c r="M530" s="752">
        <v>6</v>
      </c>
      <c r="N530" s="753">
        <v>290.44000000000005</v>
      </c>
    </row>
    <row r="531" spans="1:14" ht="14.4" customHeight="1" x14ac:dyDescent="0.3">
      <c r="A531" s="747" t="s">
        <v>586</v>
      </c>
      <c r="B531" s="748" t="s">
        <v>587</v>
      </c>
      <c r="C531" s="749" t="s">
        <v>607</v>
      </c>
      <c r="D531" s="750" t="s">
        <v>608</v>
      </c>
      <c r="E531" s="751">
        <v>50113001</v>
      </c>
      <c r="F531" s="750" t="s">
        <v>610</v>
      </c>
      <c r="G531" s="749" t="s">
        <v>611</v>
      </c>
      <c r="H531" s="749">
        <v>102486</v>
      </c>
      <c r="I531" s="749">
        <v>2486</v>
      </c>
      <c r="J531" s="749" t="s">
        <v>1369</v>
      </c>
      <c r="K531" s="749" t="s">
        <v>1370</v>
      </c>
      <c r="L531" s="752">
        <v>123.11</v>
      </c>
      <c r="M531" s="752">
        <v>55</v>
      </c>
      <c r="N531" s="753">
        <v>6771.05</v>
      </c>
    </row>
    <row r="532" spans="1:14" ht="14.4" customHeight="1" x14ac:dyDescent="0.3">
      <c r="A532" s="747" t="s">
        <v>586</v>
      </c>
      <c r="B532" s="748" t="s">
        <v>587</v>
      </c>
      <c r="C532" s="749" t="s">
        <v>607</v>
      </c>
      <c r="D532" s="750" t="s">
        <v>608</v>
      </c>
      <c r="E532" s="751">
        <v>50113001</v>
      </c>
      <c r="F532" s="750" t="s">
        <v>610</v>
      </c>
      <c r="G532" s="749" t="s">
        <v>611</v>
      </c>
      <c r="H532" s="749">
        <v>107678</v>
      </c>
      <c r="I532" s="749">
        <v>107678</v>
      </c>
      <c r="J532" s="749" t="s">
        <v>873</v>
      </c>
      <c r="K532" s="749" t="s">
        <v>874</v>
      </c>
      <c r="L532" s="752">
        <v>454.57497424973087</v>
      </c>
      <c r="M532" s="752">
        <v>8</v>
      </c>
      <c r="N532" s="753">
        <v>3636.599793997847</v>
      </c>
    </row>
    <row r="533" spans="1:14" ht="14.4" customHeight="1" x14ac:dyDescent="0.3">
      <c r="A533" s="747" t="s">
        <v>586</v>
      </c>
      <c r="B533" s="748" t="s">
        <v>587</v>
      </c>
      <c r="C533" s="749" t="s">
        <v>607</v>
      </c>
      <c r="D533" s="750" t="s">
        <v>608</v>
      </c>
      <c r="E533" s="751">
        <v>50113001</v>
      </c>
      <c r="F533" s="750" t="s">
        <v>610</v>
      </c>
      <c r="G533" s="749" t="s">
        <v>611</v>
      </c>
      <c r="H533" s="749">
        <v>100720</v>
      </c>
      <c r="I533" s="749">
        <v>720</v>
      </c>
      <c r="J533" s="749" t="s">
        <v>875</v>
      </c>
      <c r="K533" s="749" t="s">
        <v>876</v>
      </c>
      <c r="L533" s="752">
        <v>78.748000000000005</v>
      </c>
      <c r="M533" s="752">
        <v>5</v>
      </c>
      <c r="N533" s="753">
        <v>393.74</v>
      </c>
    </row>
    <row r="534" spans="1:14" ht="14.4" customHeight="1" x14ac:dyDescent="0.3">
      <c r="A534" s="747" t="s">
        <v>586</v>
      </c>
      <c r="B534" s="748" t="s">
        <v>587</v>
      </c>
      <c r="C534" s="749" t="s">
        <v>607</v>
      </c>
      <c r="D534" s="750" t="s">
        <v>608</v>
      </c>
      <c r="E534" s="751">
        <v>50113001</v>
      </c>
      <c r="F534" s="750" t="s">
        <v>610</v>
      </c>
      <c r="G534" s="749" t="s">
        <v>630</v>
      </c>
      <c r="H534" s="749">
        <v>169623</v>
      </c>
      <c r="I534" s="749">
        <v>169623</v>
      </c>
      <c r="J534" s="749" t="s">
        <v>1371</v>
      </c>
      <c r="K534" s="749" t="s">
        <v>1004</v>
      </c>
      <c r="L534" s="752">
        <v>90.020000000000039</v>
      </c>
      <c r="M534" s="752">
        <v>1</v>
      </c>
      <c r="N534" s="753">
        <v>90.020000000000039</v>
      </c>
    </row>
    <row r="535" spans="1:14" ht="14.4" customHeight="1" x14ac:dyDescent="0.3">
      <c r="A535" s="747" t="s">
        <v>586</v>
      </c>
      <c r="B535" s="748" t="s">
        <v>587</v>
      </c>
      <c r="C535" s="749" t="s">
        <v>607</v>
      </c>
      <c r="D535" s="750" t="s">
        <v>608</v>
      </c>
      <c r="E535" s="751">
        <v>50113001</v>
      </c>
      <c r="F535" s="750" t="s">
        <v>610</v>
      </c>
      <c r="G535" s="749" t="s">
        <v>611</v>
      </c>
      <c r="H535" s="749">
        <v>158746</v>
      </c>
      <c r="I535" s="749">
        <v>58746</v>
      </c>
      <c r="J535" s="749" t="s">
        <v>1372</v>
      </c>
      <c r="K535" s="749" t="s">
        <v>1373</v>
      </c>
      <c r="L535" s="752">
        <v>566.45999999999992</v>
      </c>
      <c r="M535" s="752">
        <v>1</v>
      </c>
      <c r="N535" s="753">
        <v>566.45999999999992</v>
      </c>
    </row>
    <row r="536" spans="1:14" ht="14.4" customHeight="1" x14ac:dyDescent="0.3">
      <c r="A536" s="747" t="s">
        <v>586</v>
      </c>
      <c r="B536" s="748" t="s">
        <v>587</v>
      </c>
      <c r="C536" s="749" t="s">
        <v>607</v>
      </c>
      <c r="D536" s="750" t="s">
        <v>608</v>
      </c>
      <c r="E536" s="751">
        <v>50113001</v>
      </c>
      <c r="F536" s="750" t="s">
        <v>610</v>
      </c>
      <c r="G536" s="749" t="s">
        <v>630</v>
      </c>
      <c r="H536" s="749">
        <v>166759</v>
      </c>
      <c r="I536" s="749">
        <v>166759</v>
      </c>
      <c r="J536" s="749" t="s">
        <v>880</v>
      </c>
      <c r="K536" s="749" t="s">
        <v>881</v>
      </c>
      <c r="L536" s="752">
        <v>66.399999999999991</v>
      </c>
      <c r="M536" s="752">
        <v>1</v>
      </c>
      <c r="N536" s="753">
        <v>66.399999999999991</v>
      </c>
    </row>
    <row r="537" spans="1:14" ht="14.4" customHeight="1" x14ac:dyDescent="0.3">
      <c r="A537" s="747" t="s">
        <v>586</v>
      </c>
      <c r="B537" s="748" t="s">
        <v>587</v>
      </c>
      <c r="C537" s="749" t="s">
        <v>607</v>
      </c>
      <c r="D537" s="750" t="s">
        <v>608</v>
      </c>
      <c r="E537" s="751">
        <v>50113001</v>
      </c>
      <c r="F537" s="750" t="s">
        <v>610</v>
      </c>
      <c r="G537" s="749" t="s">
        <v>611</v>
      </c>
      <c r="H537" s="749">
        <v>920365</v>
      </c>
      <c r="I537" s="749">
        <v>0</v>
      </c>
      <c r="J537" s="749" t="s">
        <v>1374</v>
      </c>
      <c r="K537" s="749" t="s">
        <v>588</v>
      </c>
      <c r="L537" s="752">
        <v>198.96395593129557</v>
      </c>
      <c r="M537" s="752">
        <v>1</v>
      </c>
      <c r="N537" s="753">
        <v>198.96395593129557</v>
      </c>
    </row>
    <row r="538" spans="1:14" ht="14.4" customHeight="1" x14ac:dyDescent="0.3">
      <c r="A538" s="747" t="s">
        <v>586</v>
      </c>
      <c r="B538" s="748" t="s">
        <v>587</v>
      </c>
      <c r="C538" s="749" t="s">
        <v>607</v>
      </c>
      <c r="D538" s="750" t="s">
        <v>608</v>
      </c>
      <c r="E538" s="751">
        <v>50113001</v>
      </c>
      <c r="F538" s="750" t="s">
        <v>610</v>
      </c>
      <c r="G538" s="749" t="s">
        <v>611</v>
      </c>
      <c r="H538" s="749">
        <v>921459</v>
      </c>
      <c r="I538" s="749">
        <v>0</v>
      </c>
      <c r="J538" s="749" t="s">
        <v>896</v>
      </c>
      <c r="K538" s="749" t="s">
        <v>588</v>
      </c>
      <c r="L538" s="752">
        <v>311.5220274039695</v>
      </c>
      <c r="M538" s="752">
        <v>1</v>
      </c>
      <c r="N538" s="753">
        <v>311.5220274039695</v>
      </c>
    </row>
    <row r="539" spans="1:14" ht="14.4" customHeight="1" x14ac:dyDescent="0.3">
      <c r="A539" s="747" t="s">
        <v>586</v>
      </c>
      <c r="B539" s="748" t="s">
        <v>587</v>
      </c>
      <c r="C539" s="749" t="s">
        <v>607</v>
      </c>
      <c r="D539" s="750" t="s">
        <v>608</v>
      </c>
      <c r="E539" s="751">
        <v>50113001</v>
      </c>
      <c r="F539" s="750" t="s">
        <v>610</v>
      </c>
      <c r="G539" s="749" t="s">
        <v>611</v>
      </c>
      <c r="H539" s="749">
        <v>990927</v>
      </c>
      <c r="I539" s="749">
        <v>0</v>
      </c>
      <c r="J539" s="749" t="s">
        <v>897</v>
      </c>
      <c r="K539" s="749" t="s">
        <v>588</v>
      </c>
      <c r="L539" s="752">
        <v>142.62</v>
      </c>
      <c r="M539" s="752">
        <v>26</v>
      </c>
      <c r="N539" s="753">
        <v>3708.12</v>
      </c>
    </row>
    <row r="540" spans="1:14" ht="14.4" customHeight="1" x14ac:dyDescent="0.3">
      <c r="A540" s="747" t="s">
        <v>586</v>
      </c>
      <c r="B540" s="748" t="s">
        <v>587</v>
      </c>
      <c r="C540" s="749" t="s">
        <v>607</v>
      </c>
      <c r="D540" s="750" t="s">
        <v>608</v>
      </c>
      <c r="E540" s="751">
        <v>50113001</v>
      </c>
      <c r="F540" s="750" t="s">
        <v>610</v>
      </c>
      <c r="G540" s="749" t="s">
        <v>611</v>
      </c>
      <c r="H540" s="749">
        <v>840220</v>
      </c>
      <c r="I540" s="749">
        <v>0</v>
      </c>
      <c r="J540" s="749" t="s">
        <v>1375</v>
      </c>
      <c r="K540" s="749" t="s">
        <v>588</v>
      </c>
      <c r="L540" s="752">
        <v>218.20000000000005</v>
      </c>
      <c r="M540" s="752">
        <v>1</v>
      </c>
      <c r="N540" s="753">
        <v>218.20000000000005</v>
      </c>
    </row>
    <row r="541" spans="1:14" ht="14.4" customHeight="1" x14ac:dyDescent="0.3">
      <c r="A541" s="747" t="s">
        <v>586</v>
      </c>
      <c r="B541" s="748" t="s">
        <v>587</v>
      </c>
      <c r="C541" s="749" t="s">
        <v>607</v>
      </c>
      <c r="D541" s="750" t="s">
        <v>608</v>
      </c>
      <c r="E541" s="751">
        <v>50113001</v>
      </c>
      <c r="F541" s="750" t="s">
        <v>610</v>
      </c>
      <c r="G541" s="749" t="s">
        <v>611</v>
      </c>
      <c r="H541" s="749">
        <v>127506</v>
      </c>
      <c r="I541" s="749">
        <v>27506</v>
      </c>
      <c r="J541" s="749" t="s">
        <v>1376</v>
      </c>
      <c r="K541" s="749" t="s">
        <v>1377</v>
      </c>
      <c r="L541" s="752">
        <v>1064.2399999999996</v>
      </c>
      <c r="M541" s="752">
        <v>1</v>
      </c>
      <c r="N541" s="753">
        <v>1064.2399999999996</v>
      </c>
    </row>
    <row r="542" spans="1:14" ht="14.4" customHeight="1" x14ac:dyDescent="0.3">
      <c r="A542" s="747" t="s">
        <v>586</v>
      </c>
      <c r="B542" s="748" t="s">
        <v>587</v>
      </c>
      <c r="C542" s="749" t="s">
        <v>607</v>
      </c>
      <c r="D542" s="750" t="s">
        <v>608</v>
      </c>
      <c r="E542" s="751">
        <v>50113001</v>
      </c>
      <c r="F542" s="750" t="s">
        <v>610</v>
      </c>
      <c r="G542" s="749" t="s">
        <v>630</v>
      </c>
      <c r="H542" s="749">
        <v>187427</v>
      </c>
      <c r="I542" s="749">
        <v>187427</v>
      </c>
      <c r="J542" s="749" t="s">
        <v>1378</v>
      </c>
      <c r="K542" s="749" t="s">
        <v>1379</v>
      </c>
      <c r="L542" s="752">
        <v>62.680000000000021</v>
      </c>
      <c r="M542" s="752">
        <v>2</v>
      </c>
      <c r="N542" s="753">
        <v>125.36000000000004</v>
      </c>
    </row>
    <row r="543" spans="1:14" ht="14.4" customHeight="1" x14ac:dyDescent="0.3">
      <c r="A543" s="747" t="s">
        <v>586</v>
      </c>
      <c r="B543" s="748" t="s">
        <v>587</v>
      </c>
      <c r="C543" s="749" t="s">
        <v>607</v>
      </c>
      <c r="D543" s="750" t="s">
        <v>608</v>
      </c>
      <c r="E543" s="751">
        <v>50113001</v>
      </c>
      <c r="F543" s="750" t="s">
        <v>610</v>
      </c>
      <c r="G543" s="749" t="s">
        <v>630</v>
      </c>
      <c r="H543" s="749">
        <v>187425</v>
      </c>
      <c r="I543" s="749">
        <v>187425</v>
      </c>
      <c r="J543" s="749" t="s">
        <v>1380</v>
      </c>
      <c r="K543" s="749" t="s">
        <v>1381</v>
      </c>
      <c r="L543" s="752">
        <v>49.720000000000013</v>
      </c>
      <c r="M543" s="752">
        <v>1</v>
      </c>
      <c r="N543" s="753">
        <v>49.720000000000013</v>
      </c>
    </row>
    <row r="544" spans="1:14" ht="14.4" customHeight="1" x14ac:dyDescent="0.3">
      <c r="A544" s="747" t="s">
        <v>586</v>
      </c>
      <c r="B544" s="748" t="s">
        <v>587</v>
      </c>
      <c r="C544" s="749" t="s">
        <v>607</v>
      </c>
      <c r="D544" s="750" t="s">
        <v>608</v>
      </c>
      <c r="E544" s="751">
        <v>50113001</v>
      </c>
      <c r="F544" s="750" t="s">
        <v>610</v>
      </c>
      <c r="G544" s="749" t="s">
        <v>611</v>
      </c>
      <c r="H544" s="749">
        <v>188217</v>
      </c>
      <c r="I544" s="749">
        <v>88217</v>
      </c>
      <c r="J544" s="749" t="s">
        <v>904</v>
      </c>
      <c r="K544" s="749" t="s">
        <v>905</v>
      </c>
      <c r="L544" s="752">
        <v>126.545</v>
      </c>
      <c r="M544" s="752">
        <v>4</v>
      </c>
      <c r="N544" s="753">
        <v>506.18</v>
      </c>
    </row>
    <row r="545" spans="1:14" ht="14.4" customHeight="1" x14ac:dyDescent="0.3">
      <c r="A545" s="747" t="s">
        <v>586</v>
      </c>
      <c r="B545" s="748" t="s">
        <v>587</v>
      </c>
      <c r="C545" s="749" t="s">
        <v>607</v>
      </c>
      <c r="D545" s="750" t="s">
        <v>608</v>
      </c>
      <c r="E545" s="751">
        <v>50113001</v>
      </c>
      <c r="F545" s="750" t="s">
        <v>610</v>
      </c>
      <c r="G545" s="749" t="s">
        <v>611</v>
      </c>
      <c r="H545" s="749">
        <v>188219</v>
      </c>
      <c r="I545" s="749">
        <v>88219</v>
      </c>
      <c r="J545" s="749" t="s">
        <v>906</v>
      </c>
      <c r="K545" s="749" t="s">
        <v>907</v>
      </c>
      <c r="L545" s="752">
        <v>142.01499999999996</v>
      </c>
      <c r="M545" s="752">
        <v>6</v>
      </c>
      <c r="N545" s="753">
        <v>852.0899999999998</v>
      </c>
    </row>
    <row r="546" spans="1:14" ht="14.4" customHeight="1" x14ac:dyDescent="0.3">
      <c r="A546" s="747" t="s">
        <v>586</v>
      </c>
      <c r="B546" s="748" t="s">
        <v>587</v>
      </c>
      <c r="C546" s="749" t="s">
        <v>607</v>
      </c>
      <c r="D546" s="750" t="s">
        <v>608</v>
      </c>
      <c r="E546" s="751">
        <v>50113001</v>
      </c>
      <c r="F546" s="750" t="s">
        <v>610</v>
      </c>
      <c r="G546" s="749" t="s">
        <v>588</v>
      </c>
      <c r="H546" s="749">
        <v>159503</v>
      </c>
      <c r="I546" s="749">
        <v>59503</v>
      </c>
      <c r="J546" s="749" t="s">
        <v>1382</v>
      </c>
      <c r="K546" s="749" t="s">
        <v>1383</v>
      </c>
      <c r="L546" s="752">
        <v>200.34</v>
      </c>
      <c r="M546" s="752">
        <v>1</v>
      </c>
      <c r="N546" s="753">
        <v>200.34</v>
      </c>
    </row>
    <row r="547" spans="1:14" ht="14.4" customHeight="1" x14ac:dyDescent="0.3">
      <c r="A547" s="747" t="s">
        <v>586</v>
      </c>
      <c r="B547" s="748" t="s">
        <v>587</v>
      </c>
      <c r="C547" s="749" t="s">
        <v>607</v>
      </c>
      <c r="D547" s="750" t="s">
        <v>608</v>
      </c>
      <c r="E547" s="751">
        <v>50113001</v>
      </c>
      <c r="F547" s="750" t="s">
        <v>610</v>
      </c>
      <c r="G547" s="749" t="s">
        <v>630</v>
      </c>
      <c r="H547" s="749">
        <v>149909</v>
      </c>
      <c r="I547" s="749">
        <v>49909</v>
      </c>
      <c r="J547" s="749" t="s">
        <v>910</v>
      </c>
      <c r="K547" s="749" t="s">
        <v>911</v>
      </c>
      <c r="L547" s="752">
        <v>42.579999999999991</v>
      </c>
      <c r="M547" s="752">
        <v>1</v>
      </c>
      <c r="N547" s="753">
        <v>42.579999999999991</v>
      </c>
    </row>
    <row r="548" spans="1:14" ht="14.4" customHeight="1" x14ac:dyDescent="0.3">
      <c r="A548" s="747" t="s">
        <v>586</v>
      </c>
      <c r="B548" s="748" t="s">
        <v>587</v>
      </c>
      <c r="C548" s="749" t="s">
        <v>607</v>
      </c>
      <c r="D548" s="750" t="s">
        <v>608</v>
      </c>
      <c r="E548" s="751">
        <v>50113001</v>
      </c>
      <c r="F548" s="750" t="s">
        <v>610</v>
      </c>
      <c r="G548" s="749" t="s">
        <v>630</v>
      </c>
      <c r="H548" s="749">
        <v>149910</v>
      </c>
      <c r="I548" s="749">
        <v>49910</v>
      </c>
      <c r="J548" s="749" t="s">
        <v>910</v>
      </c>
      <c r="K548" s="749" t="s">
        <v>1384</v>
      </c>
      <c r="L548" s="752">
        <v>149.03</v>
      </c>
      <c r="M548" s="752">
        <v>1</v>
      </c>
      <c r="N548" s="753">
        <v>149.03</v>
      </c>
    </row>
    <row r="549" spans="1:14" ht="14.4" customHeight="1" x14ac:dyDescent="0.3">
      <c r="A549" s="747" t="s">
        <v>586</v>
      </c>
      <c r="B549" s="748" t="s">
        <v>587</v>
      </c>
      <c r="C549" s="749" t="s">
        <v>607</v>
      </c>
      <c r="D549" s="750" t="s">
        <v>608</v>
      </c>
      <c r="E549" s="751">
        <v>50113001</v>
      </c>
      <c r="F549" s="750" t="s">
        <v>610</v>
      </c>
      <c r="G549" s="749" t="s">
        <v>611</v>
      </c>
      <c r="H549" s="749">
        <v>110151</v>
      </c>
      <c r="I549" s="749">
        <v>10151</v>
      </c>
      <c r="J549" s="749" t="s">
        <v>912</v>
      </c>
      <c r="K549" s="749" t="s">
        <v>1385</v>
      </c>
      <c r="L549" s="752">
        <v>66.72</v>
      </c>
      <c r="M549" s="752">
        <v>2</v>
      </c>
      <c r="N549" s="753">
        <v>133.44</v>
      </c>
    </row>
    <row r="550" spans="1:14" ht="14.4" customHeight="1" x14ac:dyDescent="0.3">
      <c r="A550" s="747" t="s">
        <v>586</v>
      </c>
      <c r="B550" s="748" t="s">
        <v>587</v>
      </c>
      <c r="C550" s="749" t="s">
        <v>607</v>
      </c>
      <c r="D550" s="750" t="s">
        <v>608</v>
      </c>
      <c r="E550" s="751">
        <v>50113001</v>
      </c>
      <c r="F550" s="750" t="s">
        <v>610</v>
      </c>
      <c r="G550" s="749" t="s">
        <v>611</v>
      </c>
      <c r="H550" s="749">
        <v>147478</v>
      </c>
      <c r="I550" s="749">
        <v>47478</v>
      </c>
      <c r="J550" s="749" t="s">
        <v>1386</v>
      </c>
      <c r="K550" s="749" t="s">
        <v>1387</v>
      </c>
      <c r="L550" s="752">
        <v>86.020081581951729</v>
      </c>
      <c r="M550" s="752">
        <v>1</v>
      </c>
      <c r="N550" s="753">
        <v>86.020081581951729</v>
      </c>
    </row>
    <row r="551" spans="1:14" ht="14.4" customHeight="1" x14ac:dyDescent="0.3">
      <c r="A551" s="747" t="s">
        <v>586</v>
      </c>
      <c r="B551" s="748" t="s">
        <v>587</v>
      </c>
      <c r="C551" s="749" t="s">
        <v>607</v>
      </c>
      <c r="D551" s="750" t="s">
        <v>608</v>
      </c>
      <c r="E551" s="751">
        <v>50113001</v>
      </c>
      <c r="F551" s="750" t="s">
        <v>610</v>
      </c>
      <c r="G551" s="749" t="s">
        <v>588</v>
      </c>
      <c r="H551" s="749">
        <v>128216</v>
      </c>
      <c r="I551" s="749">
        <v>28216</v>
      </c>
      <c r="J551" s="749" t="s">
        <v>1388</v>
      </c>
      <c r="K551" s="749" t="s">
        <v>1389</v>
      </c>
      <c r="L551" s="752">
        <v>107.45</v>
      </c>
      <c r="M551" s="752">
        <v>1</v>
      </c>
      <c r="N551" s="753">
        <v>107.45</v>
      </c>
    </row>
    <row r="552" spans="1:14" ht="14.4" customHeight="1" x14ac:dyDescent="0.3">
      <c r="A552" s="747" t="s">
        <v>586</v>
      </c>
      <c r="B552" s="748" t="s">
        <v>587</v>
      </c>
      <c r="C552" s="749" t="s">
        <v>607</v>
      </c>
      <c r="D552" s="750" t="s">
        <v>608</v>
      </c>
      <c r="E552" s="751">
        <v>50113001</v>
      </c>
      <c r="F552" s="750" t="s">
        <v>610</v>
      </c>
      <c r="G552" s="749" t="s">
        <v>588</v>
      </c>
      <c r="H552" s="749">
        <v>128217</v>
      </c>
      <c r="I552" s="749">
        <v>28217</v>
      </c>
      <c r="J552" s="749" t="s">
        <v>1388</v>
      </c>
      <c r="K552" s="749" t="s">
        <v>1390</v>
      </c>
      <c r="L552" s="752">
        <v>466.02</v>
      </c>
      <c r="M552" s="752">
        <v>1</v>
      </c>
      <c r="N552" s="753">
        <v>466.02</v>
      </c>
    </row>
    <row r="553" spans="1:14" ht="14.4" customHeight="1" x14ac:dyDescent="0.3">
      <c r="A553" s="747" t="s">
        <v>586</v>
      </c>
      <c r="B553" s="748" t="s">
        <v>587</v>
      </c>
      <c r="C553" s="749" t="s">
        <v>607</v>
      </c>
      <c r="D553" s="750" t="s">
        <v>608</v>
      </c>
      <c r="E553" s="751">
        <v>50113001</v>
      </c>
      <c r="F553" s="750" t="s">
        <v>610</v>
      </c>
      <c r="G553" s="749" t="s">
        <v>611</v>
      </c>
      <c r="H553" s="749">
        <v>67558</v>
      </c>
      <c r="I553" s="749">
        <v>67558</v>
      </c>
      <c r="J553" s="749" t="s">
        <v>917</v>
      </c>
      <c r="K553" s="749" t="s">
        <v>918</v>
      </c>
      <c r="L553" s="752">
        <v>27.185789473684213</v>
      </c>
      <c r="M553" s="752">
        <v>19</v>
      </c>
      <c r="N553" s="753">
        <v>516.53000000000009</v>
      </c>
    </row>
    <row r="554" spans="1:14" ht="14.4" customHeight="1" x14ac:dyDescent="0.3">
      <c r="A554" s="747" t="s">
        <v>586</v>
      </c>
      <c r="B554" s="748" t="s">
        <v>587</v>
      </c>
      <c r="C554" s="749" t="s">
        <v>607</v>
      </c>
      <c r="D554" s="750" t="s">
        <v>608</v>
      </c>
      <c r="E554" s="751">
        <v>50113001</v>
      </c>
      <c r="F554" s="750" t="s">
        <v>610</v>
      </c>
      <c r="G554" s="749" t="s">
        <v>611</v>
      </c>
      <c r="H554" s="749">
        <v>186393</v>
      </c>
      <c r="I554" s="749">
        <v>86393</v>
      </c>
      <c r="J554" s="749" t="s">
        <v>919</v>
      </c>
      <c r="K554" s="749" t="s">
        <v>1391</v>
      </c>
      <c r="L554" s="752">
        <v>51.254999999999995</v>
      </c>
      <c r="M554" s="752">
        <v>2</v>
      </c>
      <c r="N554" s="753">
        <v>102.50999999999999</v>
      </c>
    </row>
    <row r="555" spans="1:14" ht="14.4" customHeight="1" x14ac:dyDescent="0.3">
      <c r="A555" s="747" t="s">
        <v>586</v>
      </c>
      <c r="B555" s="748" t="s">
        <v>587</v>
      </c>
      <c r="C555" s="749" t="s">
        <v>607</v>
      </c>
      <c r="D555" s="750" t="s">
        <v>608</v>
      </c>
      <c r="E555" s="751">
        <v>50113001</v>
      </c>
      <c r="F555" s="750" t="s">
        <v>610</v>
      </c>
      <c r="G555" s="749" t="s">
        <v>611</v>
      </c>
      <c r="H555" s="749">
        <v>846813</v>
      </c>
      <c r="I555" s="749">
        <v>137120</v>
      </c>
      <c r="J555" s="749" t="s">
        <v>1392</v>
      </c>
      <c r="K555" s="749" t="s">
        <v>1393</v>
      </c>
      <c r="L555" s="752">
        <v>71.540000000000006</v>
      </c>
      <c r="M555" s="752">
        <v>1</v>
      </c>
      <c r="N555" s="753">
        <v>71.540000000000006</v>
      </c>
    </row>
    <row r="556" spans="1:14" ht="14.4" customHeight="1" x14ac:dyDescent="0.3">
      <c r="A556" s="747" t="s">
        <v>586</v>
      </c>
      <c r="B556" s="748" t="s">
        <v>587</v>
      </c>
      <c r="C556" s="749" t="s">
        <v>607</v>
      </c>
      <c r="D556" s="750" t="s">
        <v>608</v>
      </c>
      <c r="E556" s="751">
        <v>50113001</v>
      </c>
      <c r="F556" s="750" t="s">
        <v>610</v>
      </c>
      <c r="G556" s="749" t="s">
        <v>611</v>
      </c>
      <c r="H556" s="749">
        <v>100498</v>
      </c>
      <c r="I556" s="749">
        <v>498</v>
      </c>
      <c r="J556" s="749" t="s">
        <v>921</v>
      </c>
      <c r="K556" s="749" t="s">
        <v>922</v>
      </c>
      <c r="L556" s="752">
        <v>96.356000000000023</v>
      </c>
      <c r="M556" s="752">
        <v>5</v>
      </c>
      <c r="N556" s="753">
        <v>481.78000000000009</v>
      </c>
    </row>
    <row r="557" spans="1:14" ht="14.4" customHeight="1" x14ac:dyDescent="0.3">
      <c r="A557" s="747" t="s">
        <v>586</v>
      </c>
      <c r="B557" s="748" t="s">
        <v>587</v>
      </c>
      <c r="C557" s="749" t="s">
        <v>607</v>
      </c>
      <c r="D557" s="750" t="s">
        <v>608</v>
      </c>
      <c r="E557" s="751">
        <v>50113001</v>
      </c>
      <c r="F557" s="750" t="s">
        <v>610</v>
      </c>
      <c r="G557" s="749" t="s">
        <v>611</v>
      </c>
      <c r="H557" s="749">
        <v>215978</v>
      </c>
      <c r="I557" s="749">
        <v>215978</v>
      </c>
      <c r="J557" s="749" t="s">
        <v>923</v>
      </c>
      <c r="K557" s="749" t="s">
        <v>924</v>
      </c>
      <c r="L557" s="752">
        <v>115.46999999999998</v>
      </c>
      <c r="M557" s="752">
        <v>2</v>
      </c>
      <c r="N557" s="753">
        <v>230.93999999999997</v>
      </c>
    </row>
    <row r="558" spans="1:14" ht="14.4" customHeight="1" x14ac:dyDescent="0.3">
      <c r="A558" s="747" t="s">
        <v>586</v>
      </c>
      <c r="B558" s="748" t="s">
        <v>587</v>
      </c>
      <c r="C558" s="749" t="s">
        <v>607</v>
      </c>
      <c r="D558" s="750" t="s">
        <v>608</v>
      </c>
      <c r="E558" s="751">
        <v>50113001</v>
      </c>
      <c r="F558" s="750" t="s">
        <v>610</v>
      </c>
      <c r="G558" s="749" t="s">
        <v>611</v>
      </c>
      <c r="H558" s="749">
        <v>166555</v>
      </c>
      <c r="I558" s="749">
        <v>66555</v>
      </c>
      <c r="J558" s="749" t="s">
        <v>923</v>
      </c>
      <c r="K558" s="749" t="s">
        <v>924</v>
      </c>
      <c r="L558" s="752">
        <v>117.41</v>
      </c>
      <c r="M558" s="752">
        <v>4</v>
      </c>
      <c r="N558" s="753">
        <v>469.64</v>
      </c>
    </row>
    <row r="559" spans="1:14" ht="14.4" customHeight="1" x14ac:dyDescent="0.3">
      <c r="A559" s="747" t="s">
        <v>586</v>
      </c>
      <c r="B559" s="748" t="s">
        <v>587</v>
      </c>
      <c r="C559" s="749" t="s">
        <v>607</v>
      </c>
      <c r="D559" s="750" t="s">
        <v>608</v>
      </c>
      <c r="E559" s="751">
        <v>50113001</v>
      </c>
      <c r="F559" s="750" t="s">
        <v>610</v>
      </c>
      <c r="G559" s="749" t="s">
        <v>611</v>
      </c>
      <c r="H559" s="749">
        <v>102439</v>
      </c>
      <c r="I559" s="749">
        <v>2439</v>
      </c>
      <c r="J559" s="749" t="s">
        <v>1277</v>
      </c>
      <c r="K559" s="749" t="s">
        <v>1278</v>
      </c>
      <c r="L559" s="752">
        <v>275.31</v>
      </c>
      <c r="M559" s="752">
        <v>2</v>
      </c>
      <c r="N559" s="753">
        <v>550.62</v>
      </c>
    </row>
    <row r="560" spans="1:14" ht="14.4" customHeight="1" x14ac:dyDescent="0.3">
      <c r="A560" s="747" t="s">
        <v>586</v>
      </c>
      <c r="B560" s="748" t="s">
        <v>587</v>
      </c>
      <c r="C560" s="749" t="s">
        <v>607</v>
      </c>
      <c r="D560" s="750" t="s">
        <v>608</v>
      </c>
      <c r="E560" s="751">
        <v>50113001</v>
      </c>
      <c r="F560" s="750" t="s">
        <v>610</v>
      </c>
      <c r="G560" s="749" t="s">
        <v>611</v>
      </c>
      <c r="H560" s="749">
        <v>102546</v>
      </c>
      <c r="I560" s="749">
        <v>2546</v>
      </c>
      <c r="J560" s="749" t="s">
        <v>1394</v>
      </c>
      <c r="K560" s="749" t="s">
        <v>1395</v>
      </c>
      <c r="L560" s="752">
        <v>64.809999999999974</v>
      </c>
      <c r="M560" s="752">
        <v>1</v>
      </c>
      <c r="N560" s="753">
        <v>64.809999999999974</v>
      </c>
    </row>
    <row r="561" spans="1:14" ht="14.4" customHeight="1" x14ac:dyDescent="0.3">
      <c r="A561" s="747" t="s">
        <v>586</v>
      </c>
      <c r="B561" s="748" t="s">
        <v>587</v>
      </c>
      <c r="C561" s="749" t="s">
        <v>607</v>
      </c>
      <c r="D561" s="750" t="s">
        <v>608</v>
      </c>
      <c r="E561" s="751">
        <v>50113001</v>
      </c>
      <c r="F561" s="750" t="s">
        <v>610</v>
      </c>
      <c r="G561" s="749" t="s">
        <v>630</v>
      </c>
      <c r="H561" s="749">
        <v>201290</v>
      </c>
      <c r="I561" s="749">
        <v>201290</v>
      </c>
      <c r="J561" s="749" t="s">
        <v>926</v>
      </c>
      <c r="K561" s="749" t="s">
        <v>650</v>
      </c>
      <c r="L561" s="752">
        <v>24.750000000000007</v>
      </c>
      <c r="M561" s="752">
        <v>2</v>
      </c>
      <c r="N561" s="753">
        <v>49.500000000000014</v>
      </c>
    </row>
    <row r="562" spans="1:14" ht="14.4" customHeight="1" x14ac:dyDescent="0.3">
      <c r="A562" s="747" t="s">
        <v>586</v>
      </c>
      <c r="B562" s="748" t="s">
        <v>587</v>
      </c>
      <c r="C562" s="749" t="s">
        <v>607</v>
      </c>
      <c r="D562" s="750" t="s">
        <v>608</v>
      </c>
      <c r="E562" s="751">
        <v>50113001</v>
      </c>
      <c r="F562" s="750" t="s">
        <v>610</v>
      </c>
      <c r="G562" s="749" t="s">
        <v>630</v>
      </c>
      <c r="H562" s="749">
        <v>140368</v>
      </c>
      <c r="I562" s="749">
        <v>40368</v>
      </c>
      <c r="J562" s="749" t="s">
        <v>1396</v>
      </c>
      <c r="K562" s="749" t="s">
        <v>1397</v>
      </c>
      <c r="L562" s="752">
        <v>61.7</v>
      </c>
      <c r="M562" s="752">
        <v>1</v>
      </c>
      <c r="N562" s="753">
        <v>61.7</v>
      </c>
    </row>
    <row r="563" spans="1:14" ht="14.4" customHeight="1" x14ac:dyDescent="0.3">
      <c r="A563" s="747" t="s">
        <v>586</v>
      </c>
      <c r="B563" s="748" t="s">
        <v>587</v>
      </c>
      <c r="C563" s="749" t="s">
        <v>607</v>
      </c>
      <c r="D563" s="750" t="s">
        <v>608</v>
      </c>
      <c r="E563" s="751">
        <v>50113001</v>
      </c>
      <c r="F563" s="750" t="s">
        <v>610</v>
      </c>
      <c r="G563" s="749" t="s">
        <v>611</v>
      </c>
      <c r="H563" s="749">
        <v>100502</v>
      </c>
      <c r="I563" s="749">
        <v>502</v>
      </c>
      <c r="J563" s="749" t="s">
        <v>927</v>
      </c>
      <c r="K563" s="749" t="s">
        <v>928</v>
      </c>
      <c r="L563" s="752">
        <v>238.77599999999998</v>
      </c>
      <c r="M563" s="752">
        <v>5</v>
      </c>
      <c r="N563" s="753">
        <v>1193.8799999999999</v>
      </c>
    </row>
    <row r="564" spans="1:14" ht="14.4" customHeight="1" x14ac:dyDescent="0.3">
      <c r="A564" s="747" t="s">
        <v>586</v>
      </c>
      <c r="B564" s="748" t="s">
        <v>587</v>
      </c>
      <c r="C564" s="749" t="s">
        <v>607</v>
      </c>
      <c r="D564" s="750" t="s">
        <v>608</v>
      </c>
      <c r="E564" s="751">
        <v>50113001</v>
      </c>
      <c r="F564" s="750" t="s">
        <v>610</v>
      </c>
      <c r="G564" s="749" t="s">
        <v>588</v>
      </c>
      <c r="H564" s="749">
        <v>126578</v>
      </c>
      <c r="I564" s="749">
        <v>26578</v>
      </c>
      <c r="J564" s="749" t="s">
        <v>1398</v>
      </c>
      <c r="K564" s="749" t="s">
        <v>1317</v>
      </c>
      <c r="L564" s="752">
        <v>231.70000000000002</v>
      </c>
      <c r="M564" s="752">
        <v>1</v>
      </c>
      <c r="N564" s="753">
        <v>231.70000000000002</v>
      </c>
    </row>
    <row r="565" spans="1:14" ht="14.4" customHeight="1" x14ac:dyDescent="0.3">
      <c r="A565" s="747" t="s">
        <v>586</v>
      </c>
      <c r="B565" s="748" t="s">
        <v>587</v>
      </c>
      <c r="C565" s="749" t="s">
        <v>607</v>
      </c>
      <c r="D565" s="750" t="s">
        <v>608</v>
      </c>
      <c r="E565" s="751">
        <v>50113001</v>
      </c>
      <c r="F565" s="750" t="s">
        <v>610</v>
      </c>
      <c r="G565" s="749" t="s">
        <v>611</v>
      </c>
      <c r="H565" s="749">
        <v>118566</v>
      </c>
      <c r="I565" s="749">
        <v>18566</v>
      </c>
      <c r="J565" s="749" t="s">
        <v>1399</v>
      </c>
      <c r="K565" s="749" t="s">
        <v>1400</v>
      </c>
      <c r="L565" s="752">
        <v>975.59999999999991</v>
      </c>
      <c r="M565" s="752">
        <v>1</v>
      </c>
      <c r="N565" s="753">
        <v>975.59999999999991</v>
      </c>
    </row>
    <row r="566" spans="1:14" ht="14.4" customHeight="1" x14ac:dyDescent="0.3">
      <c r="A566" s="747" t="s">
        <v>586</v>
      </c>
      <c r="B566" s="748" t="s">
        <v>587</v>
      </c>
      <c r="C566" s="749" t="s">
        <v>607</v>
      </c>
      <c r="D566" s="750" t="s">
        <v>608</v>
      </c>
      <c r="E566" s="751">
        <v>50113001</v>
      </c>
      <c r="F566" s="750" t="s">
        <v>610</v>
      </c>
      <c r="G566" s="749" t="s">
        <v>611</v>
      </c>
      <c r="H566" s="749">
        <v>850104</v>
      </c>
      <c r="I566" s="749">
        <v>164344</v>
      </c>
      <c r="J566" s="749" t="s">
        <v>1401</v>
      </c>
      <c r="K566" s="749" t="s">
        <v>1402</v>
      </c>
      <c r="L566" s="752">
        <v>227.51999999999995</v>
      </c>
      <c r="M566" s="752">
        <v>1</v>
      </c>
      <c r="N566" s="753">
        <v>227.51999999999995</v>
      </c>
    </row>
    <row r="567" spans="1:14" ht="14.4" customHeight="1" x14ac:dyDescent="0.3">
      <c r="A567" s="747" t="s">
        <v>586</v>
      </c>
      <c r="B567" s="748" t="s">
        <v>587</v>
      </c>
      <c r="C567" s="749" t="s">
        <v>607</v>
      </c>
      <c r="D567" s="750" t="s">
        <v>608</v>
      </c>
      <c r="E567" s="751">
        <v>50113001</v>
      </c>
      <c r="F567" s="750" t="s">
        <v>610</v>
      </c>
      <c r="G567" s="749" t="s">
        <v>611</v>
      </c>
      <c r="H567" s="749">
        <v>843905</v>
      </c>
      <c r="I567" s="749">
        <v>103391</v>
      </c>
      <c r="J567" s="749" t="s">
        <v>1403</v>
      </c>
      <c r="K567" s="749" t="s">
        <v>1404</v>
      </c>
      <c r="L567" s="752">
        <v>73.131666666666675</v>
      </c>
      <c r="M567" s="752">
        <v>6</v>
      </c>
      <c r="N567" s="753">
        <v>438.79</v>
      </c>
    </row>
    <row r="568" spans="1:14" ht="14.4" customHeight="1" x14ac:dyDescent="0.3">
      <c r="A568" s="747" t="s">
        <v>586</v>
      </c>
      <c r="B568" s="748" t="s">
        <v>587</v>
      </c>
      <c r="C568" s="749" t="s">
        <v>607</v>
      </c>
      <c r="D568" s="750" t="s">
        <v>608</v>
      </c>
      <c r="E568" s="751">
        <v>50113001</v>
      </c>
      <c r="F568" s="750" t="s">
        <v>610</v>
      </c>
      <c r="G568" s="749" t="s">
        <v>611</v>
      </c>
      <c r="H568" s="749">
        <v>100513</v>
      </c>
      <c r="I568" s="749">
        <v>513</v>
      </c>
      <c r="J568" s="749" t="s">
        <v>952</v>
      </c>
      <c r="K568" s="749" t="s">
        <v>922</v>
      </c>
      <c r="L568" s="752">
        <v>56.789999999999985</v>
      </c>
      <c r="M568" s="752">
        <v>5</v>
      </c>
      <c r="N568" s="753">
        <v>283.94999999999993</v>
      </c>
    </row>
    <row r="569" spans="1:14" ht="14.4" customHeight="1" x14ac:dyDescent="0.3">
      <c r="A569" s="747" t="s">
        <v>586</v>
      </c>
      <c r="B569" s="748" t="s">
        <v>587</v>
      </c>
      <c r="C569" s="749" t="s">
        <v>607</v>
      </c>
      <c r="D569" s="750" t="s">
        <v>608</v>
      </c>
      <c r="E569" s="751">
        <v>50113001</v>
      </c>
      <c r="F569" s="750" t="s">
        <v>610</v>
      </c>
      <c r="G569" s="749" t="s">
        <v>611</v>
      </c>
      <c r="H569" s="749">
        <v>110086</v>
      </c>
      <c r="I569" s="749">
        <v>10086</v>
      </c>
      <c r="J569" s="749" t="s">
        <v>953</v>
      </c>
      <c r="K569" s="749" t="s">
        <v>954</v>
      </c>
      <c r="L569" s="752">
        <v>1592.799959789993</v>
      </c>
      <c r="M569" s="752">
        <v>25</v>
      </c>
      <c r="N569" s="753">
        <v>39819.998994749825</v>
      </c>
    </row>
    <row r="570" spans="1:14" ht="14.4" customHeight="1" x14ac:dyDescent="0.3">
      <c r="A570" s="747" t="s">
        <v>586</v>
      </c>
      <c r="B570" s="748" t="s">
        <v>587</v>
      </c>
      <c r="C570" s="749" t="s">
        <v>607</v>
      </c>
      <c r="D570" s="750" t="s">
        <v>608</v>
      </c>
      <c r="E570" s="751">
        <v>50113001</v>
      </c>
      <c r="F570" s="750" t="s">
        <v>610</v>
      </c>
      <c r="G570" s="749" t="s">
        <v>611</v>
      </c>
      <c r="H570" s="749">
        <v>184398</v>
      </c>
      <c r="I570" s="749">
        <v>84398</v>
      </c>
      <c r="J570" s="749" t="s">
        <v>959</v>
      </c>
      <c r="K570" s="749" t="s">
        <v>960</v>
      </c>
      <c r="L570" s="752">
        <v>411.96000000000004</v>
      </c>
      <c r="M570" s="752">
        <v>1</v>
      </c>
      <c r="N570" s="753">
        <v>411.96000000000004</v>
      </c>
    </row>
    <row r="571" spans="1:14" ht="14.4" customHeight="1" x14ac:dyDescent="0.3">
      <c r="A571" s="747" t="s">
        <v>586</v>
      </c>
      <c r="B571" s="748" t="s">
        <v>587</v>
      </c>
      <c r="C571" s="749" t="s">
        <v>607</v>
      </c>
      <c r="D571" s="750" t="s">
        <v>608</v>
      </c>
      <c r="E571" s="751">
        <v>50113001</v>
      </c>
      <c r="F571" s="750" t="s">
        <v>610</v>
      </c>
      <c r="G571" s="749" t="s">
        <v>611</v>
      </c>
      <c r="H571" s="749">
        <v>184399</v>
      </c>
      <c r="I571" s="749">
        <v>84399</v>
      </c>
      <c r="J571" s="749" t="s">
        <v>961</v>
      </c>
      <c r="K571" s="749" t="s">
        <v>962</v>
      </c>
      <c r="L571" s="752">
        <v>320.29000000000002</v>
      </c>
      <c r="M571" s="752">
        <v>2</v>
      </c>
      <c r="N571" s="753">
        <v>640.58000000000004</v>
      </c>
    </row>
    <row r="572" spans="1:14" ht="14.4" customHeight="1" x14ac:dyDescent="0.3">
      <c r="A572" s="747" t="s">
        <v>586</v>
      </c>
      <c r="B572" s="748" t="s">
        <v>587</v>
      </c>
      <c r="C572" s="749" t="s">
        <v>607</v>
      </c>
      <c r="D572" s="750" t="s">
        <v>608</v>
      </c>
      <c r="E572" s="751">
        <v>50113001</v>
      </c>
      <c r="F572" s="750" t="s">
        <v>610</v>
      </c>
      <c r="G572" s="749" t="s">
        <v>611</v>
      </c>
      <c r="H572" s="749">
        <v>83538</v>
      </c>
      <c r="I572" s="749">
        <v>83538</v>
      </c>
      <c r="J572" s="749" t="s">
        <v>1405</v>
      </c>
      <c r="K572" s="749" t="s">
        <v>1406</v>
      </c>
      <c r="L572" s="752">
        <v>164.74799999999999</v>
      </c>
      <c r="M572" s="752">
        <v>10</v>
      </c>
      <c r="N572" s="753">
        <v>1647.4799999999998</v>
      </c>
    </row>
    <row r="573" spans="1:14" ht="14.4" customHeight="1" x14ac:dyDescent="0.3">
      <c r="A573" s="747" t="s">
        <v>586</v>
      </c>
      <c r="B573" s="748" t="s">
        <v>587</v>
      </c>
      <c r="C573" s="749" t="s">
        <v>607</v>
      </c>
      <c r="D573" s="750" t="s">
        <v>608</v>
      </c>
      <c r="E573" s="751">
        <v>50113001</v>
      </c>
      <c r="F573" s="750" t="s">
        <v>610</v>
      </c>
      <c r="G573" s="749" t="s">
        <v>611</v>
      </c>
      <c r="H573" s="749">
        <v>100231</v>
      </c>
      <c r="I573" s="749">
        <v>231</v>
      </c>
      <c r="J573" s="749" t="s">
        <v>1407</v>
      </c>
      <c r="K573" s="749" t="s">
        <v>1408</v>
      </c>
      <c r="L573" s="752">
        <v>33.120000000000005</v>
      </c>
      <c r="M573" s="752">
        <v>1</v>
      </c>
      <c r="N573" s="753">
        <v>33.120000000000005</v>
      </c>
    </row>
    <row r="574" spans="1:14" ht="14.4" customHeight="1" x14ac:dyDescent="0.3">
      <c r="A574" s="747" t="s">
        <v>586</v>
      </c>
      <c r="B574" s="748" t="s">
        <v>587</v>
      </c>
      <c r="C574" s="749" t="s">
        <v>607</v>
      </c>
      <c r="D574" s="750" t="s">
        <v>608</v>
      </c>
      <c r="E574" s="751">
        <v>50113001</v>
      </c>
      <c r="F574" s="750" t="s">
        <v>610</v>
      </c>
      <c r="G574" s="749" t="s">
        <v>611</v>
      </c>
      <c r="H574" s="749">
        <v>100536</v>
      </c>
      <c r="I574" s="749">
        <v>536</v>
      </c>
      <c r="J574" s="749" t="s">
        <v>1409</v>
      </c>
      <c r="K574" s="749" t="s">
        <v>619</v>
      </c>
      <c r="L574" s="752">
        <v>127.63999999999997</v>
      </c>
      <c r="M574" s="752">
        <v>15</v>
      </c>
      <c r="N574" s="753">
        <v>1914.5999999999997</v>
      </c>
    </row>
    <row r="575" spans="1:14" ht="14.4" customHeight="1" x14ac:dyDescent="0.3">
      <c r="A575" s="747" t="s">
        <v>586</v>
      </c>
      <c r="B575" s="748" t="s">
        <v>587</v>
      </c>
      <c r="C575" s="749" t="s">
        <v>607</v>
      </c>
      <c r="D575" s="750" t="s">
        <v>608</v>
      </c>
      <c r="E575" s="751">
        <v>50113001</v>
      </c>
      <c r="F575" s="750" t="s">
        <v>610</v>
      </c>
      <c r="G575" s="749" t="s">
        <v>611</v>
      </c>
      <c r="H575" s="749">
        <v>216900</v>
      </c>
      <c r="I575" s="749">
        <v>216900</v>
      </c>
      <c r="J575" s="749" t="s">
        <v>1410</v>
      </c>
      <c r="K575" s="749" t="s">
        <v>1411</v>
      </c>
      <c r="L575" s="752">
        <v>701.25</v>
      </c>
      <c r="M575" s="752">
        <v>2</v>
      </c>
      <c r="N575" s="753">
        <v>1402.5</v>
      </c>
    </row>
    <row r="576" spans="1:14" ht="14.4" customHeight="1" x14ac:dyDescent="0.3">
      <c r="A576" s="747" t="s">
        <v>586</v>
      </c>
      <c r="B576" s="748" t="s">
        <v>587</v>
      </c>
      <c r="C576" s="749" t="s">
        <v>607</v>
      </c>
      <c r="D576" s="750" t="s">
        <v>608</v>
      </c>
      <c r="E576" s="751">
        <v>50113001</v>
      </c>
      <c r="F576" s="750" t="s">
        <v>610</v>
      </c>
      <c r="G576" s="749" t="s">
        <v>630</v>
      </c>
      <c r="H576" s="749">
        <v>107981</v>
      </c>
      <c r="I576" s="749">
        <v>7981</v>
      </c>
      <c r="J576" s="749" t="s">
        <v>965</v>
      </c>
      <c r="K576" s="749" t="s">
        <v>1412</v>
      </c>
      <c r="L576" s="752">
        <v>51.732941176470575</v>
      </c>
      <c r="M576" s="752">
        <v>17</v>
      </c>
      <c r="N576" s="753">
        <v>879.45999999999981</v>
      </c>
    </row>
    <row r="577" spans="1:14" ht="14.4" customHeight="1" x14ac:dyDescent="0.3">
      <c r="A577" s="747" t="s">
        <v>586</v>
      </c>
      <c r="B577" s="748" t="s">
        <v>587</v>
      </c>
      <c r="C577" s="749" t="s">
        <v>607</v>
      </c>
      <c r="D577" s="750" t="s">
        <v>608</v>
      </c>
      <c r="E577" s="751">
        <v>50113001</v>
      </c>
      <c r="F577" s="750" t="s">
        <v>610</v>
      </c>
      <c r="G577" s="749" t="s">
        <v>630</v>
      </c>
      <c r="H577" s="749">
        <v>155823</v>
      </c>
      <c r="I577" s="749">
        <v>55823</v>
      </c>
      <c r="J577" s="749" t="s">
        <v>965</v>
      </c>
      <c r="K577" s="749" t="s">
        <v>966</v>
      </c>
      <c r="L577" s="752">
        <v>36.101578947368431</v>
      </c>
      <c r="M577" s="752">
        <v>38</v>
      </c>
      <c r="N577" s="753">
        <v>1371.8600000000004</v>
      </c>
    </row>
    <row r="578" spans="1:14" ht="14.4" customHeight="1" x14ac:dyDescent="0.3">
      <c r="A578" s="747" t="s">
        <v>586</v>
      </c>
      <c r="B578" s="748" t="s">
        <v>587</v>
      </c>
      <c r="C578" s="749" t="s">
        <v>607</v>
      </c>
      <c r="D578" s="750" t="s">
        <v>608</v>
      </c>
      <c r="E578" s="751">
        <v>50113001</v>
      </c>
      <c r="F578" s="750" t="s">
        <v>610</v>
      </c>
      <c r="G578" s="749" t="s">
        <v>630</v>
      </c>
      <c r="H578" s="749">
        <v>155824</v>
      </c>
      <c r="I578" s="749">
        <v>55824</v>
      </c>
      <c r="J578" s="749" t="s">
        <v>965</v>
      </c>
      <c r="K578" s="749" t="s">
        <v>967</v>
      </c>
      <c r="L578" s="752">
        <v>52.933655913978491</v>
      </c>
      <c r="M578" s="752">
        <v>93</v>
      </c>
      <c r="N578" s="753">
        <v>4922.83</v>
      </c>
    </row>
    <row r="579" spans="1:14" ht="14.4" customHeight="1" x14ac:dyDescent="0.3">
      <c r="A579" s="747" t="s">
        <v>586</v>
      </c>
      <c r="B579" s="748" t="s">
        <v>587</v>
      </c>
      <c r="C579" s="749" t="s">
        <v>607</v>
      </c>
      <c r="D579" s="750" t="s">
        <v>608</v>
      </c>
      <c r="E579" s="751">
        <v>50113001</v>
      </c>
      <c r="F579" s="750" t="s">
        <v>610</v>
      </c>
      <c r="G579" s="749" t="s">
        <v>630</v>
      </c>
      <c r="H579" s="749">
        <v>126786</v>
      </c>
      <c r="I579" s="749">
        <v>26786</v>
      </c>
      <c r="J579" s="749" t="s">
        <v>1413</v>
      </c>
      <c r="K579" s="749" t="s">
        <v>1414</v>
      </c>
      <c r="L579" s="752">
        <v>407.8</v>
      </c>
      <c r="M579" s="752">
        <v>4</v>
      </c>
      <c r="N579" s="753">
        <v>1631.2</v>
      </c>
    </row>
    <row r="580" spans="1:14" ht="14.4" customHeight="1" x14ac:dyDescent="0.3">
      <c r="A580" s="747" t="s">
        <v>586</v>
      </c>
      <c r="B580" s="748" t="s">
        <v>587</v>
      </c>
      <c r="C580" s="749" t="s">
        <v>607</v>
      </c>
      <c r="D580" s="750" t="s">
        <v>608</v>
      </c>
      <c r="E580" s="751">
        <v>50113001</v>
      </c>
      <c r="F580" s="750" t="s">
        <v>610</v>
      </c>
      <c r="G580" s="749" t="s">
        <v>630</v>
      </c>
      <c r="H580" s="749">
        <v>989046</v>
      </c>
      <c r="I580" s="749">
        <v>500752</v>
      </c>
      <c r="J580" s="749" t="s">
        <v>1415</v>
      </c>
      <c r="K580" s="749" t="s">
        <v>1416</v>
      </c>
      <c r="L580" s="752">
        <v>132.52000000000004</v>
      </c>
      <c r="M580" s="752">
        <v>1</v>
      </c>
      <c r="N580" s="753">
        <v>132.52000000000004</v>
      </c>
    </row>
    <row r="581" spans="1:14" ht="14.4" customHeight="1" x14ac:dyDescent="0.3">
      <c r="A581" s="747" t="s">
        <v>586</v>
      </c>
      <c r="B581" s="748" t="s">
        <v>587</v>
      </c>
      <c r="C581" s="749" t="s">
        <v>607</v>
      </c>
      <c r="D581" s="750" t="s">
        <v>608</v>
      </c>
      <c r="E581" s="751">
        <v>50113001</v>
      </c>
      <c r="F581" s="750" t="s">
        <v>610</v>
      </c>
      <c r="G581" s="749" t="s">
        <v>611</v>
      </c>
      <c r="H581" s="749">
        <v>162579</v>
      </c>
      <c r="I581" s="749">
        <v>162579</v>
      </c>
      <c r="J581" s="749" t="s">
        <v>1417</v>
      </c>
      <c r="K581" s="749" t="s">
        <v>1418</v>
      </c>
      <c r="L581" s="752">
        <v>44.879999999999981</v>
      </c>
      <c r="M581" s="752">
        <v>4</v>
      </c>
      <c r="N581" s="753">
        <v>179.51999999999992</v>
      </c>
    </row>
    <row r="582" spans="1:14" ht="14.4" customHeight="1" x14ac:dyDescent="0.3">
      <c r="A582" s="747" t="s">
        <v>586</v>
      </c>
      <c r="B582" s="748" t="s">
        <v>587</v>
      </c>
      <c r="C582" s="749" t="s">
        <v>607</v>
      </c>
      <c r="D582" s="750" t="s">
        <v>608</v>
      </c>
      <c r="E582" s="751">
        <v>50113001</v>
      </c>
      <c r="F582" s="750" t="s">
        <v>610</v>
      </c>
      <c r="G582" s="749" t="s">
        <v>630</v>
      </c>
      <c r="H582" s="749">
        <v>24550</v>
      </c>
      <c r="I582" s="749">
        <v>24550</v>
      </c>
      <c r="J582" s="749" t="s">
        <v>1419</v>
      </c>
      <c r="K582" s="749" t="s">
        <v>1420</v>
      </c>
      <c r="L582" s="752">
        <v>57.7</v>
      </c>
      <c r="M582" s="752">
        <v>2</v>
      </c>
      <c r="N582" s="753">
        <v>115.4</v>
      </c>
    </row>
    <row r="583" spans="1:14" ht="14.4" customHeight="1" x14ac:dyDescent="0.3">
      <c r="A583" s="747" t="s">
        <v>586</v>
      </c>
      <c r="B583" s="748" t="s">
        <v>587</v>
      </c>
      <c r="C583" s="749" t="s">
        <v>607</v>
      </c>
      <c r="D583" s="750" t="s">
        <v>608</v>
      </c>
      <c r="E583" s="751">
        <v>50113001</v>
      </c>
      <c r="F583" s="750" t="s">
        <v>610</v>
      </c>
      <c r="G583" s="749" t="s">
        <v>611</v>
      </c>
      <c r="H583" s="749">
        <v>100876</v>
      </c>
      <c r="I583" s="749">
        <v>876</v>
      </c>
      <c r="J583" s="749" t="s">
        <v>970</v>
      </c>
      <c r="K583" s="749" t="s">
        <v>971</v>
      </c>
      <c r="L583" s="752">
        <v>66.524724734776143</v>
      </c>
      <c r="M583" s="752">
        <v>8</v>
      </c>
      <c r="N583" s="753">
        <v>532.19779787820914</v>
      </c>
    </row>
    <row r="584" spans="1:14" ht="14.4" customHeight="1" x14ac:dyDescent="0.3">
      <c r="A584" s="747" t="s">
        <v>586</v>
      </c>
      <c r="B584" s="748" t="s">
        <v>587</v>
      </c>
      <c r="C584" s="749" t="s">
        <v>607</v>
      </c>
      <c r="D584" s="750" t="s">
        <v>608</v>
      </c>
      <c r="E584" s="751">
        <v>50113001</v>
      </c>
      <c r="F584" s="750" t="s">
        <v>610</v>
      </c>
      <c r="G584" s="749" t="s">
        <v>588</v>
      </c>
      <c r="H584" s="749">
        <v>850021</v>
      </c>
      <c r="I584" s="749">
        <v>162932</v>
      </c>
      <c r="J584" s="749" t="s">
        <v>1421</v>
      </c>
      <c r="K584" s="749" t="s">
        <v>1079</v>
      </c>
      <c r="L584" s="752">
        <v>33.700000000000017</v>
      </c>
      <c r="M584" s="752">
        <v>1</v>
      </c>
      <c r="N584" s="753">
        <v>33.700000000000017</v>
      </c>
    </row>
    <row r="585" spans="1:14" ht="14.4" customHeight="1" x14ac:dyDescent="0.3">
      <c r="A585" s="747" t="s">
        <v>586</v>
      </c>
      <c r="B585" s="748" t="s">
        <v>587</v>
      </c>
      <c r="C585" s="749" t="s">
        <v>607</v>
      </c>
      <c r="D585" s="750" t="s">
        <v>608</v>
      </c>
      <c r="E585" s="751">
        <v>50113001</v>
      </c>
      <c r="F585" s="750" t="s">
        <v>610</v>
      </c>
      <c r="G585" s="749" t="s">
        <v>611</v>
      </c>
      <c r="H585" s="749">
        <v>102420</v>
      </c>
      <c r="I585" s="749">
        <v>2420</v>
      </c>
      <c r="J585" s="749" t="s">
        <v>974</v>
      </c>
      <c r="K585" s="749" t="s">
        <v>975</v>
      </c>
      <c r="L585" s="752">
        <v>96.800000000000026</v>
      </c>
      <c r="M585" s="752">
        <v>1</v>
      </c>
      <c r="N585" s="753">
        <v>96.800000000000026</v>
      </c>
    </row>
    <row r="586" spans="1:14" ht="14.4" customHeight="1" x14ac:dyDescent="0.3">
      <c r="A586" s="747" t="s">
        <v>586</v>
      </c>
      <c r="B586" s="748" t="s">
        <v>587</v>
      </c>
      <c r="C586" s="749" t="s">
        <v>607</v>
      </c>
      <c r="D586" s="750" t="s">
        <v>608</v>
      </c>
      <c r="E586" s="751">
        <v>50113001</v>
      </c>
      <c r="F586" s="750" t="s">
        <v>610</v>
      </c>
      <c r="G586" s="749" t="s">
        <v>630</v>
      </c>
      <c r="H586" s="749">
        <v>850729</v>
      </c>
      <c r="I586" s="749">
        <v>157875</v>
      </c>
      <c r="J586" s="749" t="s">
        <v>976</v>
      </c>
      <c r="K586" s="749" t="s">
        <v>977</v>
      </c>
      <c r="L586" s="752">
        <v>262.34907563025212</v>
      </c>
      <c r="M586" s="752">
        <v>238</v>
      </c>
      <c r="N586" s="753">
        <v>62439.08</v>
      </c>
    </row>
    <row r="587" spans="1:14" ht="14.4" customHeight="1" x14ac:dyDescent="0.3">
      <c r="A587" s="747" t="s">
        <v>586</v>
      </c>
      <c r="B587" s="748" t="s">
        <v>587</v>
      </c>
      <c r="C587" s="749" t="s">
        <v>607</v>
      </c>
      <c r="D587" s="750" t="s">
        <v>608</v>
      </c>
      <c r="E587" s="751">
        <v>50113001</v>
      </c>
      <c r="F587" s="750" t="s">
        <v>610</v>
      </c>
      <c r="G587" s="749" t="s">
        <v>611</v>
      </c>
      <c r="H587" s="749">
        <v>849941</v>
      </c>
      <c r="I587" s="749">
        <v>162142</v>
      </c>
      <c r="J587" s="749" t="s">
        <v>978</v>
      </c>
      <c r="K587" s="749" t="s">
        <v>979</v>
      </c>
      <c r="L587" s="752">
        <v>28.387137064149101</v>
      </c>
      <c r="M587" s="752">
        <v>21</v>
      </c>
      <c r="N587" s="753">
        <v>596.12987834713113</v>
      </c>
    </row>
    <row r="588" spans="1:14" ht="14.4" customHeight="1" x14ac:dyDescent="0.3">
      <c r="A588" s="747" t="s">
        <v>586</v>
      </c>
      <c r="B588" s="748" t="s">
        <v>587</v>
      </c>
      <c r="C588" s="749" t="s">
        <v>607</v>
      </c>
      <c r="D588" s="750" t="s">
        <v>608</v>
      </c>
      <c r="E588" s="751">
        <v>50113001</v>
      </c>
      <c r="F588" s="750" t="s">
        <v>610</v>
      </c>
      <c r="G588" s="749" t="s">
        <v>611</v>
      </c>
      <c r="H588" s="749">
        <v>130229</v>
      </c>
      <c r="I588" s="749">
        <v>30229</v>
      </c>
      <c r="J588" s="749" t="s">
        <v>1422</v>
      </c>
      <c r="K588" s="749" t="s">
        <v>1423</v>
      </c>
      <c r="L588" s="752">
        <v>142.35000000000002</v>
      </c>
      <c r="M588" s="752">
        <v>2</v>
      </c>
      <c r="N588" s="753">
        <v>284.70000000000005</v>
      </c>
    </row>
    <row r="589" spans="1:14" ht="14.4" customHeight="1" x14ac:dyDescent="0.3">
      <c r="A589" s="747" t="s">
        <v>586</v>
      </c>
      <c r="B589" s="748" t="s">
        <v>587</v>
      </c>
      <c r="C589" s="749" t="s">
        <v>607</v>
      </c>
      <c r="D589" s="750" t="s">
        <v>608</v>
      </c>
      <c r="E589" s="751">
        <v>50113001</v>
      </c>
      <c r="F589" s="750" t="s">
        <v>610</v>
      </c>
      <c r="G589" s="749" t="s">
        <v>630</v>
      </c>
      <c r="H589" s="749">
        <v>177322</v>
      </c>
      <c r="I589" s="749">
        <v>177322</v>
      </c>
      <c r="J589" s="749" t="s">
        <v>980</v>
      </c>
      <c r="K589" s="749" t="s">
        <v>981</v>
      </c>
      <c r="L589" s="752">
        <v>35.509999999999991</v>
      </c>
      <c r="M589" s="752">
        <v>1</v>
      </c>
      <c r="N589" s="753">
        <v>35.509999999999991</v>
      </c>
    </row>
    <row r="590" spans="1:14" ht="14.4" customHeight="1" x14ac:dyDescent="0.3">
      <c r="A590" s="747" t="s">
        <v>586</v>
      </c>
      <c r="B590" s="748" t="s">
        <v>587</v>
      </c>
      <c r="C590" s="749" t="s">
        <v>607</v>
      </c>
      <c r="D590" s="750" t="s">
        <v>608</v>
      </c>
      <c r="E590" s="751">
        <v>50113001</v>
      </c>
      <c r="F590" s="750" t="s">
        <v>610</v>
      </c>
      <c r="G590" s="749" t="s">
        <v>611</v>
      </c>
      <c r="H590" s="749">
        <v>154424</v>
      </c>
      <c r="I590" s="749">
        <v>54424</v>
      </c>
      <c r="J590" s="749" t="s">
        <v>1424</v>
      </c>
      <c r="K590" s="749" t="s">
        <v>1425</v>
      </c>
      <c r="L590" s="752">
        <v>178.32000000000002</v>
      </c>
      <c r="M590" s="752">
        <v>1</v>
      </c>
      <c r="N590" s="753">
        <v>178.32000000000002</v>
      </c>
    </row>
    <row r="591" spans="1:14" ht="14.4" customHeight="1" x14ac:dyDescent="0.3">
      <c r="A591" s="747" t="s">
        <v>586</v>
      </c>
      <c r="B591" s="748" t="s">
        <v>587</v>
      </c>
      <c r="C591" s="749" t="s">
        <v>607</v>
      </c>
      <c r="D591" s="750" t="s">
        <v>608</v>
      </c>
      <c r="E591" s="751">
        <v>50113001</v>
      </c>
      <c r="F591" s="750" t="s">
        <v>610</v>
      </c>
      <c r="G591" s="749" t="s">
        <v>611</v>
      </c>
      <c r="H591" s="749">
        <v>102963</v>
      </c>
      <c r="I591" s="749">
        <v>2963</v>
      </c>
      <c r="J591" s="749" t="s">
        <v>1426</v>
      </c>
      <c r="K591" s="749" t="s">
        <v>1427</v>
      </c>
      <c r="L591" s="752">
        <v>97.590000000000018</v>
      </c>
      <c r="M591" s="752">
        <v>3</v>
      </c>
      <c r="N591" s="753">
        <v>292.77000000000004</v>
      </c>
    </row>
    <row r="592" spans="1:14" ht="14.4" customHeight="1" x14ac:dyDescent="0.3">
      <c r="A592" s="747" t="s">
        <v>586</v>
      </c>
      <c r="B592" s="748" t="s">
        <v>587</v>
      </c>
      <c r="C592" s="749" t="s">
        <v>607</v>
      </c>
      <c r="D592" s="750" t="s">
        <v>608</v>
      </c>
      <c r="E592" s="751">
        <v>50113001</v>
      </c>
      <c r="F592" s="750" t="s">
        <v>610</v>
      </c>
      <c r="G592" s="749" t="s">
        <v>630</v>
      </c>
      <c r="H592" s="749">
        <v>161623</v>
      </c>
      <c r="I592" s="749">
        <v>161623</v>
      </c>
      <c r="J592" s="749" t="s">
        <v>988</v>
      </c>
      <c r="K592" s="749" t="s">
        <v>650</v>
      </c>
      <c r="L592" s="752">
        <v>131.74</v>
      </c>
      <c r="M592" s="752">
        <v>1</v>
      </c>
      <c r="N592" s="753">
        <v>131.74</v>
      </c>
    </row>
    <row r="593" spans="1:14" ht="14.4" customHeight="1" x14ac:dyDescent="0.3">
      <c r="A593" s="747" t="s">
        <v>586</v>
      </c>
      <c r="B593" s="748" t="s">
        <v>587</v>
      </c>
      <c r="C593" s="749" t="s">
        <v>607</v>
      </c>
      <c r="D593" s="750" t="s">
        <v>608</v>
      </c>
      <c r="E593" s="751">
        <v>50113001</v>
      </c>
      <c r="F593" s="750" t="s">
        <v>610</v>
      </c>
      <c r="G593" s="749" t="s">
        <v>611</v>
      </c>
      <c r="H593" s="749">
        <v>102957</v>
      </c>
      <c r="I593" s="749">
        <v>2957</v>
      </c>
      <c r="J593" s="749" t="s">
        <v>1428</v>
      </c>
      <c r="K593" s="749" t="s">
        <v>1429</v>
      </c>
      <c r="L593" s="752">
        <v>56.530000000000008</v>
      </c>
      <c r="M593" s="752">
        <v>1</v>
      </c>
      <c r="N593" s="753">
        <v>56.530000000000008</v>
      </c>
    </row>
    <row r="594" spans="1:14" ht="14.4" customHeight="1" x14ac:dyDescent="0.3">
      <c r="A594" s="747" t="s">
        <v>586</v>
      </c>
      <c r="B594" s="748" t="s">
        <v>587</v>
      </c>
      <c r="C594" s="749" t="s">
        <v>607</v>
      </c>
      <c r="D594" s="750" t="s">
        <v>608</v>
      </c>
      <c r="E594" s="751">
        <v>50113001</v>
      </c>
      <c r="F594" s="750" t="s">
        <v>610</v>
      </c>
      <c r="G594" s="749" t="s">
        <v>630</v>
      </c>
      <c r="H594" s="749">
        <v>847149</v>
      </c>
      <c r="I594" s="749">
        <v>124115</v>
      </c>
      <c r="J594" s="749" t="s">
        <v>989</v>
      </c>
      <c r="K594" s="749" t="s">
        <v>650</v>
      </c>
      <c r="L594" s="752">
        <v>213.24</v>
      </c>
      <c r="M594" s="752">
        <v>1</v>
      </c>
      <c r="N594" s="753">
        <v>213.24</v>
      </c>
    </row>
    <row r="595" spans="1:14" ht="14.4" customHeight="1" x14ac:dyDescent="0.3">
      <c r="A595" s="747" t="s">
        <v>586</v>
      </c>
      <c r="B595" s="748" t="s">
        <v>587</v>
      </c>
      <c r="C595" s="749" t="s">
        <v>607</v>
      </c>
      <c r="D595" s="750" t="s">
        <v>608</v>
      </c>
      <c r="E595" s="751">
        <v>50113001</v>
      </c>
      <c r="F595" s="750" t="s">
        <v>610</v>
      </c>
      <c r="G595" s="749" t="s">
        <v>630</v>
      </c>
      <c r="H595" s="749">
        <v>846823</v>
      </c>
      <c r="I595" s="749">
        <v>124101</v>
      </c>
      <c r="J595" s="749" t="s">
        <v>1430</v>
      </c>
      <c r="K595" s="749" t="s">
        <v>650</v>
      </c>
      <c r="L595" s="752">
        <v>185.26</v>
      </c>
      <c r="M595" s="752">
        <v>1</v>
      </c>
      <c r="N595" s="753">
        <v>185.26</v>
      </c>
    </row>
    <row r="596" spans="1:14" ht="14.4" customHeight="1" x14ac:dyDescent="0.3">
      <c r="A596" s="747" t="s">
        <v>586</v>
      </c>
      <c r="B596" s="748" t="s">
        <v>587</v>
      </c>
      <c r="C596" s="749" t="s">
        <v>607</v>
      </c>
      <c r="D596" s="750" t="s">
        <v>608</v>
      </c>
      <c r="E596" s="751">
        <v>50113001</v>
      </c>
      <c r="F596" s="750" t="s">
        <v>610</v>
      </c>
      <c r="G596" s="749" t="s">
        <v>630</v>
      </c>
      <c r="H596" s="749">
        <v>844651</v>
      </c>
      <c r="I596" s="749">
        <v>101205</v>
      </c>
      <c r="J596" s="749" t="s">
        <v>991</v>
      </c>
      <c r="K596" s="749" t="s">
        <v>692</v>
      </c>
      <c r="L596" s="752">
        <v>86.09</v>
      </c>
      <c r="M596" s="752">
        <v>5</v>
      </c>
      <c r="N596" s="753">
        <v>430.45000000000005</v>
      </c>
    </row>
    <row r="597" spans="1:14" ht="14.4" customHeight="1" x14ac:dyDescent="0.3">
      <c r="A597" s="747" t="s">
        <v>586</v>
      </c>
      <c r="B597" s="748" t="s">
        <v>587</v>
      </c>
      <c r="C597" s="749" t="s">
        <v>607</v>
      </c>
      <c r="D597" s="750" t="s">
        <v>608</v>
      </c>
      <c r="E597" s="751">
        <v>50113001</v>
      </c>
      <c r="F597" s="750" t="s">
        <v>610</v>
      </c>
      <c r="G597" s="749" t="s">
        <v>630</v>
      </c>
      <c r="H597" s="749">
        <v>849831</v>
      </c>
      <c r="I597" s="749">
        <v>162008</v>
      </c>
      <c r="J597" s="749" t="s">
        <v>992</v>
      </c>
      <c r="K597" s="749" t="s">
        <v>695</v>
      </c>
      <c r="L597" s="752">
        <v>182.93000000000006</v>
      </c>
      <c r="M597" s="752">
        <v>1</v>
      </c>
      <c r="N597" s="753">
        <v>182.93000000000006</v>
      </c>
    </row>
    <row r="598" spans="1:14" ht="14.4" customHeight="1" x14ac:dyDescent="0.3">
      <c r="A598" s="747" t="s">
        <v>586</v>
      </c>
      <c r="B598" s="748" t="s">
        <v>587</v>
      </c>
      <c r="C598" s="749" t="s">
        <v>607</v>
      </c>
      <c r="D598" s="750" t="s">
        <v>608</v>
      </c>
      <c r="E598" s="751">
        <v>50113001</v>
      </c>
      <c r="F598" s="750" t="s">
        <v>610</v>
      </c>
      <c r="G598" s="749" t="s">
        <v>630</v>
      </c>
      <c r="H598" s="749">
        <v>844738</v>
      </c>
      <c r="I598" s="749">
        <v>101227</v>
      </c>
      <c r="J598" s="749" t="s">
        <v>1431</v>
      </c>
      <c r="K598" s="749" t="s">
        <v>1004</v>
      </c>
      <c r="L598" s="752">
        <v>162.79</v>
      </c>
      <c r="M598" s="752">
        <v>1</v>
      </c>
      <c r="N598" s="753">
        <v>162.79</v>
      </c>
    </row>
    <row r="599" spans="1:14" ht="14.4" customHeight="1" x14ac:dyDescent="0.3">
      <c r="A599" s="747" t="s">
        <v>586</v>
      </c>
      <c r="B599" s="748" t="s">
        <v>587</v>
      </c>
      <c r="C599" s="749" t="s">
        <v>607</v>
      </c>
      <c r="D599" s="750" t="s">
        <v>608</v>
      </c>
      <c r="E599" s="751">
        <v>50113001</v>
      </c>
      <c r="F599" s="750" t="s">
        <v>610</v>
      </c>
      <c r="G599" s="749" t="s">
        <v>611</v>
      </c>
      <c r="H599" s="749">
        <v>129027</v>
      </c>
      <c r="I599" s="749">
        <v>129027</v>
      </c>
      <c r="J599" s="749" t="s">
        <v>1432</v>
      </c>
      <c r="K599" s="749" t="s">
        <v>1433</v>
      </c>
      <c r="L599" s="752">
        <v>841.5</v>
      </c>
      <c r="M599" s="752">
        <v>3</v>
      </c>
      <c r="N599" s="753">
        <v>2524.5</v>
      </c>
    </row>
    <row r="600" spans="1:14" ht="14.4" customHeight="1" x14ac:dyDescent="0.3">
      <c r="A600" s="747" t="s">
        <v>586</v>
      </c>
      <c r="B600" s="748" t="s">
        <v>587</v>
      </c>
      <c r="C600" s="749" t="s">
        <v>607</v>
      </c>
      <c r="D600" s="750" t="s">
        <v>608</v>
      </c>
      <c r="E600" s="751">
        <v>50113001</v>
      </c>
      <c r="F600" s="750" t="s">
        <v>610</v>
      </c>
      <c r="G600" s="749" t="s">
        <v>611</v>
      </c>
      <c r="H600" s="749">
        <v>191731</v>
      </c>
      <c r="I600" s="749">
        <v>91731</v>
      </c>
      <c r="J600" s="749" t="s">
        <v>993</v>
      </c>
      <c r="K600" s="749" t="s">
        <v>994</v>
      </c>
      <c r="L600" s="752">
        <v>3891.5000000000009</v>
      </c>
      <c r="M600" s="752">
        <v>1</v>
      </c>
      <c r="N600" s="753">
        <v>3891.5000000000009</v>
      </c>
    </row>
    <row r="601" spans="1:14" ht="14.4" customHeight="1" x14ac:dyDescent="0.3">
      <c r="A601" s="747" t="s">
        <v>586</v>
      </c>
      <c r="B601" s="748" t="s">
        <v>587</v>
      </c>
      <c r="C601" s="749" t="s">
        <v>607</v>
      </c>
      <c r="D601" s="750" t="s">
        <v>608</v>
      </c>
      <c r="E601" s="751">
        <v>50113001</v>
      </c>
      <c r="F601" s="750" t="s">
        <v>610</v>
      </c>
      <c r="G601" s="749" t="s">
        <v>630</v>
      </c>
      <c r="H601" s="749">
        <v>178689</v>
      </c>
      <c r="I601" s="749">
        <v>178689</v>
      </c>
      <c r="J601" s="749" t="s">
        <v>995</v>
      </c>
      <c r="K601" s="749" t="s">
        <v>996</v>
      </c>
      <c r="L601" s="752">
        <v>98.440000000000026</v>
      </c>
      <c r="M601" s="752">
        <v>1</v>
      </c>
      <c r="N601" s="753">
        <v>98.440000000000026</v>
      </c>
    </row>
    <row r="602" spans="1:14" ht="14.4" customHeight="1" x14ac:dyDescent="0.3">
      <c r="A602" s="747" t="s">
        <v>586</v>
      </c>
      <c r="B602" s="748" t="s">
        <v>587</v>
      </c>
      <c r="C602" s="749" t="s">
        <v>607</v>
      </c>
      <c r="D602" s="750" t="s">
        <v>608</v>
      </c>
      <c r="E602" s="751">
        <v>50113001</v>
      </c>
      <c r="F602" s="750" t="s">
        <v>610</v>
      </c>
      <c r="G602" s="749" t="s">
        <v>611</v>
      </c>
      <c r="H602" s="749">
        <v>172476</v>
      </c>
      <c r="I602" s="749">
        <v>172476</v>
      </c>
      <c r="J602" s="749" t="s">
        <v>1434</v>
      </c>
      <c r="K602" s="749" t="s">
        <v>1435</v>
      </c>
      <c r="L602" s="752">
        <v>40.250000000000021</v>
      </c>
      <c r="M602" s="752">
        <v>1</v>
      </c>
      <c r="N602" s="753">
        <v>40.250000000000021</v>
      </c>
    </row>
    <row r="603" spans="1:14" ht="14.4" customHeight="1" x14ac:dyDescent="0.3">
      <c r="A603" s="747" t="s">
        <v>586</v>
      </c>
      <c r="B603" s="748" t="s">
        <v>587</v>
      </c>
      <c r="C603" s="749" t="s">
        <v>607</v>
      </c>
      <c r="D603" s="750" t="s">
        <v>608</v>
      </c>
      <c r="E603" s="751">
        <v>50113001</v>
      </c>
      <c r="F603" s="750" t="s">
        <v>610</v>
      </c>
      <c r="G603" s="749" t="s">
        <v>611</v>
      </c>
      <c r="H603" s="749">
        <v>177047</v>
      </c>
      <c r="I603" s="749">
        <v>77047</v>
      </c>
      <c r="J603" s="749" t="s">
        <v>1436</v>
      </c>
      <c r="K603" s="749" t="s">
        <v>1437</v>
      </c>
      <c r="L603" s="752">
        <v>118.79000000000006</v>
      </c>
      <c r="M603" s="752">
        <v>1</v>
      </c>
      <c r="N603" s="753">
        <v>118.79000000000006</v>
      </c>
    </row>
    <row r="604" spans="1:14" ht="14.4" customHeight="1" x14ac:dyDescent="0.3">
      <c r="A604" s="747" t="s">
        <v>586</v>
      </c>
      <c r="B604" s="748" t="s">
        <v>587</v>
      </c>
      <c r="C604" s="749" t="s">
        <v>607</v>
      </c>
      <c r="D604" s="750" t="s">
        <v>608</v>
      </c>
      <c r="E604" s="751">
        <v>50113001</v>
      </c>
      <c r="F604" s="750" t="s">
        <v>610</v>
      </c>
      <c r="G604" s="749" t="s">
        <v>630</v>
      </c>
      <c r="H604" s="749">
        <v>113281</v>
      </c>
      <c r="I604" s="749">
        <v>13281</v>
      </c>
      <c r="J604" s="749" t="s">
        <v>1438</v>
      </c>
      <c r="K604" s="749" t="s">
        <v>1439</v>
      </c>
      <c r="L604" s="752">
        <v>48.400045902888444</v>
      </c>
      <c r="M604" s="752">
        <v>3</v>
      </c>
      <c r="N604" s="753">
        <v>145.20013770866532</v>
      </c>
    </row>
    <row r="605" spans="1:14" ht="14.4" customHeight="1" x14ac:dyDescent="0.3">
      <c r="A605" s="747" t="s">
        <v>586</v>
      </c>
      <c r="B605" s="748" t="s">
        <v>587</v>
      </c>
      <c r="C605" s="749" t="s">
        <v>607</v>
      </c>
      <c r="D605" s="750" t="s">
        <v>608</v>
      </c>
      <c r="E605" s="751">
        <v>50113001</v>
      </c>
      <c r="F605" s="750" t="s">
        <v>610</v>
      </c>
      <c r="G605" s="749" t="s">
        <v>630</v>
      </c>
      <c r="H605" s="749">
        <v>844243</v>
      </c>
      <c r="I605" s="749">
        <v>112561</v>
      </c>
      <c r="J605" s="749" t="s">
        <v>1438</v>
      </c>
      <c r="K605" s="749" t="s">
        <v>1440</v>
      </c>
      <c r="L605" s="752">
        <v>72.59999999999998</v>
      </c>
      <c r="M605" s="752">
        <v>1</v>
      </c>
      <c r="N605" s="753">
        <v>72.59999999999998</v>
      </c>
    </row>
    <row r="606" spans="1:14" ht="14.4" customHeight="1" x14ac:dyDescent="0.3">
      <c r="A606" s="747" t="s">
        <v>586</v>
      </c>
      <c r="B606" s="748" t="s">
        <v>587</v>
      </c>
      <c r="C606" s="749" t="s">
        <v>607</v>
      </c>
      <c r="D606" s="750" t="s">
        <v>608</v>
      </c>
      <c r="E606" s="751">
        <v>50113001</v>
      </c>
      <c r="F606" s="750" t="s">
        <v>610</v>
      </c>
      <c r="G606" s="749" t="s">
        <v>611</v>
      </c>
      <c r="H606" s="749">
        <v>118304</v>
      </c>
      <c r="I606" s="749">
        <v>18304</v>
      </c>
      <c r="J606" s="749" t="s">
        <v>1441</v>
      </c>
      <c r="K606" s="749" t="s">
        <v>1442</v>
      </c>
      <c r="L606" s="752">
        <v>185.61066864916825</v>
      </c>
      <c r="M606" s="752">
        <v>6</v>
      </c>
      <c r="N606" s="753">
        <v>1113.6640118950095</v>
      </c>
    </row>
    <row r="607" spans="1:14" ht="14.4" customHeight="1" x14ac:dyDescent="0.3">
      <c r="A607" s="747" t="s">
        <v>586</v>
      </c>
      <c r="B607" s="748" t="s">
        <v>587</v>
      </c>
      <c r="C607" s="749" t="s">
        <v>607</v>
      </c>
      <c r="D607" s="750" t="s">
        <v>608</v>
      </c>
      <c r="E607" s="751">
        <v>50113001</v>
      </c>
      <c r="F607" s="750" t="s">
        <v>610</v>
      </c>
      <c r="G607" s="749" t="s">
        <v>611</v>
      </c>
      <c r="H607" s="749">
        <v>118305</v>
      </c>
      <c r="I607" s="749">
        <v>18305</v>
      </c>
      <c r="J607" s="749" t="s">
        <v>1441</v>
      </c>
      <c r="K607" s="749" t="s">
        <v>1443</v>
      </c>
      <c r="L607" s="752">
        <v>241.99999956727459</v>
      </c>
      <c r="M607" s="752">
        <v>126</v>
      </c>
      <c r="N607" s="753">
        <v>30491.999945476597</v>
      </c>
    </row>
    <row r="608" spans="1:14" ht="14.4" customHeight="1" x14ac:dyDescent="0.3">
      <c r="A608" s="747" t="s">
        <v>586</v>
      </c>
      <c r="B608" s="748" t="s">
        <v>587</v>
      </c>
      <c r="C608" s="749" t="s">
        <v>607</v>
      </c>
      <c r="D608" s="750" t="s">
        <v>608</v>
      </c>
      <c r="E608" s="751">
        <v>50113001</v>
      </c>
      <c r="F608" s="750" t="s">
        <v>610</v>
      </c>
      <c r="G608" s="749" t="s">
        <v>611</v>
      </c>
      <c r="H608" s="749">
        <v>159357</v>
      </c>
      <c r="I608" s="749">
        <v>59357</v>
      </c>
      <c r="J608" s="749" t="s">
        <v>999</v>
      </c>
      <c r="K608" s="749" t="s">
        <v>1444</v>
      </c>
      <c r="L608" s="752">
        <v>188.87999999999997</v>
      </c>
      <c r="M608" s="752">
        <v>5</v>
      </c>
      <c r="N608" s="753">
        <v>944.39999999999986</v>
      </c>
    </row>
    <row r="609" spans="1:14" ht="14.4" customHeight="1" x14ac:dyDescent="0.3">
      <c r="A609" s="747" t="s">
        <v>586</v>
      </c>
      <c r="B609" s="748" t="s">
        <v>587</v>
      </c>
      <c r="C609" s="749" t="s">
        <v>607</v>
      </c>
      <c r="D609" s="750" t="s">
        <v>608</v>
      </c>
      <c r="E609" s="751">
        <v>50113001</v>
      </c>
      <c r="F609" s="750" t="s">
        <v>610</v>
      </c>
      <c r="G609" s="749" t="s">
        <v>611</v>
      </c>
      <c r="H609" s="749">
        <v>159358</v>
      </c>
      <c r="I609" s="749">
        <v>59358</v>
      </c>
      <c r="J609" s="749" t="s">
        <v>999</v>
      </c>
      <c r="K609" s="749" t="s">
        <v>1000</v>
      </c>
      <c r="L609" s="752">
        <v>326.47999999999996</v>
      </c>
      <c r="M609" s="752">
        <v>35.000000000000007</v>
      </c>
      <c r="N609" s="753">
        <v>11426.800000000001</v>
      </c>
    </row>
    <row r="610" spans="1:14" ht="14.4" customHeight="1" x14ac:dyDescent="0.3">
      <c r="A610" s="747" t="s">
        <v>586</v>
      </c>
      <c r="B610" s="748" t="s">
        <v>587</v>
      </c>
      <c r="C610" s="749" t="s">
        <v>607</v>
      </c>
      <c r="D610" s="750" t="s">
        <v>608</v>
      </c>
      <c r="E610" s="751">
        <v>50113001</v>
      </c>
      <c r="F610" s="750" t="s">
        <v>610</v>
      </c>
      <c r="G610" s="749" t="s">
        <v>630</v>
      </c>
      <c r="H610" s="749">
        <v>197227</v>
      </c>
      <c r="I610" s="749">
        <v>197227</v>
      </c>
      <c r="J610" s="749" t="s">
        <v>1001</v>
      </c>
      <c r="K610" s="749" t="s">
        <v>1002</v>
      </c>
      <c r="L610" s="752">
        <v>135.69999999999987</v>
      </c>
      <c r="M610" s="752">
        <v>1</v>
      </c>
      <c r="N610" s="753">
        <v>135.69999999999987</v>
      </c>
    </row>
    <row r="611" spans="1:14" ht="14.4" customHeight="1" x14ac:dyDescent="0.3">
      <c r="A611" s="747" t="s">
        <v>586</v>
      </c>
      <c r="B611" s="748" t="s">
        <v>587</v>
      </c>
      <c r="C611" s="749" t="s">
        <v>607</v>
      </c>
      <c r="D611" s="750" t="s">
        <v>608</v>
      </c>
      <c r="E611" s="751">
        <v>50113001</v>
      </c>
      <c r="F611" s="750" t="s">
        <v>610</v>
      </c>
      <c r="G611" s="749" t="s">
        <v>588</v>
      </c>
      <c r="H611" s="749">
        <v>147740</v>
      </c>
      <c r="I611" s="749">
        <v>47740</v>
      </c>
      <c r="J611" s="749" t="s">
        <v>1005</v>
      </c>
      <c r="K611" s="749" t="s">
        <v>692</v>
      </c>
      <c r="L611" s="752">
        <v>36.620000000000005</v>
      </c>
      <c r="M611" s="752">
        <v>1</v>
      </c>
      <c r="N611" s="753">
        <v>36.620000000000005</v>
      </c>
    </row>
    <row r="612" spans="1:14" ht="14.4" customHeight="1" x14ac:dyDescent="0.3">
      <c r="A612" s="747" t="s">
        <v>586</v>
      </c>
      <c r="B612" s="748" t="s">
        <v>587</v>
      </c>
      <c r="C612" s="749" t="s">
        <v>607</v>
      </c>
      <c r="D612" s="750" t="s">
        <v>608</v>
      </c>
      <c r="E612" s="751">
        <v>50113001</v>
      </c>
      <c r="F612" s="750" t="s">
        <v>610</v>
      </c>
      <c r="G612" s="749" t="s">
        <v>611</v>
      </c>
      <c r="H612" s="749">
        <v>114937</v>
      </c>
      <c r="I612" s="749">
        <v>14937</v>
      </c>
      <c r="J612" s="749" t="s">
        <v>1445</v>
      </c>
      <c r="K612" s="749" t="s">
        <v>1446</v>
      </c>
      <c r="L612" s="752">
        <v>80.230000000000018</v>
      </c>
      <c r="M612" s="752">
        <v>1</v>
      </c>
      <c r="N612" s="753">
        <v>80.230000000000018</v>
      </c>
    </row>
    <row r="613" spans="1:14" ht="14.4" customHeight="1" x14ac:dyDescent="0.3">
      <c r="A613" s="747" t="s">
        <v>586</v>
      </c>
      <c r="B613" s="748" t="s">
        <v>587</v>
      </c>
      <c r="C613" s="749" t="s">
        <v>607</v>
      </c>
      <c r="D613" s="750" t="s">
        <v>608</v>
      </c>
      <c r="E613" s="751">
        <v>50113001</v>
      </c>
      <c r="F613" s="750" t="s">
        <v>610</v>
      </c>
      <c r="G613" s="749" t="s">
        <v>611</v>
      </c>
      <c r="H613" s="749">
        <v>58159</v>
      </c>
      <c r="I613" s="749">
        <v>58159</v>
      </c>
      <c r="J613" s="749" t="s">
        <v>1447</v>
      </c>
      <c r="K613" s="749" t="s">
        <v>1448</v>
      </c>
      <c r="L613" s="752">
        <v>62.8</v>
      </c>
      <c r="M613" s="752">
        <v>1</v>
      </c>
      <c r="N613" s="753">
        <v>62.8</v>
      </c>
    </row>
    <row r="614" spans="1:14" ht="14.4" customHeight="1" x14ac:dyDescent="0.3">
      <c r="A614" s="747" t="s">
        <v>586</v>
      </c>
      <c r="B614" s="748" t="s">
        <v>587</v>
      </c>
      <c r="C614" s="749" t="s">
        <v>607</v>
      </c>
      <c r="D614" s="750" t="s">
        <v>608</v>
      </c>
      <c r="E614" s="751">
        <v>50113001</v>
      </c>
      <c r="F614" s="750" t="s">
        <v>610</v>
      </c>
      <c r="G614" s="749" t="s">
        <v>588</v>
      </c>
      <c r="H614" s="749">
        <v>198054</v>
      </c>
      <c r="I614" s="749">
        <v>198054</v>
      </c>
      <c r="J614" s="749" t="s">
        <v>1008</v>
      </c>
      <c r="K614" s="749" t="s">
        <v>1009</v>
      </c>
      <c r="L614" s="752">
        <v>43.999999999999993</v>
      </c>
      <c r="M614" s="752">
        <v>1</v>
      </c>
      <c r="N614" s="753">
        <v>43.999999999999993</v>
      </c>
    </row>
    <row r="615" spans="1:14" ht="14.4" customHeight="1" x14ac:dyDescent="0.3">
      <c r="A615" s="747" t="s">
        <v>586</v>
      </c>
      <c r="B615" s="748" t="s">
        <v>587</v>
      </c>
      <c r="C615" s="749" t="s">
        <v>607</v>
      </c>
      <c r="D615" s="750" t="s">
        <v>608</v>
      </c>
      <c r="E615" s="751">
        <v>50113001</v>
      </c>
      <c r="F615" s="750" t="s">
        <v>610</v>
      </c>
      <c r="G615" s="749" t="s">
        <v>611</v>
      </c>
      <c r="H615" s="749">
        <v>172564</v>
      </c>
      <c r="I615" s="749">
        <v>72564</v>
      </c>
      <c r="J615" s="749" t="s">
        <v>1449</v>
      </c>
      <c r="K615" s="749" t="s">
        <v>1450</v>
      </c>
      <c r="L615" s="752">
        <v>476.06</v>
      </c>
      <c r="M615" s="752">
        <v>4</v>
      </c>
      <c r="N615" s="753">
        <v>1904.24</v>
      </c>
    </row>
    <row r="616" spans="1:14" ht="14.4" customHeight="1" x14ac:dyDescent="0.3">
      <c r="A616" s="747" t="s">
        <v>586</v>
      </c>
      <c r="B616" s="748" t="s">
        <v>587</v>
      </c>
      <c r="C616" s="749" t="s">
        <v>607</v>
      </c>
      <c r="D616" s="750" t="s">
        <v>608</v>
      </c>
      <c r="E616" s="751">
        <v>50113001</v>
      </c>
      <c r="F616" s="750" t="s">
        <v>610</v>
      </c>
      <c r="G616" s="749" t="s">
        <v>611</v>
      </c>
      <c r="H616" s="749">
        <v>210078</v>
      </c>
      <c r="I616" s="749">
        <v>210078</v>
      </c>
      <c r="J616" s="749" t="s">
        <v>1451</v>
      </c>
      <c r="K616" s="749" t="s">
        <v>1452</v>
      </c>
      <c r="L616" s="752">
        <v>309.45999999999998</v>
      </c>
      <c r="M616" s="752">
        <v>1</v>
      </c>
      <c r="N616" s="753">
        <v>309.45999999999998</v>
      </c>
    </row>
    <row r="617" spans="1:14" ht="14.4" customHeight="1" x14ac:dyDescent="0.3">
      <c r="A617" s="747" t="s">
        <v>586</v>
      </c>
      <c r="B617" s="748" t="s">
        <v>587</v>
      </c>
      <c r="C617" s="749" t="s">
        <v>607</v>
      </c>
      <c r="D617" s="750" t="s">
        <v>608</v>
      </c>
      <c r="E617" s="751">
        <v>50113001</v>
      </c>
      <c r="F617" s="750" t="s">
        <v>610</v>
      </c>
      <c r="G617" s="749" t="s">
        <v>611</v>
      </c>
      <c r="H617" s="749">
        <v>208207</v>
      </c>
      <c r="I617" s="749">
        <v>208207</v>
      </c>
      <c r="J617" s="749" t="s">
        <v>1453</v>
      </c>
      <c r="K617" s="749" t="s">
        <v>1454</v>
      </c>
      <c r="L617" s="752">
        <v>81.650141176351454</v>
      </c>
      <c r="M617" s="752">
        <v>1</v>
      </c>
      <c r="N617" s="753">
        <v>81.650141176351454</v>
      </c>
    </row>
    <row r="618" spans="1:14" ht="14.4" customHeight="1" x14ac:dyDescent="0.3">
      <c r="A618" s="747" t="s">
        <v>586</v>
      </c>
      <c r="B618" s="748" t="s">
        <v>587</v>
      </c>
      <c r="C618" s="749" t="s">
        <v>607</v>
      </c>
      <c r="D618" s="750" t="s">
        <v>608</v>
      </c>
      <c r="E618" s="751">
        <v>50113001</v>
      </c>
      <c r="F618" s="750" t="s">
        <v>610</v>
      </c>
      <c r="G618" s="749" t="s">
        <v>611</v>
      </c>
      <c r="H618" s="749">
        <v>116051</v>
      </c>
      <c r="I618" s="749">
        <v>16051</v>
      </c>
      <c r="J618" s="749" t="s">
        <v>1455</v>
      </c>
      <c r="K618" s="749" t="s">
        <v>1456</v>
      </c>
      <c r="L618" s="752">
        <v>57.92</v>
      </c>
      <c r="M618" s="752">
        <v>1</v>
      </c>
      <c r="N618" s="753">
        <v>57.92</v>
      </c>
    </row>
    <row r="619" spans="1:14" ht="14.4" customHeight="1" x14ac:dyDescent="0.3">
      <c r="A619" s="747" t="s">
        <v>586</v>
      </c>
      <c r="B619" s="748" t="s">
        <v>587</v>
      </c>
      <c r="C619" s="749" t="s">
        <v>607</v>
      </c>
      <c r="D619" s="750" t="s">
        <v>608</v>
      </c>
      <c r="E619" s="751">
        <v>50113001</v>
      </c>
      <c r="F619" s="750" t="s">
        <v>610</v>
      </c>
      <c r="G619" s="749" t="s">
        <v>611</v>
      </c>
      <c r="H619" s="749">
        <v>159940</v>
      </c>
      <c r="I619" s="749">
        <v>59940</v>
      </c>
      <c r="J619" s="749" t="s">
        <v>1457</v>
      </c>
      <c r="K619" s="749" t="s">
        <v>1458</v>
      </c>
      <c r="L619" s="752">
        <v>106.87</v>
      </c>
      <c r="M619" s="752">
        <v>1</v>
      </c>
      <c r="N619" s="753">
        <v>106.87</v>
      </c>
    </row>
    <row r="620" spans="1:14" ht="14.4" customHeight="1" x14ac:dyDescent="0.3">
      <c r="A620" s="747" t="s">
        <v>586</v>
      </c>
      <c r="B620" s="748" t="s">
        <v>587</v>
      </c>
      <c r="C620" s="749" t="s">
        <v>607</v>
      </c>
      <c r="D620" s="750" t="s">
        <v>608</v>
      </c>
      <c r="E620" s="751">
        <v>50113001</v>
      </c>
      <c r="F620" s="750" t="s">
        <v>610</v>
      </c>
      <c r="G620" s="749" t="s">
        <v>630</v>
      </c>
      <c r="H620" s="749">
        <v>109709</v>
      </c>
      <c r="I620" s="749">
        <v>9709</v>
      </c>
      <c r="J620" s="749" t="s">
        <v>1020</v>
      </c>
      <c r="K620" s="749" t="s">
        <v>1021</v>
      </c>
      <c r="L620" s="752">
        <v>57.48333333333332</v>
      </c>
      <c r="M620" s="752">
        <v>9</v>
      </c>
      <c r="N620" s="753">
        <v>517.34999999999991</v>
      </c>
    </row>
    <row r="621" spans="1:14" ht="14.4" customHeight="1" x14ac:dyDescent="0.3">
      <c r="A621" s="747" t="s">
        <v>586</v>
      </c>
      <c r="B621" s="748" t="s">
        <v>587</v>
      </c>
      <c r="C621" s="749" t="s">
        <v>607</v>
      </c>
      <c r="D621" s="750" t="s">
        <v>608</v>
      </c>
      <c r="E621" s="751">
        <v>50113001</v>
      </c>
      <c r="F621" s="750" t="s">
        <v>610</v>
      </c>
      <c r="G621" s="749" t="s">
        <v>611</v>
      </c>
      <c r="H621" s="749">
        <v>194852</v>
      </c>
      <c r="I621" s="749">
        <v>94852</v>
      </c>
      <c r="J621" s="749" t="s">
        <v>1459</v>
      </c>
      <c r="K621" s="749" t="s">
        <v>1460</v>
      </c>
      <c r="L621" s="752">
        <v>1052.9100000000001</v>
      </c>
      <c r="M621" s="752">
        <v>1</v>
      </c>
      <c r="N621" s="753">
        <v>1052.9100000000001</v>
      </c>
    </row>
    <row r="622" spans="1:14" ht="14.4" customHeight="1" x14ac:dyDescent="0.3">
      <c r="A622" s="747" t="s">
        <v>586</v>
      </c>
      <c r="B622" s="748" t="s">
        <v>587</v>
      </c>
      <c r="C622" s="749" t="s">
        <v>607</v>
      </c>
      <c r="D622" s="750" t="s">
        <v>608</v>
      </c>
      <c r="E622" s="751">
        <v>50113001</v>
      </c>
      <c r="F622" s="750" t="s">
        <v>610</v>
      </c>
      <c r="G622" s="749" t="s">
        <v>611</v>
      </c>
      <c r="H622" s="749">
        <v>119653</v>
      </c>
      <c r="I622" s="749">
        <v>119653</v>
      </c>
      <c r="J622" s="749" t="s">
        <v>1022</v>
      </c>
      <c r="K622" s="749" t="s">
        <v>1461</v>
      </c>
      <c r="L622" s="752">
        <v>157.93999999999997</v>
      </c>
      <c r="M622" s="752">
        <v>6</v>
      </c>
      <c r="N622" s="753">
        <v>947.63999999999987</v>
      </c>
    </row>
    <row r="623" spans="1:14" ht="14.4" customHeight="1" x14ac:dyDescent="0.3">
      <c r="A623" s="747" t="s">
        <v>586</v>
      </c>
      <c r="B623" s="748" t="s">
        <v>587</v>
      </c>
      <c r="C623" s="749" t="s">
        <v>607</v>
      </c>
      <c r="D623" s="750" t="s">
        <v>608</v>
      </c>
      <c r="E623" s="751">
        <v>50113001</v>
      </c>
      <c r="F623" s="750" t="s">
        <v>610</v>
      </c>
      <c r="G623" s="749" t="s">
        <v>611</v>
      </c>
      <c r="H623" s="749">
        <v>117162</v>
      </c>
      <c r="I623" s="749">
        <v>17162</v>
      </c>
      <c r="J623" s="749" t="s">
        <v>1462</v>
      </c>
      <c r="K623" s="749" t="s">
        <v>1463</v>
      </c>
      <c r="L623" s="752">
        <v>126.40999999999998</v>
      </c>
      <c r="M623" s="752">
        <v>1</v>
      </c>
      <c r="N623" s="753">
        <v>126.40999999999998</v>
      </c>
    </row>
    <row r="624" spans="1:14" ht="14.4" customHeight="1" x14ac:dyDescent="0.3">
      <c r="A624" s="747" t="s">
        <v>586</v>
      </c>
      <c r="B624" s="748" t="s">
        <v>587</v>
      </c>
      <c r="C624" s="749" t="s">
        <v>607</v>
      </c>
      <c r="D624" s="750" t="s">
        <v>608</v>
      </c>
      <c r="E624" s="751">
        <v>50113001</v>
      </c>
      <c r="F624" s="750" t="s">
        <v>610</v>
      </c>
      <c r="G624" s="749" t="s">
        <v>611</v>
      </c>
      <c r="H624" s="749">
        <v>103688</v>
      </c>
      <c r="I624" s="749">
        <v>3688</v>
      </c>
      <c r="J624" s="749" t="s">
        <v>1038</v>
      </c>
      <c r="K624" s="749" t="s">
        <v>1039</v>
      </c>
      <c r="L624" s="752">
        <v>54.755384615384621</v>
      </c>
      <c r="M624" s="752">
        <v>13</v>
      </c>
      <c r="N624" s="753">
        <v>711.82</v>
      </c>
    </row>
    <row r="625" spans="1:14" ht="14.4" customHeight="1" x14ac:dyDescent="0.3">
      <c r="A625" s="747" t="s">
        <v>586</v>
      </c>
      <c r="B625" s="748" t="s">
        <v>587</v>
      </c>
      <c r="C625" s="749" t="s">
        <v>607</v>
      </c>
      <c r="D625" s="750" t="s">
        <v>608</v>
      </c>
      <c r="E625" s="751">
        <v>50113001</v>
      </c>
      <c r="F625" s="750" t="s">
        <v>610</v>
      </c>
      <c r="G625" s="749" t="s">
        <v>611</v>
      </c>
      <c r="H625" s="749">
        <v>100610</v>
      </c>
      <c r="I625" s="749">
        <v>610</v>
      </c>
      <c r="J625" s="749" t="s">
        <v>1040</v>
      </c>
      <c r="K625" s="749" t="s">
        <v>1041</v>
      </c>
      <c r="L625" s="752">
        <v>64.160000000000011</v>
      </c>
      <c r="M625" s="752">
        <v>15</v>
      </c>
      <c r="N625" s="753">
        <v>962.40000000000009</v>
      </c>
    </row>
    <row r="626" spans="1:14" ht="14.4" customHeight="1" x14ac:dyDescent="0.3">
      <c r="A626" s="747" t="s">
        <v>586</v>
      </c>
      <c r="B626" s="748" t="s">
        <v>587</v>
      </c>
      <c r="C626" s="749" t="s">
        <v>607</v>
      </c>
      <c r="D626" s="750" t="s">
        <v>608</v>
      </c>
      <c r="E626" s="751">
        <v>50113001</v>
      </c>
      <c r="F626" s="750" t="s">
        <v>610</v>
      </c>
      <c r="G626" s="749" t="s">
        <v>611</v>
      </c>
      <c r="H626" s="749">
        <v>100612</v>
      </c>
      <c r="I626" s="749">
        <v>612</v>
      </c>
      <c r="J626" s="749" t="s">
        <v>1464</v>
      </c>
      <c r="K626" s="749" t="s">
        <v>668</v>
      </c>
      <c r="L626" s="752">
        <v>59.879999999999988</v>
      </c>
      <c r="M626" s="752">
        <v>2</v>
      </c>
      <c r="N626" s="753">
        <v>119.75999999999998</v>
      </c>
    </row>
    <row r="627" spans="1:14" ht="14.4" customHeight="1" x14ac:dyDescent="0.3">
      <c r="A627" s="747" t="s">
        <v>586</v>
      </c>
      <c r="B627" s="748" t="s">
        <v>587</v>
      </c>
      <c r="C627" s="749" t="s">
        <v>607</v>
      </c>
      <c r="D627" s="750" t="s">
        <v>608</v>
      </c>
      <c r="E627" s="751">
        <v>50113001</v>
      </c>
      <c r="F627" s="750" t="s">
        <v>610</v>
      </c>
      <c r="G627" s="749" t="s">
        <v>611</v>
      </c>
      <c r="H627" s="749">
        <v>849975</v>
      </c>
      <c r="I627" s="749">
        <v>136004</v>
      </c>
      <c r="J627" s="749" t="s">
        <v>1465</v>
      </c>
      <c r="K627" s="749" t="s">
        <v>1466</v>
      </c>
      <c r="L627" s="752">
        <v>336.6</v>
      </c>
      <c r="M627" s="752">
        <v>1</v>
      </c>
      <c r="N627" s="753">
        <v>336.6</v>
      </c>
    </row>
    <row r="628" spans="1:14" ht="14.4" customHeight="1" x14ac:dyDescent="0.3">
      <c r="A628" s="747" t="s">
        <v>586</v>
      </c>
      <c r="B628" s="748" t="s">
        <v>587</v>
      </c>
      <c r="C628" s="749" t="s">
        <v>607</v>
      </c>
      <c r="D628" s="750" t="s">
        <v>608</v>
      </c>
      <c r="E628" s="751">
        <v>50113001</v>
      </c>
      <c r="F628" s="750" t="s">
        <v>610</v>
      </c>
      <c r="G628" s="749" t="s">
        <v>611</v>
      </c>
      <c r="H628" s="749">
        <v>184360</v>
      </c>
      <c r="I628" s="749">
        <v>84360</v>
      </c>
      <c r="J628" s="749" t="s">
        <v>1467</v>
      </c>
      <c r="K628" s="749" t="s">
        <v>1468</v>
      </c>
      <c r="L628" s="752">
        <v>131.16000000000005</v>
      </c>
      <c r="M628" s="752">
        <v>2</v>
      </c>
      <c r="N628" s="753">
        <v>262.32000000000011</v>
      </c>
    </row>
    <row r="629" spans="1:14" ht="14.4" customHeight="1" x14ac:dyDescent="0.3">
      <c r="A629" s="747" t="s">
        <v>586</v>
      </c>
      <c r="B629" s="748" t="s">
        <v>587</v>
      </c>
      <c r="C629" s="749" t="s">
        <v>607</v>
      </c>
      <c r="D629" s="750" t="s">
        <v>608</v>
      </c>
      <c r="E629" s="751">
        <v>50113001</v>
      </c>
      <c r="F629" s="750" t="s">
        <v>610</v>
      </c>
      <c r="G629" s="749" t="s">
        <v>611</v>
      </c>
      <c r="H629" s="749">
        <v>104380</v>
      </c>
      <c r="I629" s="749">
        <v>4380</v>
      </c>
      <c r="J629" s="749" t="s">
        <v>1469</v>
      </c>
      <c r="K629" s="749" t="s">
        <v>1470</v>
      </c>
      <c r="L629" s="752">
        <v>358.68000000000023</v>
      </c>
      <c r="M629" s="752">
        <v>1</v>
      </c>
      <c r="N629" s="753">
        <v>358.68000000000023</v>
      </c>
    </row>
    <row r="630" spans="1:14" ht="14.4" customHeight="1" x14ac:dyDescent="0.3">
      <c r="A630" s="747" t="s">
        <v>586</v>
      </c>
      <c r="B630" s="748" t="s">
        <v>587</v>
      </c>
      <c r="C630" s="749" t="s">
        <v>607</v>
      </c>
      <c r="D630" s="750" t="s">
        <v>608</v>
      </c>
      <c r="E630" s="751">
        <v>50113001</v>
      </c>
      <c r="F630" s="750" t="s">
        <v>610</v>
      </c>
      <c r="G630" s="749" t="s">
        <v>611</v>
      </c>
      <c r="H630" s="749">
        <v>131215</v>
      </c>
      <c r="I630" s="749">
        <v>31215</v>
      </c>
      <c r="J630" s="749" t="s">
        <v>1049</v>
      </c>
      <c r="K630" s="749" t="s">
        <v>1050</v>
      </c>
      <c r="L630" s="752">
        <v>55.249999999999986</v>
      </c>
      <c r="M630" s="752">
        <v>1</v>
      </c>
      <c r="N630" s="753">
        <v>55.249999999999986</v>
      </c>
    </row>
    <row r="631" spans="1:14" ht="14.4" customHeight="1" x14ac:dyDescent="0.3">
      <c r="A631" s="747" t="s">
        <v>586</v>
      </c>
      <c r="B631" s="748" t="s">
        <v>587</v>
      </c>
      <c r="C631" s="749" t="s">
        <v>607</v>
      </c>
      <c r="D631" s="750" t="s">
        <v>608</v>
      </c>
      <c r="E631" s="751">
        <v>50113001</v>
      </c>
      <c r="F631" s="750" t="s">
        <v>610</v>
      </c>
      <c r="G631" s="749" t="s">
        <v>611</v>
      </c>
      <c r="H631" s="749">
        <v>844242</v>
      </c>
      <c r="I631" s="749">
        <v>105937</v>
      </c>
      <c r="J631" s="749" t="s">
        <v>1471</v>
      </c>
      <c r="K631" s="749" t="s">
        <v>1472</v>
      </c>
      <c r="L631" s="752">
        <v>2800</v>
      </c>
      <c r="M631" s="752">
        <v>2</v>
      </c>
      <c r="N631" s="753">
        <v>5600</v>
      </c>
    </row>
    <row r="632" spans="1:14" ht="14.4" customHeight="1" x14ac:dyDescent="0.3">
      <c r="A632" s="747" t="s">
        <v>586</v>
      </c>
      <c r="B632" s="748" t="s">
        <v>587</v>
      </c>
      <c r="C632" s="749" t="s">
        <v>607</v>
      </c>
      <c r="D632" s="750" t="s">
        <v>608</v>
      </c>
      <c r="E632" s="751">
        <v>50113001</v>
      </c>
      <c r="F632" s="750" t="s">
        <v>610</v>
      </c>
      <c r="G632" s="749" t="s">
        <v>611</v>
      </c>
      <c r="H632" s="749">
        <v>848632</v>
      </c>
      <c r="I632" s="749">
        <v>125315</v>
      </c>
      <c r="J632" s="749" t="s">
        <v>1053</v>
      </c>
      <c r="K632" s="749" t="s">
        <v>1055</v>
      </c>
      <c r="L632" s="752">
        <v>72.175905511811024</v>
      </c>
      <c r="M632" s="752">
        <v>127</v>
      </c>
      <c r="N632" s="753">
        <v>9166.34</v>
      </c>
    </row>
    <row r="633" spans="1:14" ht="14.4" customHeight="1" x14ac:dyDescent="0.3">
      <c r="A633" s="747" t="s">
        <v>586</v>
      </c>
      <c r="B633" s="748" t="s">
        <v>587</v>
      </c>
      <c r="C633" s="749" t="s">
        <v>607</v>
      </c>
      <c r="D633" s="750" t="s">
        <v>608</v>
      </c>
      <c r="E633" s="751">
        <v>50113001</v>
      </c>
      <c r="F633" s="750" t="s">
        <v>610</v>
      </c>
      <c r="G633" s="749" t="s">
        <v>611</v>
      </c>
      <c r="H633" s="749">
        <v>148578</v>
      </c>
      <c r="I633" s="749">
        <v>48578</v>
      </c>
      <c r="J633" s="749" t="s">
        <v>1053</v>
      </c>
      <c r="K633" s="749" t="s">
        <v>1054</v>
      </c>
      <c r="L633" s="752">
        <v>54.980000000000004</v>
      </c>
      <c r="M633" s="752">
        <v>19</v>
      </c>
      <c r="N633" s="753">
        <v>1044.6200000000001</v>
      </c>
    </row>
    <row r="634" spans="1:14" ht="14.4" customHeight="1" x14ac:dyDescent="0.3">
      <c r="A634" s="747" t="s">
        <v>586</v>
      </c>
      <c r="B634" s="748" t="s">
        <v>587</v>
      </c>
      <c r="C634" s="749" t="s">
        <v>607</v>
      </c>
      <c r="D634" s="750" t="s">
        <v>608</v>
      </c>
      <c r="E634" s="751">
        <v>50113001</v>
      </c>
      <c r="F634" s="750" t="s">
        <v>610</v>
      </c>
      <c r="G634" s="749" t="s">
        <v>611</v>
      </c>
      <c r="H634" s="749">
        <v>102429</v>
      </c>
      <c r="I634" s="749">
        <v>2429</v>
      </c>
      <c r="J634" s="749" t="s">
        <v>1473</v>
      </c>
      <c r="K634" s="749" t="s">
        <v>1474</v>
      </c>
      <c r="L634" s="752">
        <v>50.079999999999984</v>
      </c>
      <c r="M634" s="752">
        <v>1</v>
      </c>
      <c r="N634" s="753">
        <v>50.079999999999984</v>
      </c>
    </row>
    <row r="635" spans="1:14" ht="14.4" customHeight="1" x14ac:dyDescent="0.3">
      <c r="A635" s="747" t="s">
        <v>586</v>
      </c>
      <c r="B635" s="748" t="s">
        <v>587</v>
      </c>
      <c r="C635" s="749" t="s">
        <v>607</v>
      </c>
      <c r="D635" s="750" t="s">
        <v>608</v>
      </c>
      <c r="E635" s="751">
        <v>50113001</v>
      </c>
      <c r="F635" s="750" t="s">
        <v>610</v>
      </c>
      <c r="G635" s="749" t="s">
        <v>611</v>
      </c>
      <c r="H635" s="749">
        <v>109844</v>
      </c>
      <c r="I635" s="749">
        <v>9844</v>
      </c>
      <c r="J635" s="749" t="s">
        <v>1056</v>
      </c>
      <c r="K635" s="749" t="s">
        <v>1058</v>
      </c>
      <c r="L635" s="752">
        <v>73.610000000000014</v>
      </c>
      <c r="M635" s="752">
        <v>1</v>
      </c>
      <c r="N635" s="753">
        <v>73.610000000000014</v>
      </c>
    </row>
    <row r="636" spans="1:14" ht="14.4" customHeight="1" x14ac:dyDescent="0.3">
      <c r="A636" s="747" t="s">
        <v>586</v>
      </c>
      <c r="B636" s="748" t="s">
        <v>587</v>
      </c>
      <c r="C636" s="749" t="s">
        <v>607</v>
      </c>
      <c r="D636" s="750" t="s">
        <v>608</v>
      </c>
      <c r="E636" s="751">
        <v>50113001</v>
      </c>
      <c r="F636" s="750" t="s">
        <v>610</v>
      </c>
      <c r="G636" s="749" t="s">
        <v>611</v>
      </c>
      <c r="H636" s="749">
        <v>109847</v>
      </c>
      <c r="I636" s="749">
        <v>9847</v>
      </c>
      <c r="J636" s="749" t="s">
        <v>1056</v>
      </c>
      <c r="K636" s="749" t="s">
        <v>1059</v>
      </c>
      <c r="L636" s="752">
        <v>41.350000000000023</v>
      </c>
      <c r="M636" s="752">
        <v>3</v>
      </c>
      <c r="N636" s="753">
        <v>124.05000000000007</v>
      </c>
    </row>
    <row r="637" spans="1:14" ht="14.4" customHeight="1" x14ac:dyDescent="0.3">
      <c r="A637" s="747" t="s">
        <v>586</v>
      </c>
      <c r="B637" s="748" t="s">
        <v>587</v>
      </c>
      <c r="C637" s="749" t="s">
        <v>607</v>
      </c>
      <c r="D637" s="750" t="s">
        <v>608</v>
      </c>
      <c r="E637" s="751">
        <v>50113001</v>
      </c>
      <c r="F637" s="750" t="s">
        <v>610</v>
      </c>
      <c r="G637" s="749" t="s">
        <v>611</v>
      </c>
      <c r="H637" s="749">
        <v>191836</v>
      </c>
      <c r="I637" s="749">
        <v>91836</v>
      </c>
      <c r="J637" s="749" t="s">
        <v>1056</v>
      </c>
      <c r="K637" s="749" t="s">
        <v>1057</v>
      </c>
      <c r="L637" s="752">
        <v>44.614000000000011</v>
      </c>
      <c r="M637" s="752">
        <v>10</v>
      </c>
      <c r="N637" s="753">
        <v>446.1400000000001</v>
      </c>
    </row>
    <row r="638" spans="1:14" ht="14.4" customHeight="1" x14ac:dyDescent="0.3">
      <c r="A638" s="747" t="s">
        <v>586</v>
      </c>
      <c r="B638" s="748" t="s">
        <v>587</v>
      </c>
      <c r="C638" s="749" t="s">
        <v>607</v>
      </c>
      <c r="D638" s="750" t="s">
        <v>608</v>
      </c>
      <c r="E638" s="751">
        <v>50113001</v>
      </c>
      <c r="F638" s="750" t="s">
        <v>610</v>
      </c>
      <c r="G638" s="749" t="s">
        <v>611</v>
      </c>
      <c r="H638" s="749">
        <v>210402</v>
      </c>
      <c r="I638" s="749">
        <v>210402</v>
      </c>
      <c r="J638" s="749" t="s">
        <v>1475</v>
      </c>
      <c r="K638" s="749" t="s">
        <v>1476</v>
      </c>
      <c r="L638" s="752">
        <v>940.4899999999999</v>
      </c>
      <c r="M638" s="752">
        <v>1</v>
      </c>
      <c r="N638" s="753">
        <v>940.4899999999999</v>
      </c>
    </row>
    <row r="639" spans="1:14" ht="14.4" customHeight="1" x14ac:dyDescent="0.3">
      <c r="A639" s="747" t="s">
        <v>586</v>
      </c>
      <c r="B639" s="748" t="s">
        <v>587</v>
      </c>
      <c r="C639" s="749" t="s">
        <v>607</v>
      </c>
      <c r="D639" s="750" t="s">
        <v>608</v>
      </c>
      <c r="E639" s="751">
        <v>50113001</v>
      </c>
      <c r="F639" s="750" t="s">
        <v>610</v>
      </c>
      <c r="G639" s="749" t="s">
        <v>611</v>
      </c>
      <c r="H639" s="749">
        <v>132086</v>
      </c>
      <c r="I639" s="749">
        <v>32086</v>
      </c>
      <c r="J639" s="749" t="s">
        <v>1061</v>
      </c>
      <c r="K639" s="749" t="s">
        <v>1062</v>
      </c>
      <c r="L639" s="752">
        <v>19.609999999999996</v>
      </c>
      <c r="M639" s="752">
        <v>1</v>
      </c>
      <c r="N639" s="753">
        <v>19.609999999999996</v>
      </c>
    </row>
    <row r="640" spans="1:14" ht="14.4" customHeight="1" x14ac:dyDescent="0.3">
      <c r="A640" s="747" t="s">
        <v>586</v>
      </c>
      <c r="B640" s="748" t="s">
        <v>587</v>
      </c>
      <c r="C640" s="749" t="s">
        <v>607</v>
      </c>
      <c r="D640" s="750" t="s">
        <v>608</v>
      </c>
      <c r="E640" s="751">
        <v>50113001</v>
      </c>
      <c r="F640" s="750" t="s">
        <v>610</v>
      </c>
      <c r="G640" s="749" t="s">
        <v>611</v>
      </c>
      <c r="H640" s="749">
        <v>159671</v>
      </c>
      <c r="I640" s="749">
        <v>59671</v>
      </c>
      <c r="J640" s="749" t="s">
        <v>1063</v>
      </c>
      <c r="K640" s="749" t="s">
        <v>1477</v>
      </c>
      <c r="L640" s="752">
        <v>19.579999999999998</v>
      </c>
      <c r="M640" s="752">
        <v>4</v>
      </c>
      <c r="N640" s="753">
        <v>78.319999999999993</v>
      </c>
    </row>
    <row r="641" spans="1:14" ht="14.4" customHeight="1" x14ac:dyDescent="0.3">
      <c r="A641" s="747" t="s">
        <v>586</v>
      </c>
      <c r="B641" s="748" t="s">
        <v>587</v>
      </c>
      <c r="C641" s="749" t="s">
        <v>607</v>
      </c>
      <c r="D641" s="750" t="s">
        <v>608</v>
      </c>
      <c r="E641" s="751">
        <v>50113001</v>
      </c>
      <c r="F641" s="750" t="s">
        <v>610</v>
      </c>
      <c r="G641" s="749" t="s">
        <v>611</v>
      </c>
      <c r="H641" s="749">
        <v>159672</v>
      </c>
      <c r="I641" s="749">
        <v>59672</v>
      </c>
      <c r="J641" s="749" t="s">
        <v>1063</v>
      </c>
      <c r="K641" s="749" t="s">
        <v>1064</v>
      </c>
      <c r="L641" s="752">
        <v>49.238333333333323</v>
      </c>
      <c r="M641" s="752">
        <v>6</v>
      </c>
      <c r="N641" s="753">
        <v>295.42999999999995</v>
      </c>
    </row>
    <row r="642" spans="1:14" ht="14.4" customHeight="1" x14ac:dyDescent="0.3">
      <c r="A642" s="747" t="s">
        <v>586</v>
      </c>
      <c r="B642" s="748" t="s">
        <v>587</v>
      </c>
      <c r="C642" s="749" t="s">
        <v>607</v>
      </c>
      <c r="D642" s="750" t="s">
        <v>608</v>
      </c>
      <c r="E642" s="751">
        <v>50113001</v>
      </c>
      <c r="F642" s="750" t="s">
        <v>610</v>
      </c>
      <c r="G642" s="749" t="s">
        <v>611</v>
      </c>
      <c r="H642" s="749">
        <v>214616</v>
      </c>
      <c r="I642" s="749">
        <v>214616</v>
      </c>
      <c r="J642" s="749" t="s">
        <v>1065</v>
      </c>
      <c r="K642" s="749" t="s">
        <v>1066</v>
      </c>
      <c r="L642" s="752">
        <v>47.493863636363635</v>
      </c>
      <c r="M642" s="752">
        <v>44</v>
      </c>
      <c r="N642" s="753">
        <v>2089.73</v>
      </c>
    </row>
    <row r="643" spans="1:14" ht="14.4" customHeight="1" x14ac:dyDescent="0.3">
      <c r="A643" s="747" t="s">
        <v>586</v>
      </c>
      <c r="B643" s="748" t="s">
        <v>587</v>
      </c>
      <c r="C643" s="749" t="s">
        <v>607</v>
      </c>
      <c r="D643" s="750" t="s">
        <v>608</v>
      </c>
      <c r="E643" s="751">
        <v>50113001</v>
      </c>
      <c r="F643" s="750" t="s">
        <v>610</v>
      </c>
      <c r="G643" s="749" t="s">
        <v>611</v>
      </c>
      <c r="H643" s="749">
        <v>150117</v>
      </c>
      <c r="I643" s="749">
        <v>50117</v>
      </c>
      <c r="J643" s="749" t="s">
        <v>1071</v>
      </c>
      <c r="K643" s="749" t="s">
        <v>1072</v>
      </c>
      <c r="L643" s="752">
        <v>159.46999999999997</v>
      </c>
      <c r="M643" s="752">
        <v>1</v>
      </c>
      <c r="N643" s="753">
        <v>159.46999999999997</v>
      </c>
    </row>
    <row r="644" spans="1:14" ht="14.4" customHeight="1" x14ac:dyDescent="0.3">
      <c r="A644" s="747" t="s">
        <v>586</v>
      </c>
      <c r="B644" s="748" t="s">
        <v>587</v>
      </c>
      <c r="C644" s="749" t="s">
        <v>607</v>
      </c>
      <c r="D644" s="750" t="s">
        <v>608</v>
      </c>
      <c r="E644" s="751">
        <v>50113001</v>
      </c>
      <c r="F644" s="750" t="s">
        <v>610</v>
      </c>
      <c r="G644" s="749" t="s">
        <v>630</v>
      </c>
      <c r="H644" s="749">
        <v>190968</v>
      </c>
      <c r="I644" s="749">
        <v>190968</v>
      </c>
      <c r="J644" s="749" t="s">
        <v>1478</v>
      </c>
      <c r="K644" s="749" t="s">
        <v>695</v>
      </c>
      <c r="L644" s="752">
        <v>231.72</v>
      </c>
      <c r="M644" s="752">
        <v>1</v>
      </c>
      <c r="N644" s="753">
        <v>231.72</v>
      </c>
    </row>
    <row r="645" spans="1:14" ht="14.4" customHeight="1" x14ac:dyDescent="0.3">
      <c r="A645" s="747" t="s">
        <v>586</v>
      </c>
      <c r="B645" s="748" t="s">
        <v>587</v>
      </c>
      <c r="C645" s="749" t="s">
        <v>607</v>
      </c>
      <c r="D645" s="750" t="s">
        <v>608</v>
      </c>
      <c r="E645" s="751">
        <v>50113001</v>
      </c>
      <c r="F645" s="750" t="s">
        <v>610</v>
      </c>
      <c r="G645" s="749" t="s">
        <v>630</v>
      </c>
      <c r="H645" s="749">
        <v>56976</v>
      </c>
      <c r="I645" s="749">
        <v>56976</v>
      </c>
      <c r="J645" s="749" t="s">
        <v>1080</v>
      </c>
      <c r="K645" s="749" t="s">
        <v>1081</v>
      </c>
      <c r="L645" s="752">
        <v>11.84</v>
      </c>
      <c r="M645" s="752">
        <v>1</v>
      </c>
      <c r="N645" s="753">
        <v>11.84</v>
      </c>
    </row>
    <row r="646" spans="1:14" ht="14.4" customHeight="1" x14ac:dyDescent="0.3">
      <c r="A646" s="747" t="s">
        <v>586</v>
      </c>
      <c r="B646" s="748" t="s">
        <v>587</v>
      </c>
      <c r="C646" s="749" t="s">
        <v>607</v>
      </c>
      <c r="D646" s="750" t="s">
        <v>608</v>
      </c>
      <c r="E646" s="751">
        <v>50113001</v>
      </c>
      <c r="F646" s="750" t="s">
        <v>610</v>
      </c>
      <c r="G646" s="749" t="s">
        <v>630</v>
      </c>
      <c r="H646" s="749">
        <v>156981</v>
      </c>
      <c r="I646" s="749">
        <v>56981</v>
      </c>
      <c r="J646" s="749" t="s">
        <v>1082</v>
      </c>
      <c r="K646" s="749" t="s">
        <v>1083</v>
      </c>
      <c r="L646" s="752">
        <v>36.180000000000014</v>
      </c>
      <c r="M646" s="752">
        <v>1</v>
      </c>
      <c r="N646" s="753">
        <v>36.180000000000014</v>
      </c>
    </row>
    <row r="647" spans="1:14" ht="14.4" customHeight="1" x14ac:dyDescent="0.3">
      <c r="A647" s="747" t="s">
        <v>586</v>
      </c>
      <c r="B647" s="748" t="s">
        <v>587</v>
      </c>
      <c r="C647" s="749" t="s">
        <v>607</v>
      </c>
      <c r="D647" s="750" t="s">
        <v>608</v>
      </c>
      <c r="E647" s="751">
        <v>50113001</v>
      </c>
      <c r="F647" s="750" t="s">
        <v>610</v>
      </c>
      <c r="G647" s="749" t="s">
        <v>630</v>
      </c>
      <c r="H647" s="749">
        <v>850552</v>
      </c>
      <c r="I647" s="749">
        <v>167852</v>
      </c>
      <c r="J647" s="749" t="s">
        <v>1479</v>
      </c>
      <c r="K647" s="749" t="s">
        <v>1317</v>
      </c>
      <c r="L647" s="752">
        <v>229.21</v>
      </c>
      <c r="M647" s="752">
        <v>1</v>
      </c>
      <c r="N647" s="753">
        <v>229.21</v>
      </c>
    </row>
    <row r="648" spans="1:14" ht="14.4" customHeight="1" x14ac:dyDescent="0.3">
      <c r="A648" s="747" t="s">
        <v>586</v>
      </c>
      <c r="B648" s="748" t="s">
        <v>587</v>
      </c>
      <c r="C648" s="749" t="s">
        <v>607</v>
      </c>
      <c r="D648" s="750" t="s">
        <v>608</v>
      </c>
      <c r="E648" s="751">
        <v>50113001</v>
      </c>
      <c r="F648" s="750" t="s">
        <v>610</v>
      </c>
      <c r="G648" s="749" t="s">
        <v>630</v>
      </c>
      <c r="H648" s="749">
        <v>849320</v>
      </c>
      <c r="I648" s="749">
        <v>134270</v>
      </c>
      <c r="J648" s="749" t="s">
        <v>1480</v>
      </c>
      <c r="K648" s="749" t="s">
        <v>1481</v>
      </c>
      <c r="L648" s="752">
        <v>78.400074355092045</v>
      </c>
      <c r="M648" s="752">
        <v>1</v>
      </c>
      <c r="N648" s="753">
        <v>78.400074355092045</v>
      </c>
    </row>
    <row r="649" spans="1:14" ht="14.4" customHeight="1" x14ac:dyDescent="0.3">
      <c r="A649" s="747" t="s">
        <v>586</v>
      </c>
      <c r="B649" s="748" t="s">
        <v>587</v>
      </c>
      <c r="C649" s="749" t="s">
        <v>607</v>
      </c>
      <c r="D649" s="750" t="s">
        <v>608</v>
      </c>
      <c r="E649" s="751">
        <v>50113001</v>
      </c>
      <c r="F649" s="750" t="s">
        <v>610</v>
      </c>
      <c r="G649" s="749" t="s">
        <v>588</v>
      </c>
      <c r="H649" s="749">
        <v>132638</v>
      </c>
      <c r="I649" s="749">
        <v>132638</v>
      </c>
      <c r="J649" s="749" t="s">
        <v>1482</v>
      </c>
      <c r="K649" s="749" t="s">
        <v>1483</v>
      </c>
      <c r="L649" s="752">
        <v>71.100000000000023</v>
      </c>
      <c r="M649" s="752">
        <v>1</v>
      </c>
      <c r="N649" s="753">
        <v>71.100000000000023</v>
      </c>
    </row>
    <row r="650" spans="1:14" ht="14.4" customHeight="1" x14ac:dyDescent="0.3">
      <c r="A650" s="747" t="s">
        <v>586</v>
      </c>
      <c r="B650" s="748" t="s">
        <v>587</v>
      </c>
      <c r="C650" s="749" t="s">
        <v>607</v>
      </c>
      <c r="D650" s="750" t="s">
        <v>608</v>
      </c>
      <c r="E650" s="751">
        <v>50113001</v>
      </c>
      <c r="F650" s="750" t="s">
        <v>610</v>
      </c>
      <c r="G650" s="749" t="s">
        <v>630</v>
      </c>
      <c r="H650" s="749">
        <v>158380</v>
      </c>
      <c r="I650" s="749">
        <v>58380</v>
      </c>
      <c r="J650" s="749" t="s">
        <v>1484</v>
      </c>
      <c r="K650" s="749" t="s">
        <v>1485</v>
      </c>
      <c r="L650" s="752">
        <v>81.290000000000006</v>
      </c>
      <c r="M650" s="752">
        <v>1</v>
      </c>
      <c r="N650" s="753">
        <v>81.290000000000006</v>
      </c>
    </row>
    <row r="651" spans="1:14" ht="14.4" customHeight="1" x14ac:dyDescent="0.3">
      <c r="A651" s="747" t="s">
        <v>586</v>
      </c>
      <c r="B651" s="748" t="s">
        <v>587</v>
      </c>
      <c r="C651" s="749" t="s">
        <v>607</v>
      </c>
      <c r="D651" s="750" t="s">
        <v>608</v>
      </c>
      <c r="E651" s="751">
        <v>50113001</v>
      </c>
      <c r="F651" s="750" t="s">
        <v>610</v>
      </c>
      <c r="G651" s="749" t="s">
        <v>611</v>
      </c>
      <c r="H651" s="749">
        <v>103550</v>
      </c>
      <c r="I651" s="749">
        <v>3550</v>
      </c>
      <c r="J651" s="749" t="s">
        <v>1104</v>
      </c>
      <c r="K651" s="749" t="s">
        <v>1105</v>
      </c>
      <c r="L651" s="752">
        <v>40.22</v>
      </c>
      <c r="M651" s="752">
        <v>2</v>
      </c>
      <c r="N651" s="753">
        <v>80.44</v>
      </c>
    </row>
    <row r="652" spans="1:14" ht="14.4" customHeight="1" x14ac:dyDescent="0.3">
      <c r="A652" s="747" t="s">
        <v>586</v>
      </c>
      <c r="B652" s="748" t="s">
        <v>587</v>
      </c>
      <c r="C652" s="749" t="s">
        <v>607</v>
      </c>
      <c r="D652" s="750" t="s">
        <v>608</v>
      </c>
      <c r="E652" s="751">
        <v>50113001</v>
      </c>
      <c r="F652" s="750" t="s">
        <v>610</v>
      </c>
      <c r="G652" s="749" t="s">
        <v>611</v>
      </c>
      <c r="H652" s="749">
        <v>142595</v>
      </c>
      <c r="I652" s="749">
        <v>42595</v>
      </c>
      <c r="J652" s="749" t="s">
        <v>1486</v>
      </c>
      <c r="K652" s="749" t="s">
        <v>1487</v>
      </c>
      <c r="L652" s="752">
        <v>963.16999999999973</v>
      </c>
      <c r="M652" s="752">
        <v>1</v>
      </c>
      <c r="N652" s="753">
        <v>963.16999999999973</v>
      </c>
    </row>
    <row r="653" spans="1:14" ht="14.4" customHeight="1" x14ac:dyDescent="0.3">
      <c r="A653" s="747" t="s">
        <v>586</v>
      </c>
      <c r="B653" s="748" t="s">
        <v>587</v>
      </c>
      <c r="C653" s="749" t="s">
        <v>607</v>
      </c>
      <c r="D653" s="750" t="s">
        <v>608</v>
      </c>
      <c r="E653" s="751">
        <v>50113001</v>
      </c>
      <c r="F653" s="750" t="s">
        <v>610</v>
      </c>
      <c r="G653" s="749" t="s">
        <v>611</v>
      </c>
      <c r="H653" s="749">
        <v>147544</v>
      </c>
      <c r="I653" s="749">
        <v>47544</v>
      </c>
      <c r="J653" s="749" t="s">
        <v>1488</v>
      </c>
      <c r="K653" s="749" t="s">
        <v>1489</v>
      </c>
      <c r="L653" s="752">
        <v>214.9</v>
      </c>
      <c r="M653" s="752">
        <v>1</v>
      </c>
      <c r="N653" s="753">
        <v>214.9</v>
      </c>
    </row>
    <row r="654" spans="1:14" ht="14.4" customHeight="1" x14ac:dyDescent="0.3">
      <c r="A654" s="747" t="s">
        <v>586</v>
      </c>
      <c r="B654" s="748" t="s">
        <v>587</v>
      </c>
      <c r="C654" s="749" t="s">
        <v>607</v>
      </c>
      <c r="D654" s="750" t="s">
        <v>608</v>
      </c>
      <c r="E654" s="751">
        <v>50113001</v>
      </c>
      <c r="F654" s="750" t="s">
        <v>610</v>
      </c>
      <c r="G654" s="749" t="s">
        <v>588</v>
      </c>
      <c r="H654" s="749">
        <v>190957</v>
      </c>
      <c r="I654" s="749">
        <v>90957</v>
      </c>
      <c r="J654" s="749" t="s">
        <v>1490</v>
      </c>
      <c r="K654" s="749" t="s">
        <v>956</v>
      </c>
      <c r="L654" s="752">
        <v>46.989999999999995</v>
      </c>
      <c r="M654" s="752">
        <v>1</v>
      </c>
      <c r="N654" s="753">
        <v>46.989999999999995</v>
      </c>
    </row>
    <row r="655" spans="1:14" ht="14.4" customHeight="1" x14ac:dyDescent="0.3">
      <c r="A655" s="747" t="s">
        <v>586</v>
      </c>
      <c r="B655" s="748" t="s">
        <v>587</v>
      </c>
      <c r="C655" s="749" t="s">
        <v>607</v>
      </c>
      <c r="D655" s="750" t="s">
        <v>608</v>
      </c>
      <c r="E655" s="751">
        <v>50113001</v>
      </c>
      <c r="F655" s="750" t="s">
        <v>610</v>
      </c>
      <c r="G655" s="749" t="s">
        <v>588</v>
      </c>
      <c r="H655" s="749">
        <v>196977</v>
      </c>
      <c r="I655" s="749">
        <v>96977</v>
      </c>
      <c r="J655" s="749" t="s">
        <v>1490</v>
      </c>
      <c r="K655" s="749" t="s">
        <v>1468</v>
      </c>
      <c r="L655" s="752">
        <v>106.54000000000005</v>
      </c>
      <c r="M655" s="752">
        <v>1</v>
      </c>
      <c r="N655" s="753">
        <v>106.54000000000005</v>
      </c>
    </row>
    <row r="656" spans="1:14" ht="14.4" customHeight="1" x14ac:dyDescent="0.3">
      <c r="A656" s="747" t="s">
        <v>586</v>
      </c>
      <c r="B656" s="748" t="s">
        <v>587</v>
      </c>
      <c r="C656" s="749" t="s">
        <v>607</v>
      </c>
      <c r="D656" s="750" t="s">
        <v>608</v>
      </c>
      <c r="E656" s="751">
        <v>50113001</v>
      </c>
      <c r="F656" s="750" t="s">
        <v>610</v>
      </c>
      <c r="G656" s="749" t="s">
        <v>611</v>
      </c>
      <c r="H656" s="749">
        <v>201607</v>
      </c>
      <c r="I656" s="749">
        <v>201607</v>
      </c>
      <c r="J656" s="749" t="s">
        <v>1114</v>
      </c>
      <c r="K656" s="749" t="s">
        <v>1115</v>
      </c>
      <c r="L656" s="752">
        <v>25.990000000000006</v>
      </c>
      <c r="M656" s="752">
        <v>2</v>
      </c>
      <c r="N656" s="753">
        <v>51.980000000000011</v>
      </c>
    </row>
    <row r="657" spans="1:14" ht="14.4" customHeight="1" x14ac:dyDescent="0.3">
      <c r="A657" s="747" t="s">
        <v>586</v>
      </c>
      <c r="B657" s="748" t="s">
        <v>587</v>
      </c>
      <c r="C657" s="749" t="s">
        <v>607</v>
      </c>
      <c r="D657" s="750" t="s">
        <v>608</v>
      </c>
      <c r="E657" s="751">
        <v>50113001</v>
      </c>
      <c r="F657" s="750" t="s">
        <v>610</v>
      </c>
      <c r="G657" s="749" t="s">
        <v>611</v>
      </c>
      <c r="H657" s="749">
        <v>201608</v>
      </c>
      <c r="I657" s="749">
        <v>201608</v>
      </c>
      <c r="J657" s="749" t="s">
        <v>1114</v>
      </c>
      <c r="K657" s="749" t="s">
        <v>958</v>
      </c>
      <c r="L657" s="752">
        <v>57.620000000000019</v>
      </c>
      <c r="M657" s="752">
        <v>2</v>
      </c>
      <c r="N657" s="753">
        <v>115.24000000000004</v>
      </c>
    </row>
    <row r="658" spans="1:14" ht="14.4" customHeight="1" x14ac:dyDescent="0.3">
      <c r="A658" s="747" t="s">
        <v>586</v>
      </c>
      <c r="B658" s="748" t="s">
        <v>587</v>
      </c>
      <c r="C658" s="749" t="s">
        <v>607</v>
      </c>
      <c r="D658" s="750" t="s">
        <v>608</v>
      </c>
      <c r="E658" s="751">
        <v>50113001</v>
      </c>
      <c r="F658" s="750" t="s">
        <v>610</v>
      </c>
      <c r="G658" s="749" t="s">
        <v>630</v>
      </c>
      <c r="H658" s="749">
        <v>166029</v>
      </c>
      <c r="I658" s="749">
        <v>66029</v>
      </c>
      <c r="J658" s="749" t="s">
        <v>1118</v>
      </c>
      <c r="K658" s="749" t="s">
        <v>1491</v>
      </c>
      <c r="L658" s="752">
        <v>29.27</v>
      </c>
      <c r="M658" s="752">
        <v>1</v>
      </c>
      <c r="N658" s="753">
        <v>29.27</v>
      </c>
    </row>
    <row r="659" spans="1:14" ht="14.4" customHeight="1" x14ac:dyDescent="0.3">
      <c r="A659" s="747" t="s">
        <v>586</v>
      </c>
      <c r="B659" s="748" t="s">
        <v>587</v>
      </c>
      <c r="C659" s="749" t="s">
        <v>607</v>
      </c>
      <c r="D659" s="750" t="s">
        <v>608</v>
      </c>
      <c r="E659" s="751">
        <v>50113001</v>
      </c>
      <c r="F659" s="750" t="s">
        <v>610</v>
      </c>
      <c r="G659" s="749" t="s">
        <v>630</v>
      </c>
      <c r="H659" s="749">
        <v>199600</v>
      </c>
      <c r="I659" s="749">
        <v>99600</v>
      </c>
      <c r="J659" s="749" t="s">
        <v>1118</v>
      </c>
      <c r="K659" s="749" t="s">
        <v>1089</v>
      </c>
      <c r="L659" s="752">
        <v>100.89000000000001</v>
      </c>
      <c r="M659" s="752">
        <v>1</v>
      </c>
      <c r="N659" s="753">
        <v>100.89000000000001</v>
      </c>
    </row>
    <row r="660" spans="1:14" ht="14.4" customHeight="1" x14ac:dyDescent="0.3">
      <c r="A660" s="747" t="s">
        <v>586</v>
      </c>
      <c r="B660" s="748" t="s">
        <v>587</v>
      </c>
      <c r="C660" s="749" t="s">
        <v>607</v>
      </c>
      <c r="D660" s="750" t="s">
        <v>608</v>
      </c>
      <c r="E660" s="751">
        <v>50113001</v>
      </c>
      <c r="F660" s="750" t="s">
        <v>610</v>
      </c>
      <c r="G660" s="749" t="s">
        <v>630</v>
      </c>
      <c r="H660" s="749">
        <v>153950</v>
      </c>
      <c r="I660" s="749">
        <v>53950</v>
      </c>
      <c r="J660" s="749" t="s">
        <v>1492</v>
      </c>
      <c r="K660" s="749" t="s">
        <v>1493</v>
      </c>
      <c r="L660" s="752">
        <v>91.54</v>
      </c>
      <c r="M660" s="752">
        <v>1</v>
      </c>
      <c r="N660" s="753">
        <v>91.54</v>
      </c>
    </row>
    <row r="661" spans="1:14" ht="14.4" customHeight="1" x14ac:dyDescent="0.3">
      <c r="A661" s="747" t="s">
        <v>586</v>
      </c>
      <c r="B661" s="748" t="s">
        <v>587</v>
      </c>
      <c r="C661" s="749" t="s">
        <v>607</v>
      </c>
      <c r="D661" s="750" t="s">
        <v>608</v>
      </c>
      <c r="E661" s="751">
        <v>50113002</v>
      </c>
      <c r="F661" s="750" t="s">
        <v>1126</v>
      </c>
      <c r="G661" s="749" t="s">
        <v>611</v>
      </c>
      <c r="H661" s="749">
        <v>116337</v>
      </c>
      <c r="I661" s="749">
        <v>16337</v>
      </c>
      <c r="J661" s="749" t="s">
        <v>1494</v>
      </c>
      <c r="K661" s="749" t="s">
        <v>1495</v>
      </c>
      <c r="L661" s="752">
        <v>2062.5</v>
      </c>
      <c r="M661" s="752">
        <v>2</v>
      </c>
      <c r="N661" s="753">
        <v>4125</v>
      </c>
    </row>
    <row r="662" spans="1:14" ht="14.4" customHeight="1" x14ac:dyDescent="0.3">
      <c r="A662" s="747" t="s">
        <v>586</v>
      </c>
      <c r="B662" s="748" t="s">
        <v>587</v>
      </c>
      <c r="C662" s="749" t="s">
        <v>607</v>
      </c>
      <c r="D662" s="750" t="s">
        <v>608</v>
      </c>
      <c r="E662" s="751">
        <v>50113002</v>
      </c>
      <c r="F662" s="750" t="s">
        <v>1126</v>
      </c>
      <c r="G662" s="749" t="s">
        <v>611</v>
      </c>
      <c r="H662" s="749">
        <v>103414</v>
      </c>
      <c r="I662" s="749">
        <v>3414</v>
      </c>
      <c r="J662" s="749" t="s">
        <v>1127</v>
      </c>
      <c r="K662" s="749" t="s">
        <v>1128</v>
      </c>
      <c r="L662" s="752">
        <v>2443.1900000000005</v>
      </c>
      <c r="M662" s="752">
        <v>5</v>
      </c>
      <c r="N662" s="753">
        <v>12215.950000000003</v>
      </c>
    </row>
    <row r="663" spans="1:14" ht="14.4" customHeight="1" x14ac:dyDescent="0.3">
      <c r="A663" s="747" t="s">
        <v>586</v>
      </c>
      <c r="B663" s="748" t="s">
        <v>587</v>
      </c>
      <c r="C663" s="749" t="s">
        <v>607</v>
      </c>
      <c r="D663" s="750" t="s">
        <v>608</v>
      </c>
      <c r="E663" s="751">
        <v>50113006</v>
      </c>
      <c r="F663" s="750" t="s">
        <v>1129</v>
      </c>
      <c r="G663" s="749" t="s">
        <v>630</v>
      </c>
      <c r="H663" s="749">
        <v>133339</v>
      </c>
      <c r="I663" s="749">
        <v>33339</v>
      </c>
      <c r="J663" s="749" t="s">
        <v>1496</v>
      </c>
      <c r="K663" s="749" t="s">
        <v>1497</v>
      </c>
      <c r="L663" s="752">
        <v>40.919999999999995</v>
      </c>
      <c r="M663" s="752">
        <v>4</v>
      </c>
      <c r="N663" s="753">
        <v>163.67999999999998</v>
      </c>
    </row>
    <row r="664" spans="1:14" ht="14.4" customHeight="1" x14ac:dyDescent="0.3">
      <c r="A664" s="747" t="s">
        <v>586</v>
      </c>
      <c r="B664" s="748" t="s">
        <v>587</v>
      </c>
      <c r="C664" s="749" t="s">
        <v>607</v>
      </c>
      <c r="D664" s="750" t="s">
        <v>608</v>
      </c>
      <c r="E664" s="751">
        <v>50113006</v>
      </c>
      <c r="F664" s="750" t="s">
        <v>1129</v>
      </c>
      <c r="G664" s="749" t="s">
        <v>630</v>
      </c>
      <c r="H664" s="749">
        <v>33855</v>
      </c>
      <c r="I664" s="749">
        <v>33855</v>
      </c>
      <c r="J664" s="749" t="s">
        <v>1498</v>
      </c>
      <c r="K664" s="749" t="s">
        <v>1499</v>
      </c>
      <c r="L664" s="752">
        <v>179.26</v>
      </c>
      <c r="M664" s="752">
        <v>2</v>
      </c>
      <c r="N664" s="753">
        <v>358.52</v>
      </c>
    </row>
    <row r="665" spans="1:14" ht="14.4" customHeight="1" x14ac:dyDescent="0.3">
      <c r="A665" s="747" t="s">
        <v>586</v>
      </c>
      <c r="B665" s="748" t="s">
        <v>587</v>
      </c>
      <c r="C665" s="749" t="s">
        <v>607</v>
      </c>
      <c r="D665" s="750" t="s">
        <v>608</v>
      </c>
      <c r="E665" s="751">
        <v>50113006</v>
      </c>
      <c r="F665" s="750" t="s">
        <v>1129</v>
      </c>
      <c r="G665" s="749" t="s">
        <v>630</v>
      </c>
      <c r="H665" s="749">
        <v>33852</v>
      </c>
      <c r="I665" s="749">
        <v>33852</v>
      </c>
      <c r="J665" s="749" t="s">
        <v>1500</v>
      </c>
      <c r="K665" s="749" t="s">
        <v>1136</v>
      </c>
      <c r="L665" s="752">
        <v>145.5</v>
      </c>
      <c r="M665" s="752">
        <v>2</v>
      </c>
      <c r="N665" s="753">
        <v>291</v>
      </c>
    </row>
    <row r="666" spans="1:14" ht="14.4" customHeight="1" x14ac:dyDescent="0.3">
      <c r="A666" s="747" t="s">
        <v>586</v>
      </c>
      <c r="B666" s="748" t="s">
        <v>587</v>
      </c>
      <c r="C666" s="749" t="s">
        <v>607</v>
      </c>
      <c r="D666" s="750" t="s">
        <v>608</v>
      </c>
      <c r="E666" s="751">
        <v>50113006</v>
      </c>
      <c r="F666" s="750" t="s">
        <v>1129</v>
      </c>
      <c r="G666" s="749" t="s">
        <v>630</v>
      </c>
      <c r="H666" s="749">
        <v>33851</v>
      </c>
      <c r="I666" s="749">
        <v>33851</v>
      </c>
      <c r="J666" s="749" t="s">
        <v>1139</v>
      </c>
      <c r="K666" s="749" t="s">
        <v>1136</v>
      </c>
      <c r="L666" s="752">
        <v>145.49999999999994</v>
      </c>
      <c r="M666" s="752">
        <v>1</v>
      </c>
      <c r="N666" s="753">
        <v>145.49999999999994</v>
      </c>
    </row>
    <row r="667" spans="1:14" ht="14.4" customHeight="1" x14ac:dyDescent="0.3">
      <c r="A667" s="747" t="s">
        <v>586</v>
      </c>
      <c r="B667" s="748" t="s">
        <v>587</v>
      </c>
      <c r="C667" s="749" t="s">
        <v>607</v>
      </c>
      <c r="D667" s="750" t="s">
        <v>608</v>
      </c>
      <c r="E667" s="751">
        <v>50113006</v>
      </c>
      <c r="F667" s="750" t="s">
        <v>1129</v>
      </c>
      <c r="G667" s="749" t="s">
        <v>630</v>
      </c>
      <c r="H667" s="749">
        <v>33856</v>
      </c>
      <c r="I667" s="749">
        <v>33856</v>
      </c>
      <c r="J667" s="749" t="s">
        <v>1501</v>
      </c>
      <c r="K667" s="749" t="s">
        <v>1136</v>
      </c>
      <c r="L667" s="752">
        <v>129.97</v>
      </c>
      <c r="M667" s="752">
        <v>1</v>
      </c>
      <c r="N667" s="753">
        <v>129.97</v>
      </c>
    </row>
    <row r="668" spans="1:14" ht="14.4" customHeight="1" x14ac:dyDescent="0.3">
      <c r="A668" s="747" t="s">
        <v>586</v>
      </c>
      <c r="B668" s="748" t="s">
        <v>587</v>
      </c>
      <c r="C668" s="749" t="s">
        <v>607</v>
      </c>
      <c r="D668" s="750" t="s">
        <v>608</v>
      </c>
      <c r="E668" s="751">
        <v>50113006</v>
      </c>
      <c r="F668" s="750" t="s">
        <v>1129</v>
      </c>
      <c r="G668" s="749" t="s">
        <v>630</v>
      </c>
      <c r="H668" s="749">
        <v>33527</v>
      </c>
      <c r="I668" s="749">
        <v>33527</v>
      </c>
      <c r="J668" s="749" t="s">
        <v>1502</v>
      </c>
      <c r="K668" s="749" t="s">
        <v>1503</v>
      </c>
      <c r="L668" s="752">
        <v>54.379999999999995</v>
      </c>
      <c r="M668" s="752">
        <v>5</v>
      </c>
      <c r="N668" s="753">
        <v>271.89999999999998</v>
      </c>
    </row>
    <row r="669" spans="1:14" ht="14.4" customHeight="1" x14ac:dyDescent="0.3">
      <c r="A669" s="747" t="s">
        <v>586</v>
      </c>
      <c r="B669" s="748" t="s">
        <v>587</v>
      </c>
      <c r="C669" s="749" t="s">
        <v>607</v>
      </c>
      <c r="D669" s="750" t="s">
        <v>608</v>
      </c>
      <c r="E669" s="751">
        <v>50113006</v>
      </c>
      <c r="F669" s="750" t="s">
        <v>1129</v>
      </c>
      <c r="G669" s="749" t="s">
        <v>630</v>
      </c>
      <c r="H669" s="749">
        <v>133146</v>
      </c>
      <c r="I669" s="749">
        <v>33530</v>
      </c>
      <c r="J669" s="749" t="s">
        <v>1504</v>
      </c>
      <c r="K669" s="749" t="s">
        <v>1505</v>
      </c>
      <c r="L669" s="752">
        <v>156.49</v>
      </c>
      <c r="M669" s="752">
        <v>5</v>
      </c>
      <c r="N669" s="753">
        <v>782.45</v>
      </c>
    </row>
    <row r="670" spans="1:14" ht="14.4" customHeight="1" x14ac:dyDescent="0.3">
      <c r="A670" s="747" t="s">
        <v>586</v>
      </c>
      <c r="B670" s="748" t="s">
        <v>587</v>
      </c>
      <c r="C670" s="749" t="s">
        <v>607</v>
      </c>
      <c r="D670" s="750" t="s">
        <v>608</v>
      </c>
      <c r="E670" s="751">
        <v>50113006</v>
      </c>
      <c r="F670" s="750" t="s">
        <v>1129</v>
      </c>
      <c r="G670" s="749" t="s">
        <v>630</v>
      </c>
      <c r="H670" s="749">
        <v>133220</v>
      </c>
      <c r="I670" s="749">
        <v>33220</v>
      </c>
      <c r="J670" s="749" t="s">
        <v>1141</v>
      </c>
      <c r="K670" s="749" t="s">
        <v>1142</v>
      </c>
      <c r="L670" s="752">
        <v>196.19999999999996</v>
      </c>
      <c r="M670" s="752">
        <v>1</v>
      </c>
      <c r="N670" s="753">
        <v>196.19999999999996</v>
      </c>
    </row>
    <row r="671" spans="1:14" ht="14.4" customHeight="1" x14ac:dyDescent="0.3">
      <c r="A671" s="747" t="s">
        <v>586</v>
      </c>
      <c r="B671" s="748" t="s">
        <v>587</v>
      </c>
      <c r="C671" s="749" t="s">
        <v>607</v>
      </c>
      <c r="D671" s="750" t="s">
        <v>608</v>
      </c>
      <c r="E671" s="751">
        <v>50113008</v>
      </c>
      <c r="F671" s="750" t="s">
        <v>1143</v>
      </c>
      <c r="G671" s="749"/>
      <c r="H671" s="749"/>
      <c r="I671" s="749">
        <v>138455</v>
      </c>
      <c r="J671" s="749" t="s">
        <v>1506</v>
      </c>
      <c r="K671" s="749" t="s">
        <v>1507</v>
      </c>
      <c r="L671" s="752">
        <v>1287</v>
      </c>
      <c r="M671" s="752">
        <v>2</v>
      </c>
      <c r="N671" s="753">
        <v>2574</v>
      </c>
    </row>
    <row r="672" spans="1:14" ht="14.4" customHeight="1" x14ac:dyDescent="0.3">
      <c r="A672" s="747" t="s">
        <v>586</v>
      </c>
      <c r="B672" s="748" t="s">
        <v>587</v>
      </c>
      <c r="C672" s="749" t="s">
        <v>607</v>
      </c>
      <c r="D672" s="750" t="s">
        <v>608</v>
      </c>
      <c r="E672" s="751">
        <v>50113008</v>
      </c>
      <c r="F672" s="750" t="s">
        <v>1143</v>
      </c>
      <c r="G672" s="749"/>
      <c r="H672" s="749"/>
      <c r="I672" s="749">
        <v>62464</v>
      </c>
      <c r="J672" s="749" t="s">
        <v>1508</v>
      </c>
      <c r="K672" s="749" t="s">
        <v>1509</v>
      </c>
      <c r="L672" s="752">
        <v>9075.9135485197367</v>
      </c>
      <c r="M672" s="752">
        <v>19</v>
      </c>
      <c r="N672" s="753">
        <v>172442.357421875</v>
      </c>
    </row>
    <row r="673" spans="1:14" ht="14.4" customHeight="1" x14ac:dyDescent="0.3">
      <c r="A673" s="747" t="s">
        <v>586</v>
      </c>
      <c r="B673" s="748" t="s">
        <v>587</v>
      </c>
      <c r="C673" s="749" t="s">
        <v>607</v>
      </c>
      <c r="D673" s="750" t="s">
        <v>608</v>
      </c>
      <c r="E673" s="751">
        <v>50113008</v>
      </c>
      <c r="F673" s="750" t="s">
        <v>1143</v>
      </c>
      <c r="G673" s="749"/>
      <c r="H673" s="749"/>
      <c r="I673" s="749">
        <v>6480</v>
      </c>
      <c r="J673" s="749" t="s">
        <v>1144</v>
      </c>
      <c r="K673" s="749" t="s">
        <v>1145</v>
      </c>
      <c r="L673" s="752">
        <v>1549.94404296875</v>
      </c>
      <c r="M673" s="752">
        <v>25</v>
      </c>
      <c r="N673" s="753">
        <v>38748.60107421875</v>
      </c>
    </row>
    <row r="674" spans="1:14" ht="14.4" customHeight="1" x14ac:dyDescent="0.3">
      <c r="A674" s="747" t="s">
        <v>586</v>
      </c>
      <c r="B674" s="748" t="s">
        <v>587</v>
      </c>
      <c r="C674" s="749" t="s">
        <v>607</v>
      </c>
      <c r="D674" s="750" t="s">
        <v>608</v>
      </c>
      <c r="E674" s="751">
        <v>50113013</v>
      </c>
      <c r="F674" s="750" t="s">
        <v>1153</v>
      </c>
      <c r="G674" s="749" t="s">
        <v>630</v>
      </c>
      <c r="H674" s="749">
        <v>195147</v>
      </c>
      <c r="I674" s="749">
        <v>195147</v>
      </c>
      <c r="J674" s="749" t="s">
        <v>1154</v>
      </c>
      <c r="K674" s="749" t="s">
        <v>1155</v>
      </c>
      <c r="L674" s="752">
        <v>561.51</v>
      </c>
      <c r="M674" s="752">
        <v>1</v>
      </c>
      <c r="N674" s="753">
        <v>561.51</v>
      </c>
    </row>
    <row r="675" spans="1:14" ht="14.4" customHeight="1" x14ac:dyDescent="0.3">
      <c r="A675" s="747" t="s">
        <v>586</v>
      </c>
      <c r="B675" s="748" t="s">
        <v>587</v>
      </c>
      <c r="C675" s="749" t="s">
        <v>607</v>
      </c>
      <c r="D675" s="750" t="s">
        <v>608</v>
      </c>
      <c r="E675" s="751">
        <v>50113013</v>
      </c>
      <c r="F675" s="750" t="s">
        <v>1153</v>
      </c>
      <c r="G675" s="749" t="s">
        <v>630</v>
      </c>
      <c r="H675" s="749">
        <v>185524</v>
      </c>
      <c r="I675" s="749">
        <v>85524</v>
      </c>
      <c r="J675" s="749" t="s">
        <v>1156</v>
      </c>
      <c r="K675" s="749" t="s">
        <v>1510</v>
      </c>
      <c r="L675" s="752">
        <v>100.42</v>
      </c>
      <c r="M675" s="752">
        <v>1</v>
      </c>
      <c r="N675" s="753">
        <v>100.42</v>
      </c>
    </row>
    <row r="676" spans="1:14" ht="14.4" customHeight="1" x14ac:dyDescent="0.3">
      <c r="A676" s="747" t="s">
        <v>586</v>
      </c>
      <c r="B676" s="748" t="s">
        <v>587</v>
      </c>
      <c r="C676" s="749" t="s">
        <v>607</v>
      </c>
      <c r="D676" s="750" t="s">
        <v>608</v>
      </c>
      <c r="E676" s="751">
        <v>50113013</v>
      </c>
      <c r="F676" s="750" t="s">
        <v>1153</v>
      </c>
      <c r="G676" s="749" t="s">
        <v>630</v>
      </c>
      <c r="H676" s="749">
        <v>185525</v>
      </c>
      <c r="I676" s="749">
        <v>85525</v>
      </c>
      <c r="J676" s="749" t="s">
        <v>1156</v>
      </c>
      <c r="K676" s="749" t="s">
        <v>1157</v>
      </c>
      <c r="L676" s="752">
        <v>111.32</v>
      </c>
      <c r="M676" s="752">
        <v>3</v>
      </c>
      <c r="N676" s="753">
        <v>333.96</v>
      </c>
    </row>
    <row r="677" spans="1:14" ht="14.4" customHeight="1" x14ac:dyDescent="0.3">
      <c r="A677" s="747" t="s">
        <v>586</v>
      </c>
      <c r="B677" s="748" t="s">
        <v>587</v>
      </c>
      <c r="C677" s="749" t="s">
        <v>607</v>
      </c>
      <c r="D677" s="750" t="s">
        <v>608</v>
      </c>
      <c r="E677" s="751">
        <v>50113013</v>
      </c>
      <c r="F677" s="750" t="s">
        <v>1153</v>
      </c>
      <c r="G677" s="749" t="s">
        <v>630</v>
      </c>
      <c r="H677" s="749">
        <v>203097</v>
      </c>
      <c r="I677" s="749">
        <v>203097</v>
      </c>
      <c r="J677" s="749" t="s">
        <v>1158</v>
      </c>
      <c r="K677" s="749" t="s">
        <v>1159</v>
      </c>
      <c r="L677" s="752">
        <v>167.56</v>
      </c>
      <c r="M677" s="752">
        <v>3</v>
      </c>
      <c r="N677" s="753">
        <v>502.68</v>
      </c>
    </row>
    <row r="678" spans="1:14" ht="14.4" customHeight="1" x14ac:dyDescent="0.3">
      <c r="A678" s="747" t="s">
        <v>586</v>
      </c>
      <c r="B678" s="748" t="s">
        <v>587</v>
      </c>
      <c r="C678" s="749" t="s">
        <v>607</v>
      </c>
      <c r="D678" s="750" t="s">
        <v>608</v>
      </c>
      <c r="E678" s="751">
        <v>50113013</v>
      </c>
      <c r="F678" s="750" t="s">
        <v>1153</v>
      </c>
      <c r="G678" s="749" t="s">
        <v>611</v>
      </c>
      <c r="H678" s="749">
        <v>172972</v>
      </c>
      <c r="I678" s="749">
        <v>72972</v>
      </c>
      <c r="J678" s="749" t="s">
        <v>1160</v>
      </c>
      <c r="K678" s="749" t="s">
        <v>1161</v>
      </c>
      <c r="L678" s="752">
        <v>181.56047120418853</v>
      </c>
      <c r="M678" s="752">
        <v>38.199999999999989</v>
      </c>
      <c r="N678" s="753">
        <v>6935.61</v>
      </c>
    </row>
    <row r="679" spans="1:14" ht="14.4" customHeight="1" x14ac:dyDescent="0.3">
      <c r="A679" s="747" t="s">
        <v>586</v>
      </c>
      <c r="B679" s="748" t="s">
        <v>587</v>
      </c>
      <c r="C679" s="749" t="s">
        <v>607</v>
      </c>
      <c r="D679" s="750" t="s">
        <v>608</v>
      </c>
      <c r="E679" s="751">
        <v>50113013</v>
      </c>
      <c r="F679" s="750" t="s">
        <v>1153</v>
      </c>
      <c r="G679" s="749" t="s">
        <v>630</v>
      </c>
      <c r="H679" s="749">
        <v>183817</v>
      </c>
      <c r="I679" s="749">
        <v>183817</v>
      </c>
      <c r="J679" s="749" t="s">
        <v>1164</v>
      </c>
      <c r="K679" s="749" t="s">
        <v>1165</v>
      </c>
      <c r="L679" s="752">
        <v>924.83999999999992</v>
      </c>
      <c r="M679" s="752">
        <v>8</v>
      </c>
      <c r="N679" s="753">
        <v>7398.7199999999993</v>
      </c>
    </row>
    <row r="680" spans="1:14" ht="14.4" customHeight="1" x14ac:dyDescent="0.3">
      <c r="A680" s="747" t="s">
        <v>586</v>
      </c>
      <c r="B680" s="748" t="s">
        <v>587</v>
      </c>
      <c r="C680" s="749" t="s">
        <v>607</v>
      </c>
      <c r="D680" s="750" t="s">
        <v>608</v>
      </c>
      <c r="E680" s="751">
        <v>50113013</v>
      </c>
      <c r="F680" s="750" t="s">
        <v>1153</v>
      </c>
      <c r="G680" s="749" t="s">
        <v>611</v>
      </c>
      <c r="H680" s="749">
        <v>183926</v>
      </c>
      <c r="I680" s="749">
        <v>183926</v>
      </c>
      <c r="J680" s="749" t="s">
        <v>1170</v>
      </c>
      <c r="K680" s="749" t="s">
        <v>1165</v>
      </c>
      <c r="L680" s="752">
        <v>139.00862604411009</v>
      </c>
      <c r="M680" s="752">
        <v>21.100000000000026</v>
      </c>
      <c r="N680" s="753">
        <v>2933.0820095307263</v>
      </c>
    </row>
    <row r="681" spans="1:14" ht="14.4" customHeight="1" x14ac:dyDescent="0.3">
      <c r="A681" s="747" t="s">
        <v>586</v>
      </c>
      <c r="B681" s="748" t="s">
        <v>587</v>
      </c>
      <c r="C681" s="749" t="s">
        <v>607</v>
      </c>
      <c r="D681" s="750" t="s">
        <v>608</v>
      </c>
      <c r="E681" s="751">
        <v>50113013</v>
      </c>
      <c r="F681" s="750" t="s">
        <v>1153</v>
      </c>
      <c r="G681" s="749" t="s">
        <v>630</v>
      </c>
      <c r="H681" s="749">
        <v>145010</v>
      </c>
      <c r="I681" s="749">
        <v>45010</v>
      </c>
      <c r="J681" s="749" t="s">
        <v>1171</v>
      </c>
      <c r="K681" s="749" t="s">
        <v>1172</v>
      </c>
      <c r="L681" s="752">
        <v>42.02000000000001</v>
      </c>
      <c r="M681" s="752">
        <v>5</v>
      </c>
      <c r="N681" s="753">
        <v>210.10000000000005</v>
      </c>
    </row>
    <row r="682" spans="1:14" ht="14.4" customHeight="1" x14ac:dyDescent="0.3">
      <c r="A682" s="747" t="s">
        <v>586</v>
      </c>
      <c r="B682" s="748" t="s">
        <v>587</v>
      </c>
      <c r="C682" s="749" t="s">
        <v>607</v>
      </c>
      <c r="D682" s="750" t="s">
        <v>608</v>
      </c>
      <c r="E682" s="751">
        <v>50113013</v>
      </c>
      <c r="F682" s="750" t="s">
        <v>1153</v>
      </c>
      <c r="G682" s="749" t="s">
        <v>630</v>
      </c>
      <c r="H682" s="749">
        <v>111706</v>
      </c>
      <c r="I682" s="749">
        <v>11706</v>
      </c>
      <c r="J682" s="749" t="s">
        <v>1511</v>
      </c>
      <c r="K682" s="749" t="s">
        <v>1470</v>
      </c>
      <c r="L682" s="752">
        <v>230.72</v>
      </c>
      <c r="M682" s="752">
        <v>7</v>
      </c>
      <c r="N682" s="753">
        <v>1615.04</v>
      </c>
    </row>
    <row r="683" spans="1:14" ht="14.4" customHeight="1" x14ac:dyDescent="0.3">
      <c r="A683" s="747" t="s">
        <v>586</v>
      </c>
      <c r="B683" s="748" t="s">
        <v>587</v>
      </c>
      <c r="C683" s="749" t="s">
        <v>607</v>
      </c>
      <c r="D683" s="750" t="s">
        <v>608</v>
      </c>
      <c r="E683" s="751">
        <v>50113013</v>
      </c>
      <c r="F683" s="750" t="s">
        <v>1153</v>
      </c>
      <c r="G683" s="749" t="s">
        <v>611</v>
      </c>
      <c r="H683" s="749">
        <v>131656</v>
      </c>
      <c r="I683" s="749">
        <v>131656</v>
      </c>
      <c r="J683" s="749" t="s">
        <v>1176</v>
      </c>
      <c r="K683" s="749" t="s">
        <v>1177</v>
      </c>
      <c r="L683" s="752">
        <v>517</v>
      </c>
      <c r="M683" s="752">
        <v>3.9</v>
      </c>
      <c r="N683" s="753">
        <v>2016.3</v>
      </c>
    </row>
    <row r="684" spans="1:14" ht="14.4" customHeight="1" x14ac:dyDescent="0.3">
      <c r="A684" s="747" t="s">
        <v>586</v>
      </c>
      <c r="B684" s="748" t="s">
        <v>587</v>
      </c>
      <c r="C684" s="749" t="s">
        <v>607</v>
      </c>
      <c r="D684" s="750" t="s">
        <v>608</v>
      </c>
      <c r="E684" s="751">
        <v>50113013</v>
      </c>
      <c r="F684" s="750" t="s">
        <v>1153</v>
      </c>
      <c r="G684" s="749" t="s">
        <v>611</v>
      </c>
      <c r="H684" s="749">
        <v>162187</v>
      </c>
      <c r="I684" s="749">
        <v>162187</v>
      </c>
      <c r="J684" s="749" t="s">
        <v>1186</v>
      </c>
      <c r="K684" s="749" t="s">
        <v>1187</v>
      </c>
      <c r="L684" s="752">
        <v>286</v>
      </c>
      <c r="M684" s="752">
        <v>1.7999999999999998</v>
      </c>
      <c r="N684" s="753">
        <v>514.79999999999995</v>
      </c>
    </row>
    <row r="685" spans="1:14" ht="14.4" customHeight="1" x14ac:dyDescent="0.3">
      <c r="A685" s="747" t="s">
        <v>586</v>
      </c>
      <c r="B685" s="748" t="s">
        <v>587</v>
      </c>
      <c r="C685" s="749" t="s">
        <v>607</v>
      </c>
      <c r="D685" s="750" t="s">
        <v>608</v>
      </c>
      <c r="E685" s="751">
        <v>50113013</v>
      </c>
      <c r="F685" s="750" t="s">
        <v>1153</v>
      </c>
      <c r="G685" s="749" t="s">
        <v>630</v>
      </c>
      <c r="H685" s="749">
        <v>849655</v>
      </c>
      <c r="I685" s="749">
        <v>129836</v>
      </c>
      <c r="J685" s="749" t="s">
        <v>1188</v>
      </c>
      <c r="K685" s="749" t="s">
        <v>1189</v>
      </c>
      <c r="L685" s="752">
        <v>263.31027027027028</v>
      </c>
      <c r="M685" s="752">
        <v>18.5</v>
      </c>
      <c r="N685" s="753">
        <v>4871.24</v>
      </c>
    </row>
    <row r="686" spans="1:14" ht="14.4" customHeight="1" x14ac:dyDescent="0.3">
      <c r="A686" s="747" t="s">
        <v>586</v>
      </c>
      <c r="B686" s="748" t="s">
        <v>587</v>
      </c>
      <c r="C686" s="749" t="s">
        <v>607</v>
      </c>
      <c r="D686" s="750" t="s">
        <v>608</v>
      </c>
      <c r="E686" s="751">
        <v>50113013</v>
      </c>
      <c r="F686" s="750" t="s">
        <v>1153</v>
      </c>
      <c r="G686" s="749" t="s">
        <v>630</v>
      </c>
      <c r="H686" s="749">
        <v>849887</v>
      </c>
      <c r="I686" s="749">
        <v>129834</v>
      </c>
      <c r="J686" s="749" t="s">
        <v>1190</v>
      </c>
      <c r="K686" s="749" t="s">
        <v>588</v>
      </c>
      <c r="L686" s="752">
        <v>154</v>
      </c>
      <c r="M686" s="752">
        <v>1.5</v>
      </c>
      <c r="N686" s="753">
        <v>231</v>
      </c>
    </row>
    <row r="687" spans="1:14" ht="14.4" customHeight="1" x14ac:dyDescent="0.3">
      <c r="A687" s="747" t="s">
        <v>586</v>
      </c>
      <c r="B687" s="748" t="s">
        <v>587</v>
      </c>
      <c r="C687" s="749" t="s">
        <v>607</v>
      </c>
      <c r="D687" s="750" t="s">
        <v>608</v>
      </c>
      <c r="E687" s="751">
        <v>50113013</v>
      </c>
      <c r="F687" s="750" t="s">
        <v>1153</v>
      </c>
      <c r="G687" s="749" t="s">
        <v>611</v>
      </c>
      <c r="H687" s="749">
        <v>120605</v>
      </c>
      <c r="I687" s="749">
        <v>20605</v>
      </c>
      <c r="J687" s="749" t="s">
        <v>1512</v>
      </c>
      <c r="K687" s="749" t="s">
        <v>1513</v>
      </c>
      <c r="L687" s="752">
        <v>603.72370659370404</v>
      </c>
      <c r="M687" s="752">
        <v>2.2000000000000002</v>
      </c>
      <c r="N687" s="753">
        <v>1328.1921545061491</v>
      </c>
    </row>
    <row r="688" spans="1:14" ht="14.4" customHeight="1" x14ac:dyDescent="0.3">
      <c r="A688" s="747" t="s">
        <v>586</v>
      </c>
      <c r="B688" s="748" t="s">
        <v>587</v>
      </c>
      <c r="C688" s="749" t="s">
        <v>607</v>
      </c>
      <c r="D688" s="750" t="s">
        <v>608</v>
      </c>
      <c r="E688" s="751">
        <v>50113013</v>
      </c>
      <c r="F688" s="750" t="s">
        <v>1153</v>
      </c>
      <c r="G688" s="749" t="s">
        <v>611</v>
      </c>
      <c r="H688" s="749">
        <v>844576</v>
      </c>
      <c r="I688" s="749">
        <v>100339</v>
      </c>
      <c r="J688" s="749" t="s">
        <v>1193</v>
      </c>
      <c r="K688" s="749" t="s">
        <v>1194</v>
      </c>
      <c r="L688" s="752">
        <v>97.610000000000014</v>
      </c>
      <c r="M688" s="752">
        <v>7</v>
      </c>
      <c r="N688" s="753">
        <v>683.2700000000001</v>
      </c>
    </row>
    <row r="689" spans="1:14" ht="14.4" customHeight="1" x14ac:dyDescent="0.3">
      <c r="A689" s="747" t="s">
        <v>586</v>
      </c>
      <c r="B689" s="748" t="s">
        <v>587</v>
      </c>
      <c r="C689" s="749" t="s">
        <v>607</v>
      </c>
      <c r="D689" s="750" t="s">
        <v>608</v>
      </c>
      <c r="E689" s="751">
        <v>50113013</v>
      </c>
      <c r="F689" s="750" t="s">
        <v>1153</v>
      </c>
      <c r="G689" s="749" t="s">
        <v>611</v>
      </c>
      <c r="H689" s="749">
        <v>148261</v>
      </c>
      <c r="I689" s="749">
        <v>48261</v>
      </c>
      <c r="J689" s="749" t="s">
        <v>1200</v>
      </c>
      <c r="K689" s="749" t="s">
        <v>1514</v>
      </c>
      <c r="L689" s="752">
        <v>48.25</v>
      </c>
      <c r="M689" s="752">
        <v>1</v>
      </c>
      <c r="N689" s="753">
        <v>48.25</v>
      </c>
    </row>
    <row r="690" spans="1:14" ht="14.4" customHeight="1" x14ac:dyDescent="0.3">
      <c r="A690" s="747" t="s">
        <v>586</v>
      </c>
      <c r="B690" s="748" t="s">
        <v>587</v>
      </c>
      <c r="C690" s="749" t="s">
        <v>607</v>
      </c>
      <c r="D690" s="750" t="s">
        <v>608</v>
      </c>
      <c r="E690" s="751">
        <v>50113013</v>
      </c>
      <c r="F690" s="750" t="s">
        <v>1153</v>
      </c>
      <c r="G690" s="749" t="s">
        <v>611</v>
      </c>
      <c r="H690" s="749">
        <v>101066</v>
      </c>
      <c r="I690" s="749">
        <v>1066</v>
      </c>
      <c r="J690" s="749" t="s">
        <v>1200</v>
      </c>
      <c r="K690" s="749" t="s">
        <v>1201</v>
      </c>
      <c r="L690" s="752">
        <v>50.895882352941165</v>
      </c>
      <c r="M690" s="752">
        <v>17</v>
      </c>
      <c r="N690" s="753">
        <v>865.22999999999979</v>
      </c>
    </row>
    <row r="691" spans="1:14" ht="14.4" customHeight="1" x14ac:dyDescent="0.3">
      <c r="A691" s="747" t="s">
        <v>586</v>
      </c>
      <c r="B691" s="748" t="s">
        <v>587</v>
      </c>
      <c r="C691" s="749" t="s">
        <v>607</v>
      </c>
      <c r="D691" s="750" t="s">
        <v>608</v>
      </c>
      <c r="E691" s="751">
        <v>50113013</v>
      </c>
      <c r="F691" s="750" t="s">
        <v>1153</v>
      </c>
      <c r="G691" s="749" t="s">
        <v>611</v>
      </c>
      <c r="H691" s="749">
        <v>847476</v>
      </c>
      <c r="I691" s="749">
        <v>112782</v>
      </c>
      <c r="J691" s="749" t="s">
        <v>1205</v>
      </c>
      <c r="K691" s="749" t="s">
        <v>1206</v>
      </c>
      <c r="L691" s="752">
        <v>674.3107142857142</v>
      </c>
      <c r="M691" s="752">
        <v>2.4499999999999944</v>
      </c>
      <c r="N691" s="753">
        <v>1652.0612499999961</v>
      </c>
    </row>
    <row r="692" spans="1:14" ht="14.4" customHeight="1" x14ac:dyDescent="0.3">
      <c r="A692" s="747" t="s">
        <v>586</v>
      </c>
      <c r="B692" s="748" t="s">
        <v>587</v>
      </c>
      <c r="C692" s="749" t="s">
        <v>607</v>
      </c>
      <c r="D692" s="750" t="s">
        <v>608</v>
      </c>
      <c r="E692" s="751">
        <v>50113013</v>
      </c>
      <c r="F692" s="750" t="s">
        <v>1153</v>
      </c>
      <c r="G692" s="749" t="s">
        <v>611</v>
      </c>
      <c r="H692" s="749">
        <v>96414</v>
      </c>
      <c r="I692" s="749">
        <v>96414</v>
      </c>
      <c r="J692" s="749" t="s">
        <v>1207</v>
      </c>
      <c r="K692" s="749" t="s">
        <v>1208</v>
      </c>
      <c r="L692" s="752">
        <v>57.989999999999995</v>
      </c>
      <c r="M692" s="752">
        <v>2</v>
      </c>
      <c r="N692" s="753">
        <v>115.97999999999999</v>
      </c>
    </row>
    <row r="693" spans="1:14" ht="14.4" customHeight="1" x14ac:dyDescent="0.3">
      <c r="A693" s="747" t="s">
        <v>586</v>
      </c>
      <c r="B693" s="748" t="s">
        <v>587</v>
      </c>
      <c r="C693" s="749" t="s">
        <v>607</v>
      </c>
      <c r="D693" s="750" t="s">
        <v>608</v>
      </c>
      <c r="E693" s="751">
        <v>50113013</v>
      </c>
      <c r="F693" s="750" t="s">
        <v>1153</v>
      </c>
      <c r="G693" s="749" t="s">
        <v>611</v>
      </c>
      <c r="H693" s="749">
        <v>216196</v>
      </c>
      <c r="I693" s="749">
        <v>216196</v>
      </c>
      <c r="J693" s="749" t="s">
        <v>1515</v>
      </c>
      <c r="K693" s="749" t="s">
        <v>1516</v>
      </c>
      <c r="L693" s="752">
        <v>71.290000000000006</v>
      </c>
      <c r="M693" s="752">
        <v>4</v>
      </c>
      <c r="N693" s="753">
        <v>285.16000000000003</v>
      </c>
    </row>
    <row r="694" spans="1:14" ht="14.4" customHeight="1" x14ac:dyDescent="0.3">
      <c r="A694" s="747" t="s">
        <v>586</v>
      </c>
      <c r="B694" s="748" t="s">
        <v>587</v>
      </c>
      <c r="C694" s="749" t="s">
        <v>607</v>
      </c>
      <c r="D694" s="750" t="s">
        <v>608</v>
      </c>
      <c r="E694" s="751">
        <v>50113013</v>
      </c>
      <c r="F694" s="750" t="s">
        <v>1153</v>
      </c>
      <c r="G694" s="749" t="s">
        <v>611</v>
      </c>
      <c r="H694" s="749">
        <v>216199</v>
      </c>
      <c r="I694" s="749">
        <v>216199</v>
      </c>
      <c r="J694" s="749" t="s">
        <v>1212</v>
      </c>
      <c r="K694" s="749" t="s">
        <v>1213</v>
      </c>
      <c r="L694" s="752">
        <v>100.59973458223757</v>
      </c>
      <c r="M694" s="752">
        <v>4</v>
      </c>
      <c r="N694" s="753">
        <v>402.39893832895029</v>
      </c>
    </row>
    <row r="695" spans="1:14" ht="14.4" customHeight="1" x14ac:dyDescent="0.3">
      <c r="A695" s="747" t="s">
        <v>586</v>
      </c>
      <c r="B695" s="748" t="s">
        <v>587</v>
      </c>
      <c r="C695" s="749" t="s">
        <v>607</v>
      </c>
      <c r="D695" s="750" t="s">
        <v>608</v>
      </c>
      <c r="E695" s="751">
        <v>50113013</v>
      </c>
      <c r="F695" s="750" t="s">
        <v>1153</v>
      </c>
      <c r="G695" s="749" t="s">
        <v>611</v>
      </c>
      <c r="H695" s="749">
        <v>216183</v>
      </c>
      <c r="I695" s="749">
        <v>216183</v>
      </c>
      <c r="J695" s="749" t="s">
        <v>1517</v>
      </c>
      <c r="K695" s="749" t="s">
        <v>1518</v>
      </c>
      <c r="L695" s="752">
        <v>251.16</v>
      </c>
      <c r="M695" s="752">
        <v>30</v>
      </c>
      <c r="N695" s="753">
        <v>7534.8</v>
      </c>
    </row>
    <row r="696" spans="1:14" ht="14.4" customHeight="1" x14ac:dyDescent="0.3">
      <c r="A696" s="747" t="s">
        <v>586</v>
      </c>
      <c r="B696" s="748" t="s">
        <v>587</v>
      </c>
      <c r="C696" s="749" t="s">
        <v>607</v>
      </c>
      <c r="D696" s="750" t="s">
        <v>608</v>
      </c>
      <c r="E696" s="751">
        <v>50113013</v>
      </c>
      <c r="F696" s="750" t="s">
        <v>1153</v>
      </c>
      <c r="G696" s="749" t="s">
        <v>630</v>
      </c>
      <c r="H696" s="749">
        <v>197000</v>
      </c>
      <c r="I696" s="749">
        <v>97000</v>
      </c>
      <c r="J696" s="749" t="s">
        <v>1220</v>
      </c>
      <c r="K696" s="749" t="s">
        <v>1221</v>
      </c>
      <c r="L696" s="752">
        <v>25.652142857142856</v>
      </c>
      <c r="M696" s="752">
        <v>28</v>
      </c>
      <c r="N696" s="753">
        <v>718.26</v>
      </c>
    </row>
    <row r="697" spans="1:14" ht="14.4" customHeight="1" x14ac:dyDescent="0.3">
      <c r="A697" s="747" t="s">
        <v>586</v>
      </c>
      <c r="B697" s="748" t="s">
        <v>587</v>
      </c>
      <c r="C697" s="749" t="s">
        <v>607</v>
      </c>
      <c r="D697" s="750" t="s">
        <v>608</v>
      </c>
      <c r="E697" s="751">
        <v>50113013</v>
      </c>
      <c r="F697" s="750" t="s">
        <v>1153</v>
      </c>
      <c r="G697" s="749" t="s">
        <v>611</v>
      </c>
      <c r="H697" s="749">
        <v>207636</v>
      </c>
      <c r="I697" s="749">
        <v>207636</v>
      </c>
      <c r="J697" s="749" t="s">
        <v>1519</v>
      </c>
      <c r="K697" s="749" t="s">
        <v>1520</v>
      </c>
      <c r="L697" s="752">
        <v>2552.5499999999997</v>
      </c>
      <c r="M697" s="752">
        <v>1.4</v>
      </c>
      <c r="N697" s="753">
        <v>3573.5699999999993</v>
      </c>
    </row>
    <row r="698" spans="1:14" ht="14.4" customHeight="1" x14ac:dyDescent="0.3">
      <c r="A698" s="747" t="s">
        <v>586</v>
      </c>
      <c r="B698" s="748" t="s">
        <v>587</v>
      </c>
      <c r="C698" s="749" t="s">
        <v>607</v>
      </c>
      <c r="D698" s="750" t="s">
        <v>608</v>
      </c>
      <c r="E698" s="751">
        <v>50113013</v>
      </c>
      <c r="F698" s="750" t="s">
        <v>1153</v>
      </c>
      <c r="G698" s="749" t="s">
        <v>611</v>
      </c>
      <c r="H698" s="749">
        <v>101076</v>
      </c>
      <c r="I698" s="749">
        <v>1076</v>
      </c>
      <c r="J698" s="749" t="s">
        <v>1224</v>
      </c>
      <c r="K698" s="749" t="s">
        <v>971</v>
      </c>
      <c r="L698" s="752">
        <v>71.108999999999995</v>
      </c>
      <c r="M698" s="752">
        <v>10</v>
      </c>
      <c r="N698" s="753">
        <v>711.08999999999992</v>
      </c>
    </row>
    <row r="699" spans="1:14" ht="14.4" customHeight="1" x14ac:dyDescent="0.3">
      <c r="A699" s="747" t="s">
        <v>586</v>
      </c>
      <c r="B699" s="748" t="s">
        <v>587</v>
      </c>
      <c r="C699" s="749" t="s">
        <v>607</v>
      </c>
      <c r="D699" s="750" t="s">
        <v>608</v>
      </c>
      <c r="E699" s="751">
        <v>50113013</v>
      </c>
      <c r="F699" s="750" t="s">
        <v>1153</v>
      </c>
      <c r="G699" s="749" t="s">
        <v>630</v>
      </c>
      <c r="H699" s="749">
        <v>113453</v>
      </c>
      <c r="I699" s="749">
        <v>113453</v>
      </c>
      <c r="J699" s="749" t="s">
        <v>1227</v>
      </c>
      <c r="K699" s="749" t="s">
        <v>1228</v>
      </c>
      <c r="L699" s="752">
        <v>459.90784313725487</v>
      </c>
      <c r="M699" s="752">
        <v>15.299999999999999</v>
      </c>
      <c r="N699" s="753">
        <v>7036.5899999999992</v>
      </c>
    </row>
    <row r="700" spans="1:14" ht="14.4" customHeight="1" x14ac:dyDescent="0.3">
      <c r="A700" s="747" t="s">
        <v>586</v>
      </c>
      <c r="B700" s="748" t="s">
        <v>587</v>
      </c>
      <c r="C700" s="749" t="s">
        <v>607</v>
      </c>
      <c r="D700" s="750" t="s">
        <v>608</v>
      </c>
      <c r="E700" s="751">
        <v>50113013</v>
      </c>
      <c r="F700" s="750" t="s">
        <v>1153</v>
      </c>
      <c r="G700" s="749" t="s">
        <v>611</v>
      </c>
      <c r="H700" s="749">
        <v>106264</v>
      </c>
      <c r="I700" s="749">
        <v>6264</v>
      </c>
      <c r="J700" s="749" t="s">
        <v>1233</v>
      </c>
      <c r="K700" s="749" t="s">
        <v>1234</v>
      </c>
      <c r="L700" s="752">
        <v>31.670000000000005</v>
      </c>
      <c r="M700" s="752">
        <v>4</v>
      </c>
      <c r="N700" s="753">
        <v>126.68000000000002</v>
      </c>
    </row>
    <row r="701" spans="1:14" ht="14.4" customHeight="1" x14ac:dyDescent="0.3">
      <c r="A701" s="747" t="s">
        <v>586</v>
      </c>
      <c r="B701" s="748" t="s">
        <v>587</v>
      </c>
      <c r="C701" s="749" t="s">
        <v>607</v>
      </c>
      <c r="D701" s="750" t="s">
        <v>608</v>
      </c>
      <c r="E701" s="751">
        <v>50113013</v>
      </c>
      <c r="F701" s="750" t="s">
        <v>1153</v>
      </c>
      <c r="G701" s="749" t="s">
        <v>611</v>
      </c>
      <c r="H701" s="749">
        <v>116600</v>
      </c>
      <c r="I701" s="749">
        <v>16600</v>
      </c>
      <c r="J701" s="749" t="s">
        <v>1237</v>
      </c>
      <c r="K701" s="749" t="s">
        <v>1238</v>
      </c>
      <c r="L701" s="752">
        <v>23.560002954240236</v>
      </c>
      <c r="M701" s="752">
        <v>1526</v>
      </c>
      <c r="N701" s="753">
        <v>35952.564508170602</v>
      </c>
    </row>
    <row r="702" spans="1:14" ht="14.4" customHeight="1" x14ac:dyDescent="0.3">
      <c r="A702" s="747" t="s">
        <v>586</v>
      </c>
      <c r="B702" s="748" t="s">
        <v>587</v>
      </c>
      <c r="C702" s="749" t="s">
        <v>607</v>
      </c>
      <c r="D702" s="750" t="s">
        <v>608</v>
      </c>
      <c r="E702" s="751">
        <v>50113013</v>
      </c>
      <c r="F702" s="750" t="s">
        <v>1153</v>
      </c>
      <c r="G702" s="749" t="s">
        <v>611</v>
      </c>
      <c r="H702" s="749">
        <v>117149</v>
      </c>
      <c r="I702" s="749">
        <v>17149</v>
      </c>
      <c r="J702" s="749" t="s">
        <v>1237</v>
      </c>
      <c r="K702" s="749" t="s">
        <v>1239</v>
      </c>
      <c r="L702" s="752">
        <v>163.37799999999999</v>
      </c>
      <c r="M702" s="752">
        <v>20</v>
      </c>
      <c r="N702" s="753">
        <v>3267.56</v>
      </c>
    </row>
    <row r="703" spans="1:14" ht="14.4" customHeight="1" x14ac:dyDescent="0.3">
      <c r="A703" s="747" t="s">
        <v>586</v>
      </c>
      <c r="B703" s="748" t="s">
        <v>587</v>
      </c>
      <c r="C703" s="749" t="s">
        <v>607</v>
      </c>
      <c r="D703" s="750" t="s">
        <v>608</v>
      </c>
      <c r="E703" s="751">
        <v>50113013</v>
      </c>
      <c r="F703" s="750" t="s">
        <v>1153</v>
      </c>
      <c r="G703" s="749" t="s">
        <v>630</v>
      </c>
      <c r="H703" s="749">
        <v>166269</v>
      </c>
      <c r="I703" s="749">
        <v>166269</v>
      </c>
      <c r="J703" s="749" t="s">
        <v>1240</v>
      </c>
      <c r="K703" s="749" t="s">
        <v>1241</v>
      </c>
      <c r="L703" s="752">
        <v>91.206666666666678</v>
      </c>
      <c r="M703" s="752">
        <v>18</v>
      </c>
      <c r="N703" s="753">
        <v>1641.7200000000003</v>
      </c>
    </row>
    <row r="704" spans="1:14" ht="14.4" customHeight="1" x14ac:dyDescent="0.3">
      <c r="A704" s="747" t="s">
        <v>586</v>
      </c>
      <c r="B704" s="748" t="s">
        <v>587</v>
      </c>
      <c r="C704" s="749" t="s">
        <v>607</v>
      </c>
      <c r="D704" s="750" t="s">
        <v>608</v>
      </c>
      <c r="E704" s="751">
        <v>50113013</v>
      </c>
      <c r="F704" s="750" t="s">
        <v>1153</v>
      </c>
      <c r="G704" s="749" t="s">
        <v>611</v>
      </c>
      <c r="H704" s="749">
        <v>201967</v>
      </c>
      <c r="I704" s="749">
        <v>201967</v>
      </c>
      <c r="J704" s="749" t="s">
        <v>1242</v>
      </c>
      <c r="K704" s="749" t="s">
        <v>1243</v>
      </c>
      <c r="L704" s="752">
        <v>294.03000000000003</v>
      </c>
      <c r="M704" s="752">
        <v>2.5</v>
      </c>
      <c r="N704" s="753">
        <v>735.07500000000005</v>
      </c>
    </row>
    <row r="705" spans="1:14" ht="14.4" customHeight="1" thickBot="1" x14ac:dyDescent="0.35">
      <c r="A705" s="754" t="s">
        <v>586</v>
      </c>
      <c r="B705" s="755" t="s">
        <v>587</v>
      </c>
      <c r="C705" s="756" t="s">
        <v>607</v>
      </c>
      <c r="D705" s="757" t="s">
        <v>608</v>
      </c>
      <c r="E705" s="758">
        <v>50113014</v>
      </c>
      <c r="F705" s="757" t="s">
        <v>1249</v>
      </c>
      <c r="G705" s="756" t="s">
        <v>630</v>
      </c>
      <c r="H705" s="756">
        <v>164407</v>
      </c>
      <c r="I705" s="756">
        <v>164407</v>
      </c>
      <c r="J705" s="756" t="s">
        <v>1252</v>
      </c>
      <c r="K705" s="756" t="s">
        <v>1521</v>
      </c>
      <c r="L705" s="759">
        <v>308</v>
      </c>
      <c r="M705" s="759">
        <v>1.8</v>
      </c>
      <c r="N705" s="760">
        <v>554.4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1522</v>
      </c>
      <c r="B5" s="745">
        <v>12692.14</v>
      </c>
      <c r="C5" s="765">
        <v>1.8963611503131163E-2</v>
      </c>
      <c r="D5" s="745">
        <v>656597.04038129735</v>
      </c>
      <c r="E5" s="765">
        <v>0.98103638849686881</v>
      </c>
      <c r="F5" s="746">
        <v>669289.18038129737</v>
      </c>
    </row>
    <row r="6" spans="1:6" ht="14.4" customHeight="1" thickBot="1" x14ac:dyDescent="0.35">
      <c r="A6" s="776" t="s">
        <v>1523</v>
      </c>
      <c r="B6" s="768">
        <v>1859.34</v>
      </c>
      <c r="C6" s="769">
        <v>1.0341915566172352E-2</v>
      </c>
      <c r="D6" s="768">
        <v>177927.46913638135</v>
      </c>
      <c r="E6" s="769">
        <v>0.98965808443382763</v>
      </c>
      <c r="F6" s="770">
        <v>179786.80913638134</v>
      </c>
    </row>
    <row r="7" spans="1:6" ht="14.4" customHeight="1" thickBot="1" x14ac:dyDescent="0.35">
      <c r="A7" s="771" t="s">
        <v>3</v>
      </c>
      <c r="B7" s="772">
        <v>14551.48</v>
      </c>
      <c r="C7" s="773">
        <v>1.7138018480850024E-2</v>
      </c>
      <c r="D7" s="772">
        <v>834524.50951767876</v>
      </c>
      <c r="E7" s="773">
        <v>0.98286198151915005</v>
      </c>
      <c r="F7" s="774">
        <v>849075.98951767874</v>
      </c>
    </row>
    <row r="8" spans="1:6" ht="14.4" customHeight="1" thickBot="1" x14ac:dyDescent="0.35"/>
    <row r="9" spans="1:6" ht="14.4" customHeight="1" x14ac:dyDescent="0.3">
      <c r="A9" s="775" t="s">
        <v>1524</v>
      </c>
      <c r="B9" s="745"/>
      <c r="C9" s="765">
        <v>0</v>
      </c>
      <c r="D9" s="745">
        <v>31877.528998672777</v>
      </c>
      <c r="E9" s="765">
        <v>1</v>
      </c>
      <c r="F9" s="746">
        <v>31877.528998672777</v>
      </c>
    </row>
    <row r="10" spans="1:6" ht="14.4" customHeight="1" x14ac:dyDescent="0.3">
      <c r="A10" s="778" t="s">
        <v>1525</v>
      </c>
      <c r="B10" s="752"/>
      <c r="C10" s="766">
        <v>0</v>
      </c>
      <c r="D10" s="752">
        <v>85.989999999999981</v>
      </c>
      <c r="E10" s="766">
        <v>1</v>
      </c>
      <c r="F10" s="753">
        <v>85.989999999999981</v>
      </c>
    </row>
    <row r="11" spans="1:6" ht="14.4" customHeight="1" x14ac:dyDescent="0.3">
      <c r="A11" s="778" t="s">
        <v>1526</v>
      </c>
      <c r="B11" s="752"/>
      <c r="C11" s="766">
        <v>0</v>
      </c>
      <c r="D11" s="752">
        <v>115.4</v>
      </c>
      <c r="E11" s="766">
        <v>1</v>
      </c>
      <c r="F11" s="753">
        <v>115.4</v>
      </c>
    </row>
    <row r="12" spans="1:6" ht="14.4" customHeight="1" x14ac:dyDescent="0.3">
      <c r="A12" s="778" t="s">
        <v>1527</v>
      </c>
      <c r="B12" s="752"/>
      <c r="C12" s="766">
        <v>0</v>
      </c>
      <c r="D12" s="752">
        <v>503.13000000000005</v>
      </c>
      <c r="E12" s="766">
        <v>1</v>
      </c>
      <c r="F12" s="753">
        <v>503.13000000000005</v>
      </c>
    </row>
    <row r="13" spans="1:6" ht="14.4" customHeight="1" x14ac:dyDescent="0.3">
      <c r="A13" s="778" t="s">
        <v>1528</v>
      </c>
      <c r="B13" s="752"/>
      <c r="C13" s="766">
        <v>0</v>
      </c>
      <c r="D13" s="752">
        <v>625.38</v>
      </c>
      <c r="E13" s="766">
        <v>1</v>
      </c>
      <c r="F13" s="753">
        <v>625.38</v>
      </c>
    </row>
    <row r="14" spans="1:6" ht="14.4" customHeight="1" x14ac:dyDescent="0.3">
      <c r="A14" s="778" t="s">
        <v>1529</v>
      </c>
      <c r="B14" s="752"/>
      <c r="C14" s="766">
        <v>0</v>
      </c>
      <c r="D14" s="752">
        <v>1631.2</v>
      </c>
      <c r="E14" s="766">
        <v>1</v>
      </c>
      <c r="F14" s="753">
        <v>1631.2</v>
      </c>
    </row>
    <row r="15" spans="1:6" ht="14.4" customHeight="1" x14ac:dyDescent="0.3">
      <c r="A15" s="778" t="s">
        <v>1530</v>
      </c>
      <c r="B15" s="752"/>
      <c r="C15" s="766">
        <v>0</v>
      </c>
      <c r="D15" s="752">
        <v>1041.22</v>
      </c>
      <c r="E15" s="766">
        <v>1</v>
      </c>
      <c r="F15" s="753">
        <v>1041.22</v>
      </c>
    </row>
    <row r="16" spans="1:6" ht="14.4" customHeight="1" x14ac:dyDescent="0.3">
      <c r="A16" s="778" t="s">
        <v>1531</v>
      </c>
      <c r="B16" s="752"/>
      <c r="C16" s="766">
        <v>0</v>
      </c>
      <c r="D16" s="752">
        <v>93.070000000000022</v>
      </c>
      <c r="E16" s="766">
        <v>1</v>
      </c>
      <c r="F16" s="753">
        <v>93.070000000000022</v>
      </c>
    </row>
    <row r="17" spans="1:6" ht="14.4" customHeight="1" x14ac:dyDescent="0.3">
      <c r="A17" s="778" t="s">
        <v>1532</v>
      </c>
      <c r="B17" s="752"/>
      <c r="C17" s="766">
        <v>0</v>
      </c>
      <c r="D17" s="752">
        <v>112.04</v>
      </c>
      <c r="E17" s="766">
        <v>1</v>
      </c>
      <c r="F17" s="753">
        <v>112.04</v>
      </c>
    </row>
    <row r="18" spans="1:6" ht="14.4" customHeight="1" x14ac:dyDescent="0.3">
      <c r="A18" s="778" t="s">
        <v>1533</v>
      </c>
      <c r="B18" s="752"/>
      <c r="C18" s="766">
        <v>0</v>
      </c>
      <c r="D18" s="752">
        <v>221274.2921479184</v>
      </c>
      <c r="E18" s="766">
        <v>1</v>
      </c>
      <c r="F18" s="753">
        <v>221274.2921479184</v>
      </c>
    </row>
    <row r="19" spans="1:6" ht="14.4" customHeight="1" x14ac:dyDescent="0.3">
      <c r="A19" s="778" t="s">
        <v>1534</v>
      </c>
      <c r="B19" s="752"/>
      <c r="C19" s="766">
        <v>0</v>
      </c>
      <c r="D19" s="752">
        <v>70.040000000000035</v>
      </c>
      <c r="E19" s="766">
        <v>1</v>
      </c>
      <c r="F19" s="753">
        <v>70.040000000000035</v>
      </c>
    </row>
    <row r="20" spans="1:6" ht="14.4" customHeight="1" x14ac:dyDescent="0.3">
      <c r="A20" s="778" t="s">
        <v>1535</v>
      </c>
      <c r="B20" s="752"/>
      <c r="C20" s="766">
        <v>0</v>
      </c>
      <c r="D20" s="752">
        <v>264.89999999999998</v>
      </c>
      <c r="E20" s="766">
        <v>1</v>
      </c>
      <c r="F20" s="753">
        <v>264.89999999999998</v>
      </c>
    </row>
    <row r="21" spans="1:6" ht="14.4" customHeight="1" x14ac:dyDescent="0.3">
      <c r="A21" s="778" t="s">
        <v>1536</v>
      </c>
      <c r="B21" s="752"/>
      <c r="C21" s="766">
        <v>0</v>
      </c>
      <c r="D21" s="752">
        <v>295.32000000000005</v>
      </c>
      <c r="E21" s="766">
        <v>1</v>
      </c>
      <c r="F21" s="753">
        <v>295.32000000000005</v>
      </c>
    </row>
    <row r="22" spans="1:6" ht="14.4" customHeight="1" x14ac:dyDescent="0.3">
      <c r="A22" s="778" t="s">
        <v>1537</v>
      </c>
      <c r="B22" s="752"/>
      <c r="C22" s="766">
        <v>0</v>
      </c>
      <c r="D22" s="752">
        <v>78.520000000000024</v>
      </c>
      <c r="E22" s="766">
        <v>1</v>
      </c>
      <c r="F22" s="753">
        <v>78.520000000000024</v>
      </c>
    </row>
    <row r="23" spans="1:6" ht="14.4" customHeight="1" x14ac:dyDescent="0.3">
      <c r="A23" s="778" t="s">
        <v>1538</v>
      </c>
      <c r="B23" s="752">
        <v>1064.3800000000003</v>
      </c>
      <c r="C23" s="766">
        <v>0.97092816419612327</v>
      </c>
      <c r="D23" s="752">
        <v>31.869999999999997</v>
      </c>
      <c r="E23" s="766">
        <v>2.9071835803876844E-2</v>
      </c>
      <c r="F23" s="753">
        <v>1096.2500000000002</v>
      </c>
    </row>
    <row r="24" spans="1:6" ht="14.4" customHeight="1" x14ac:dyDescent="0.3">
      <c r="A24" s="778" t="s">
        <v>1539</v>
      </c>
      <c r="B24" s="752">
        <v>132.65999999999997</v>
      </c>
      <c r="C24" s="766">
        <v>0.26654075666552812</v>
      </c>
      <c r="D24" s="752">
        <v>365.04999999999995</v>
      </c>
      <c r="E24" s="766">
        <v>0.73345924333447188</v>
      </c>
      <c r="F24" s="753">
        <v>497.70999999999992</v>
      </c>
    </row>
    <row r="25" spans="1:6" ht="14.4" customHeight="1" x14ac:dyDescent="0.3">
      <c r="A25" s="778" t="s">
        <v>1540</v>
      </c>
      <c r="B25" s="752"/>
      <c r="C25" s="766">
        <v>0</v>
      </c>
      <c r="D25" s="752">
        <v>742.22</v>
      </c>
      <c r="E25" s="766">
        <v>1</v>
      </c>
      <c r="F25" s="753">
        <v>742.22</v>
      </c>
    </row>
    <row r="26" spans="1:6" ht="14.4" customHeight="1" x14ac:dyDescent="0.3">
      <c r="A26" s="778" t="s">
        <v>1541</v>
      </c>
      <c r="B26" s="752"/>
      <c r="C26" s="766">
        <v>0</v>
      </c>
      <c r="D26" s="752">
        <v>276.77</v>
      </c>
      <c r="E26" s="766">
        <v>1</v>
      </c>
      <c r="F26" s="753">
        <v>276.77</v>
      </c>
    </row>
    <row r="27" spans="1:6" ht="14.4" customHeight="1" x14ac:dyDescent="0.3">
      <c r="A27" s="778" t="s">
        <v>1542</v>
      </c>
      <c r="B27" s="752"/>
      <c r="C27" s="766">
        <v>0</v>
      </c>
      <c r="D27" s="752">
        <v>300.52999999999997</v>
      </c>
      <c r="E27" s="766">
        <v>1</v>
      </c>
      <c r="F27" s="753">
        <v>300.52999999999997</v>
      </c>
    </row>
    <row r="28" spans="1:6" ht="14.4" customHeight="1" x14ac:dyDescent="0.3">
      <c r="A28" s="778" t="s">
        <v>1543</v>
      </c>
      <c r="B28" s="752"/>
      <c r="C28" s="766">
        <v>0</v>
      </c>
      <c r="D28" s="752">
        <v>24.750000000000007</v>
      </c>
      <c r="E28" s="766">
        <v>1</v>
      </c>
      <c r="F28" s="753">
        <v>24.750000000000007</v>
      </c>
    </row>
    <row r="29" spans="1:6" ht="14.4" customHeight="1" x14ac:dyDescent="0.3">
      <c r="A29" s="778" t="s">
        <v>1544</v>
      </c>
      <c r="B29" s="752"/>
      <c r="C29" s="766">
        <v>0</v>
      </c>
      <c r="D29" s="752">
        <v>44.789999999999992</v>
      </c>
      <c r="E29" s="766">
        <v>1</v>
      </c>
      <c r="F29" s="753">
        <v>44.789999999999992</v>
      </c>
    </row>
    <row r="30" spans="1:6" ht="14.4" customHeight="1" x14ac:dyDescent="0.3">
      <c r="A30" s="778" t="s">
        <v>1545</v>
      </c>
      <c r="B30" s="752"/>
      <c r="C30" s="766">
        <v>0</v>
      </c>
      <c r="D30" s="752">
        <v>1105.6300000000001</v>
      </c>
      <c r="E30" s="766">
        <v>1</v>
      </c>
      <c r="F30" s="753">
        <v>1105.6300000000001</v>
      </c>
    </row>
    <row r="31" spans="1:6" ht="14.4" customHeight="1" x14ac:dyDescent="0.3">
      <c r="A31" s="778" t="s">
        <v>1546</v>
      </c>
      <c r="B31" s="752"/>
      <c r="C31" s="766">
        <v>0</v>
      </c>
      <c r="D31" s="752">
        <v>207.17000000000002</v>
      </c>
      <c r="E31" s="766">
        <v>1</v>
      </c>
      <c r="F31" s="753">
        <v>207.17000000000002</v>
      </c>
    </row>
    <row r="32" spans="1:6" ht="14.4" customHeight="1" x14ac:dyDescent="0.3">
      <c r="A32" s="778" t="s">
        <v>1547</v>
      </c>
      <c r="B32" s="752"/>
      <c r="C32" s="766">
        <v>0</v>
      </c>
      <c r="D32" s="752">
        <v>779.5</v>
      </c>
      <c r="E32" s="766">
        <v>1</v>
      </c>
      <c r="F32" s="753">
        <v>779.5</v>
      </c>
    </row>
    <row r="33" spans="1:6" ht="14.4" customHeight="1" x14ac:dyDescent="0.3">
      <c r="A33" s="778" t="s">
        <v>1548</v>
      </c>
      <c r="B33" s="752"/>
      <c r="C33" s="766">
        <v>0</v>
      </c>
      <c r="D33" s="752">
        <v>76.289999999999992</v>
      </c>
      <c r="E33" s="766">
        <v>1</v>
      </c>
      <c r="F33" s="753">
        <v>76.289999999999992</v>
      </c>
    </row>
    <row r="34" spans="1:6" ht="14.4" customHeight="1" x14ac:dyDescent="0.3">
      <c r="A34" s="778" t="s">
        <v>1549</v>
      </c>
      <c r="B34" s="752"/>
      <c r="C34" s="766">
        <v>0</v>
      </c>
      <c r="D34" s="752">
        <v>1088.68</v>
      </c>
      <c r="E34" s="766">
        <v>1</v>
      </c>
      <c r="F34" s="753">
        <v>1088.68</v>
      </c>
    </row>
    <row r="35" spans="1:6" ht="14.4" customHeight="1" x14ac:dyDescent="0.3">
      <c r="A35" s="778" t="s">
        <v>1550</v>
      </c>
      <c r="B35" s="752"/>
      <c r="C35" s="766">
        <v>0</v>
      </c>
      <c r="D35" s="752">
        <v>43.300000000000011</v>
      </c>
      <c r="E35" s="766">
        <v>1</v>
      </c>
      <c r="F35" s="753">
        <v>43.300000000000011</v>
      </c>
    </row>
    <row r="36" spans="1:6" ht="14.4" customHeight="1" x14ac:dyDescent="0.3">
      <c r="A36" s="778" t="s">
        <v>1551</v>
      </c>
      <c r="B36" s="752"/>
      <c r="C36" s="766">
        <v>0</v>
      </c>
      <c r="D36" s="752">
        <v>128.97000000000003</v>
      </c>
      <c r="E36" s="766">
        <v>1</v>
      </c>
      <c r="F36" s="753">
        <v>128.97000000000003</v>
      </c>
    </row>
    <row r="37" spans="1:6" ht="14.4" customHeight="1" x14ac:dyDescent="0.3">
      <c r="A37" s="778" t="s">
        <v>1552</v>
      </c>
      <c r="B37" s="752"/>
      <c r="C37" s="766">
        <v>0</v>
      </c>
      <c r="D37" s="752">
        <v>29.110000000000003</v>
      </c>
      <c r="E37" s="766">
        <v>1</v>
      </c>
      <c r="F37" s="753">
        <v>29.110000000000003</v>
      </c>
    </row>
    <row r="38" spans="1:6" ht="14.4" customHeight="1" x14ac:dyDescent="0.3">
      <c r="A38" s="778" t="s">
        <v>1553</v>
      </c>
      <c r="B38" s="752"/>
      <c r="C38" s="766">
        <v>0</v>
      </c>
      <c r="D38" s="752">
        <v>151.93</v>
      </c>
      <c r="E38" s="766">
        <v>1</v>
      </c>
      <c r="F38" s="753">
        <v>151.93</v>
      </c>
    </row>
    <row r="39" spans="1:6" ht="14.4" customHeight="1" x14ac:dyDescent="0.3">
      <c r="A39" s="778" t="s">
        <v>1554</v>
      </c>
      <c r="B39" s="752"/>
      <c r="C39" s="766">
        <v>0</v>
      </c>
      <c r="D39" s="752">
        <v>229.21</v>
      </c>
      <c r="E39" s="766">
        <v>1</v>
      </c>
      <c r="F39" s="753">
        <v>229.21</v>
      </c>
    </row>
    <row r="40" spans="1:6" ht="14.4" customHeight="1" x14ac:dyDescent="0.3">
      <c r="A40" s="778" t="s">
        <v>1555</v>
      </c>
      <c r="B40" s="752">
        <v>106.83</v>
      </c>
      <c r="C40" s="766">
        <v>6.5032385312165181E-2</v>
      </c>
      <c r="D40" s="752">
        <v>1535.8900000000003</v>
      </c>
      <c r="E40" s="766">
        <v>0.93496761468783485</v>
      </c>
      <c r="F40" s="753">
        <v>1642.7200000000003</v>
      </c>
    </row>
    <row r="41" spans="1:6" ht="14.4" customHeight="1" x14ac:dyDescent="0.3">
      <c r="A41" s="778" t="s">
        <v>1556</v>
      </c>
      <c r="B41" s="752"/>
      <c r="C41" s="766">
        <v>0</v>
      </c>
      <c r="D41" s="752">
        <v>200.34</v>
      </c>
      <c r="E41" s="766">
        <v>1</v>
      </c>
      <c r="F41" s="753">
        <v>200.34</v>
      </c>
    </row>
    <row r="42" spans="1:6" ht="14.4" customHeight="1" x14ac:dyDescent="0.3">
      <c r="A42" s="778" t="s">
        <v>1557</v>
      </c>
      <c r="B42" s="752"/>
      <c r="C42" s="766">
        <v>0</v>
      </c>
      <c r="D42" s="752">
        <v>185.20000000000005</v>
      </c>
      <c r="E42" s="766">
        <v>1</v>
      </c>
      <c r="F42" s="753">
        <v>185.20000000000005</v>
      </c>
    </row>
    <row r="43" spans="1:6" ht="14.4" customHeight="1" x14ac:dyDescent="0.3">
      <c r="A43" s="778" t="s">
        <v>1558</v>
      </c>
      <c r="B43" s="752"/>
      <c r="C43" s="766">
        <v>0</v>
      </c>
      <c r="D43" s="752">
        <v>98.79</v>
      </c>
      <c r="E43" s="766">
        <v>1</v>
      </c>
      <c r="F43" s="753">
        <v>98.79</v>
      </c>
    </row>
    <row r="44" spans="1:6" ht="14.4" customHeight="1" x14ac:dyDescent="0.3">
      <c r="A44" s="778" t="s">
        <v>1559</v>
      </c>
      <c r="B44" s="752"/>
      <c r="C44" s="766">
        <v>0</v>
      </c>
      <c r="D44" s="752">
        <v>1958.3000000000002</v>
      </c>
      <c r="E44" s="766">
        <v>1</v>
      </c>
      <c r="F44" s="753">
        <v>1958.3000000000002</v>
      </c>
    </row>
    <row r="45" spans="1:6" ht="14.4" customHeight="1" x14ac:dyDescent="0.3">
      <c r="A45" s="778" t="s">
        <v>1560</v>
      </c>
      <c r="B45" s="752"/>
      <c r="C45" s="766">
        <v>0</v>
      </c>
      <c r="D45" s="752">
        <v>859.44999999999993</v>
      </c>
      <c r="E45" s="766">
        <v>1</v>
      </c>
      <c r="F45" s="753">
        <v>859.44999999999993</v>
      </c>
    </row>
    <row r="46" spans="1:6" ht="14.4" customHeight="1" x14ac:dyDescent="0.3">
      <c r="A46" s="778" t="s">
        <v>1561</v>
      </c>
      <c r="B46" s="752"/>
      <c r="C46" s="766">
        <v>0</v>
      </c>
      <c r="D46" s="752">
        <v>276959.12999999995</v>
      </c>
      <c r="E46" s="766">
        <v>1</v>
      </c>
      <c r="F46" s="753">
        <v>276959.12999999995</v>
      </c>
    </row>
    <row r="47" spans="1:6" ht="14.4" customHeight="1" x14ac:dyDescent="0.3">
      <c r="A47" s="778" t="s">
        <v>1562</v>
      </c>
      <c r="B47" s="752"/>
      <c r="C47" s="766">
        <v>0</v>
      </c>
      <c r="D47" s="752">
        <v>5837.07</v>
      </c>
      <c r="E47" s="766">
        <v>1</v>
      </c>
      <c r="F47" s="753">
        <v>5837.07</v>
      </c>
    </row>
    <row r="48" spans="1:6" ht="14.4" customHeight="1" x14ac:dyDescent="0.3">
      <c r="A48" s="778" t="s">
        <v>1563</v>
      </c>
      <c r="B48" s="752">
        <v>5484.8499999999985</v>
      </c>
      <c r="C48" s="766">
        <v>0.31116997436819699</v>
      </c>
      <c r="D48" s="752">
        <v>12141.689999999999</v>
      </c>
      <c r="E48" s="766">
        <v>0.68883002563180296</v>
      </c>
      <c r="F48" s="753">
        <v>17626.539999999997</v>
      </c>
    </row>
    <row r="49" spans="1:6" ht="14.4" customHeight="1" x14ac:dyDescent="0.3">
      <c r="A49" s="778" t="s">
        <v>1564</v>
      </c>
      <c r="B49" s="752">
        <v>634.75</v>
      </c>
      <c r="C49" s="766">
        <v>0.56234772978959024</v>
      </c>
      <c r="D49" s="752">
        <v>494</v>
      </c>
      <c r="E49" s="766">
        <v>0.43765227021040976</v>
      </c>
      <c r="F49" s="753">
        <v>1128.75</v>
      </c>
    </row>
    <row r="50" spans="1:6" ht="14.4" customHeight="1" x14ac:dyDescent="0.3">
      <c r="A50" s="778" t="s">
        <v>1565</v>
      </c>
      <c r="B50" s="752">
        <v>957.96</v>
      </c>
      <c r="C50" s="766">
        <v>1</v>
      </c>
      <c r="D50" s="752"/>
      <c r="E50" s="766">
        <v>0</v>
      </c>
      <c r="F50" s="753">
        <v>957.96</v>
      </c>
    </row>
    <row r="51" spans="1:6" ht="14.4" customHeight="1" x14ac:dyDescent="0.3">
      <c r="A51" s="778" t="s">
        <v>1566</v>
      </c>
      <c r="B51" s="752">
        <v>2233</v>
      </c>
      <c r="C51" s="766">
        <v>6.1912428045170963E-2</v>
      </c>
      <c r="D51" s="752">
        <v>33834.071999999993</v>
      </c>
      <c r="E51" s="766">
        <v>0.93808757195482906</v>
      </c>
      <c r="F51" s="753">
        <v>36067.071999999993</v>
      </c>
    </row>
    <row r="52" spans="1:6" ht="14.4" customHeight="1" x14ac:dyDescent="0.3">
      <c r="A52" s="778" t="s">
        <v>1567</v>
      </c>
      <c r="B52" s="752"/>
      <c r="C52" s="766">
        <v>0</v>
      </c>
      <c r="D52" s="752">
        <v>1147.5999999999999</v>
      </c>
      <c r="E52" s="766">
        <v>1</v>
      </c>
      <c r="F52" s="753">
        <v>1147.5999999999999</v>
      </c>
    </row>
    <row r="53" spans="1:6" ht="14.4" customHeight="1" x14ac:dyDescent="0.3">
      <c r="A53" s="778" t="s">
        <v>1568</v>
      </c>
      <c r="B53" s="752"/>
      <c r="C53" s="766">
        <v>0</v>
      </c>
      <c r="D53" s="752">
        <v>629.1400000000001</v>
      </c>
      <c r="E53" s="766">
        <v>1</v>
      </c>
      <c r="F53" s="753">
        <v>629.1400000000001</v>
      </c>
    </row>
    <row r="54" spans="1:6" ht="14.4" customHeight="1" x14ac:dyDescent="0.3">
      <c r="A54" s="778" t="s">
        <v>1569</v>
      </c>
      <c r="B54" s="752"/>
      <c r="C54" s="766">
        <v>0</v>
      </c>
      <c r="D54" s="752">
        <v>26776.969999999994</v>
      </c>
      <c r="E54" s="766">
        <v>1</v>
      </c>
      <c r="F54" s="753">
        <v>26776.969999999994</v>
      </c>
    </row>
    <row r="55" spans="1:6" ht="14.4" customHeight="1" x14ac:dyDescent="0.3">
      <c r="A55" s="778" t="s">
        <v>1570</v>
      </c>
      <c r="B55" s="752"/>
      <c r="C55" s="766">
        <v>0</v>
      </c>
      <c r="D55" s="752">
        <v>2246.04</v>
      </c>
      <c r="E55" s="766">
        <v>1</v>
      </c>
      <c r="F55" s="753">
        <v>2246.04</v>
      </c>
    </row>
    <row r="56" spans="1:6" ht="14.4" customHeight="1" x14ac:dyDescent="0.3">
      <c r="A56" s="778" t="s">
        <v>1571</v>
      </c>
      <c r="B56" s="752"/>
      <c r="C56" s="766">
        <v>0</v>
      </c>
      <c r="D56" s="752">
        <v>8789.3200000000015</v>
      </c>
      <c r="E56" s="766">
        <v>1</v>
      </c>
      <c r="F56" s="753">
        <v>8789.3200000000015</v>
      </c>
    </row>
    <row r="57" spans="1:6" ht="14.4" customHeight="1" x14ac:dyDescent="0.3">
      <c r="A57" s="778" t="s">
        <v>1572</v>
      </c>
      <c r="B57" s="752"/>
      <c r="C57" s="766">
        <v>0</v>
      </c>
      <c r="D57" s="752">
        <v>3925.41</v>
      </c>
      <c r="E57" s="766">
        <v>1</v>
      </c>
      <c r="F57" s="753">
        <v>3925.41</v>
      </c>
    </row>
    <row r="58" spans="1:6" ht="14.4" customHeight="1" x14ac:dyDescent="0.3">
      <c r="A58" s="778" t="s">
        <v>1573</v>
      </c>
      <c r="B58" s="752"/>
      <c r="C58" s="766">
        <v>0</v>
      </c>
      <c r="D58" s="752">
        <v>24780.739000000001</v>
      </c>
      <c r="E58" s="766">
        <v>1</v>
      </c>
      <c r="F58" s="753">
        <v>24780.739000000001</v>
      </c>
    </row>
    <row r="59" spans="1:6" ht="14.4" customHeight="1" x14ac:dyDescent="0.3">
      <c r="A59" s="778" t="s">
        <v>1574</v>
      </c>
      <c r="B59" s="752"/>
      <c r="C59" s="766">
        <v>0</v>
      </c>
      <c r="D59" s="752">
        <v>666.05</v>
      </c>
      <c r="E59" s="766">
        <v>1</v>
      </c>
      <c r="F59" s="753">
        <v>666.05</v>
      </c>
    </row>
    <row r="60" spans="1:6" ht="14.4" customHeight="1" x14ac:dyDescent="0.3">
      <c r="A60" s="778" t="s">
        <v>1575</v>
      </c>
      <c r="B60" s="752"/>
      <c r="C60" s="766">
        <v>0</v>
      </c>
      <c r="D60" s="752">
        <v>236.17</v>
      </c>
      <c r="E60" s="766">
        <v>1</v>
      </c>
      <c r="F60" s="753">
        <v>236.17</v>
      </c>
    </row>
    <row r="61" spans="1:6" ht="14.4" customHeight="1" x14ac:dyDescent="0.3">
      <c r="A61" s="778" t="s">
        <v>1576</v>
      </c>
      <c r="B61" s="752"/>
      <c r="C61" s="766">
        <v>0</v>
      </c>
      <c r="D61" s="752">
        <v>217.80013770866532</v>
      </c>
      <c r="E61" s="766">
        <v>1</v>
      </c>
      <c r="F61" s="753">
        <v>217.80013770866532</v>
      </c>
    </row>
    <row r="62" spans="1:6" ht="14.4" customHeight="1" x14ac:dyDescent="0.3">
      <c r="A62" s="778" t="s">
        <v>1577</v>
      </c>
      <c r="B62" s="752">
        <v>2273.0399999999991</v>
      </c>
      <c r="C62" s="766">
        <v>8.0974065599594719E-2</v>
      </c>
      <c r="D62" s="752">
        <v>25798.17</v>
      </c>
      <c r="E62" s="766">
        <v>0.91902593440040525</v>
      </c>
      <c r="F62" s="753">
        <v>28071.21</v>
      </c>
    </row>
    <row r="63" spans="1:6" ht="14.4" customHeight="1" x14ac:dyDescent="0.3">
      <c r="A63" s="778" t="s">
        <v>1578</v>
      </c>
      <c r="B63" s="752">
        <v>63.049999999999983</v>
      </c>
      <c r="C63" s="766">
        <v>1</v>
      </c>
      <c r="D63" s="752"/>
      <c r="E63" s="766">
        <v>0</v>
      </c>
      <c r="F63" s="753">
        <v>63.049999999999983</v>
      </c>
    </row>
    <row r="64" spans="1:6" ht="14.4" customHeight="1" x14ac:dyDescent="0.3">
      <c r="A64" s="778" t="s">
        <v>1579</v>
      </c>
      <c r="B64" s="752"/>
      <c r="C64" s="766">
        <v>0</v>
      </c>
      <c r="D64" s="752">
        <v>1650</v>
      </c>
      <c r="E64" s="766">
        <v>1</v>
      </c>
      <c r="F64" s="753">
        <v>1650</v>
      </c>
    </row>
    <row r="65" spans="1:6" ht="14.4" customHeight="1" x14ac:dyDescent="0.3">
      <c r="A65" s="778" t="s">
        <v>1580</v>
      </c>
      <c r="B65" s="752"/>
      <c r="C65" s="766">
        <v>0</v>
      </c>
      <c r="D65" s="752">
        <v>29281.705613237562</v>
      </c>
      <c r="E65" s="766">
        <v>1</v>
      </c>
      <c r="F65" s="753">
        <v>29281.705613237562</v>
      </c>
    </row>
    <row r="66" spans="1:6" ht="14.4" customHeight="1" x14ac:dyDescent="0.3">
      <c r="A66" s="778" t="s">
        <v>1581</v>
      </c>
      <c r="B66" s="752"/>
      <c r="C66" s="766">
        <v>0</v>
      </c>
      <c r="D66" s="752">
        <v>99825.659999999989</v>
      </c>
      <c r="E66" s="766">
        <v>1</v>
      </c>
      <c r="F66" s="753">
        <v>99825.659999999989</v>
      </c>
    </row>
    <row r="67" spans="1:6" ht="14.4" customHeight="1" x14ac:dyDescent="0.3">
      <c r="A67" s="778" t="s">
        <v>1582</v>
      </c>
      <c r="B67" s="752"/>
      <c r="C67" s="766">
        <v>0</v>
      </c>
      <c r="D67" s="752">
        <v>167.33</v>
      </c>
      <c r="E67" s="766">
        <v>1</v>
      </c>
      <c r="F67" s="753">
        <v>167.33</v>
      </c>
    </row>
    <row r="68" spans="1:6" ht="14.4" customHeight="1" x14ac:dyDescent="0.3">
      <c r="A68" s="778" t="s">
        <v>1583</v>
      </c>
      <c r="B68" s="752"/>
      <c r="C68" s="766">
        <v>0</v>
      </c>
      <c r="D68" s="752">
        <v>132.52000000000004</v>
      </c>
      <c r="E68" s="766">
        <v>1</v>
      </c>
      <c r="F68" s="753">
        <v>132.52000000000004</v>
      </c>
    </row>
    <row r="69" spans="1:6" ht="14.4" customHeight="1" x14ac:dyDescent="0.3">
      <c r="A69" s="778" t="s">
        <v>1584</v>
      </c>
      <c r="B69" s="752"/>
      <c r="C69" s="766">
        <v>0</v>
      </c>
      <c r="D69" s="752">
        <v>271.39999999999986</v>
      </c>
      <c r="E69" s="766">
        <v>1</v>
      </c>
      <c r="F69" s="753">
        <v>271.39999999999986</v>
      </c>
    </row>
    <row r="70" spans="1:6" ht="14.4" customHeight="1" x14ac:dyDescent="0.3">
      <c r="A70" s="778" t="s">
        <v>1585</v>
      </c>
      <c r="B70" s="752">
        <v>153.53000000000003</v>
      </c>
      <c r="C70" s="766">
        <v>0.94369660089741225</v>
      </c>
      <c r="D70" s="752">
        <v>9.1600000000000019</v>
      </c>
      <c r="E70" s="766">
        <v>5.6303399102587748E-2</v>
      </c>
      <c r="F70" s="753">
        <v>162.69000000000003</v>
      </c>
    </row>
    <row r="71" spans="1:6" ht="14.4" customHeight="1" x14ac:dyDescent="0.3">
      <c r="A71" s="778" t="s">
        <v>1586</v>
      </c>
      <c r="B71" s="752"/>
      <c r="C71" s="766">
        <v>0</v>
      </c>
      <c r="D71" s="752">
        <v>95.37</v>
      </c>
      <c r="E71" s="766">
        <v>1</v>
      </c>
      <c r="F71" s="753">
        <v>95.37</v>
      </c>
    </row>
    <row r="72" spans="1:6" ht="14.4" customHeight="1" x14ac:dyDescent="0.3">
      <c r="A72" s="778" t="s">
        <v>1587</v>
      </c>
      <c r="B72" s="752">
        <v>330.00000000000011</v>
      </c>
      <c r="C72" s="766">
        <v>0.20813623462630093</v>
      </c>
      <c r="D72" s="752">
        <v>1255.4999999999998</v>
      </c>
      <c r="E72" s="766">
        <v>0.79186376537369896</v>
      </c>
      <c r="F72" s="753">
        <v>1585.5</v>
      </c>
    </row>
    <row r="73" spans="1:6" ht="14.4" customHeight="1" x14ac:dyDescent="0.3">
      <c r="A73" s="778" t="s">
        <v>1588</v>
      </c>
      <c r="B73" s="752">
        <v>492.71</v>
      </c>
      <c r="C73" s="766">
        <v>0.64690667506958666</v>
      </c>
      <c r="D73" s="752">
        <v>268.93</v>
      </c>
      <c r="E73" s="766">
        <v>0.35309332493041334</v>
      </c>
      <c r="F73" s="753">
        <v>761.64</v>
      </c>
    </row>
    <row r="74" spans="1:6" ht="14.4" customHeight="1" x14ac:dyDescent="0.3">
      <c r="A74" s="778" t="s">
        <v>1589</v>
      </c>
      <c r="B74" s="752"/>
      <c r="C74" s="766">
        <v>0</v>
      </c>
      <c r="D74" s="752">
        <v>154.94162014164377</v>
      </c>
      <c r="E74" s="766">
        <v>1</v>
      </c>
      <c r="F74" s="753">
        <v>154.94162014164377</v>
      </c>
    </row>
    <row r="75" spans="1:6" ht="14.4" customHeight="1" x14ac:dyDescent="0.3">
      <c r="A75" s="778" t="s">
        <v>1590</v>
      </c>
      <c r="B75" s="752"/>
      <c r="C75" s="766">
        <v>0</v>
      </c>
      <c r="D75" s="752">
        <v>150.90000000000003</v>
      </c>
      <c r="E75" s="766">
        <v>1</v>
      </c>
      <c r="F75" s="753">
        <v>150.90000000000003</v>
      </c>
    </row>
    <row r="76" spans="1:6" ht="14.4" customHeight="1" x14ac:dyDescent="0.3">
      <c r="A76" s="778" t="s">
        <v>1591</v>
      </c>
      <c r="B76" s="752"/>
      <c r="C76" s="766">
        <v>0</v>
      </c>
      <c r="D76" s="752">
        <v>239.45</v>
      </c>
      <c r="E76" s="766">
        <v>1</v>
      </c>
      <c r="F76" s="753">
        <v>239.45</v>
      </c>
    </row>
    <row r="77" spans="1:6" ht="14.4" customHeight="1" x14ac:dyDescent="0.3">
      <c r="A77" s="778" t="s">
        <v>1592</v>
      </c>
      <c r="B77" s="752"/>
      <c r="C77" s="766">
        <v>0</v>
      </c>
      <c r="D77" s="752">
        <v>54.27</v>
      </c>
      <c r="E77" s="766">
        <v>1</v>
      </c>
      <c r="F77" s="753">
        <v>54.27</v>
      </c>
    </row>
    <row r="78" spans="1:6" ht="14.4" customHeight="1" x14ac:dyDescent="0.3">
      <c r="A78" s="778" t="s">
        <v>1593</v>
      </c>
      <c r="B78" s="752"/>
      <c r="C78" s="766">
        <v>0</v>
      </c>
      <c r="D78" s="752">
        <v>181.29000000000002</v>
      </c>
      <c r="E78" s="766">
        <v>1</v>
      </c>
      <c r="F78" s="753">
        <v>181.29000000000002</v>
      </c>
    </row>
    <row r="79" spans="1:6" ht="14.4" customHeight="1" x14ac:dyDescent="0.3">
      <c r="A79" s="778" t="s">
        <v>1594</v>
      </c>
      <c r="B79" s="752">
        <v>337.34000000000003</v>
      </c>
      <c r="C79" s="766">
        <v>0.31074919166889298</v>
      </c>
      <c r="D79" s="752">
        <v>748.22999999999979</v>
      </c>
      <c r="E79" s="766">
        <v>0.68925080833110719</v>
      </c>
      <c r="F79" s="753">
        <v>1085.5699999999997</v>
      </c>
    </row>
    <row r="80" spans="1:6" ht="14.4" customHeight="1" x14ac:dyDescent="0.3">
      <c r="A80" s="778" t="s">
        <v>1595</v>
      </c>
      <c r="B80" s="752"/>
      <c r="C80" s="766">
        <v>0</v>
      </c>
      <c r="D80" s="752">
        <v>1106.8000000000002</v>
      </c>
      <c r="E80" s="766">
        <v>1</v>
      </c>
      <c r="F80" s="753">
        <v>1106.8000000000002</v>
      </c>
    </row>
    <row r="81" spans="1:6" ht="14.4" customHeight="1" x14ac:dyDescent="0.3">
      <c r="A81" s="778" t="s">
        <v>1596</v>
      </c>
      <c r="B81" s="752"/>
      <c r="C81" s="766">
        <v>0</v>
      </c>
      <c r="D81" s="752">
        <v>51.839999999999968</v>
      </c>
      <c r="E81" s="766">
        <v>1</v>
      </c>
      <c r="F81" s="753">
        <v>51.839999999999968</v>
      </c>
    </row>
    <row r="82" spans="1:6" ht="14.4" customHeight="1" x14ac:dyDescent="0.3">
      <c r="A82" s="778" t="s">
        <v>1597</v>
      </c>
      <c r="B82" s="752"/>
      <c r="C82" s="766">
        <v>0</v>
      </c>
      <c r="D82" s="752">
        <v>4781.5400000000009</v>
      </c>
      <c r="E82" s="766">
        <v>1</v>
      </c>
      <c r="F82" s="753">
        <v>4781.5400000000009</v>
      </c>
    </row>
    <row r="83" spans="1:6" ht="14.4" customHeight="1" x14ac:dyDescent="0.3">
      <c r="A83" s="778" t="s">
        <v>1598</v>
      </c>
      <c r="B83" s="752"/>
      <c r="C83" s="766">
        <v>0</v>
      </c>
      <c r="D83" s="752">
        <v>304.91000000000003</v>
      </c>
      <c r="E83" s="766">
        <v>1</v>
      </c>
      <c r="F83" s="753">
        <v>304.91000000000003</v>
      </c>
    </row>
    <row r="84" spans="1:6" ht="14.4" customHeight="1" x14ac:dyDescent="0.3">
      <c r="A84" s="778" t="s">
        <v>1599</v>
      </c>
      <c r="B84" s="752"/>
      <c r="C84" s="766">
        <v>0</v>
      </c>
      <c r="D84" s="752">
        <v>132.35</v>
      </c>
      <c r="E84" s="766">
        <v>1</v>
      </c>
      <c r="F84" s="753">
        <v>132.35</v>
      </c>
    </row>
    <row r="85" spans="1:6" ht="14.4" customHeight="1" x14ac:dyDescent="0.3">
      <c r="A85" s="778" t="s">
        <v>1600</v>
      </c>
      <c r="B85" s="752"/>
      <c r="C85" s="766">
        <v>0</v>
      </c>
      <c r="D85" s="752">
        <v>74.430000000000021</v>
      </c>
      <c r="E85" s="766">
        <v>1</v>
      </c>
      <c r="F85" s="753">
        <v>74.430000000000021</v>
      </c>
    </row>
    <row r="86" spans="1:6" ht="14.4" customHeight="1" thickBot="1" x14ac:dyDescent="0.35">
      <c r="A86" s="776" t="s">
        <v>1601</v>
      </c>
      <c r="B86" s="768">
        <v>287.37999999999994</v>
      </c>
      <c r="C86" s="769">
        <v>0.33330240541857059</v>
      </c>
      <c r="D86" s="768">
        <v>574.84</v>
      </c>
      <c r="E86" s="769">
        <v>0.6666975945814293</v>
      </c>
      <c r="F86" s="770">
        <v>862.22</v>
      </c>
    </row>
    <row r="87" spans="1:6" ht="14.4" customHeight="1" thickBot="1" x14ac:dyDescent="0.35">
      <c r="A87" s="771" t="s">
        <v>3</v>
      </c>
      <c r="B87" s="772">
        <v>14551.479999999998</v>
      </c>
      <c r="C87" s="773">
        <v>1.7138018480850014E-2</v>
      </c>
      <c r="D87" s="772">
        <v>834524.50951767934</v>
      </c>
      <c r="E87" s="773">
        <v>0.98286198151915027</v>
      </c>
      <c r="F87" s="774">
        <v>849075.98951767909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2036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165</v>
      </c>
      <c r="G3" s="47">
        <f>SUBTOTAL(9,G6:G1048576)</f>
        <v>14551.479999999998</v>
      </c>
      <c r="H3" s="48">
        <f>IF(M3=0,0,G3/M3)</f>
        <v>1.7138018480850014E-2</v>
      </c>
      <c r="I3" s="47">
        <f>SUBTOTAL(9,I6:I1048576)</f>
        <v>2926.1</v>
      </c>
      <c r="J3" s="47">
        <f>SUBTOTAL(9,J6:J1048576)</f>
        <v>834524.50951767899</v>
      </c>
      <c r="K3" s="48">
        <f>IF(M3=0,0,J3/M3)</f>
        <v>0.98286198151914983</v>
      </c>
      <c r="L3" s="47">
        <f>SUBTOTAL(9,L6:L1048576)</f>
        <v>3091.1</v>
      </c>
      <c r="M3" s="49">
        <f>SUBTOTAL(9,M6:M1048576)</f>
        <v>849075.98951767909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599</v>
      </c>
      <c r="B6" s="741" t="s">
        <v>1602</v>
      </c>
      <c r="C6" s="741" t="s">
        <v>1603</v>
      </c>
      <c r="D6" s="741" t="s">
        <v>711</v>
      </c>
      <c r="E6" s="741" t="s">
        <v>1604</v>
      </c>
      <c r="F6" s="745"/>
      <c r="G6" s="745"/>
      <c r="H6" s="765">
        <v>0</v>
      </c>
      <c r="I6" s="745">
        <v>24</v>
      </c>
      <c r="J6" s="745">
        <v>1626.6599999999999</v>
      </c>
      <c r="K6" s="765">
        <v>1</v>
      </c>
      <c r="L6" s="745">
        <v>24</v>
      </c>
      <c r="M6" s="746">
        <v>1626.6599999999999</v>
      </c>
    </row>
    <row r="7" spans="1:13" ht="14.4" customHeight="1" x14ac:dyDescent="0.3">
      <c r="A7" s="747" t="s">
        <v>599</v>
      </c>
      <c r="B7" s="748" t="s">
        <v>1602</v>
      </c>
      <c r="C7" s="748" t="s">
        <v>1605</v>
      </c>
      <c r="D7" s="748" t="s">
        <v>1606</v>
      </c>
      <c r="E7" s="748" t="s">
        <v>1607</v>
      </c>
      <c r="F7" s="752"/>
      <c r="G7" s="752"/>
      <c r="H7" s="766">
        <v>0</v>
      </c>
      <c r="I7" s="752">
        <v>2</v>
      </c>
      <c r="J7" s="752">
        <v>56.78</v>
      </c>
      <c r="K7" s="766">
        <v>1</v>
      </c>
      <c r="L7" s="752">
        <v>2</v>
      </c>
      <c r="M7" s="753">
        <v>56.78</v>
      </c>
    </row>
    <row r="8" spans="1:13" ht="14.4" customHeight="1" x14ac:dyDescent="0.3">
      <c r="A8" s="747" t="s">
        <v>599</v>
      </c>
      <c r="B8" s="748" t="s">
        <v>1608</v>
      </c>
      <c r="C8" s="748" t="s">
        <v>1609</v>
      </c>
      <c r="D8" s="748" t="s">
        <v>898</v>
      </c>
      <c r="E8" s="748" t="s">
        <v>1610</v>
      </c>
      <c r="F8" s="752"/>
      <c r="G8" s="752"/>
      <c r="H8" s="766">
        <v>0</v>
      </c>
      <c r="I8" s="752">
        <v>1</v>
      </c>
      <c r="J8" s="752">
        <v>85.989999999999981</v>
      </c>
      <c r="K8" s="766">
        <v>1</v>
      </c>
      <c r="L8" s="752">
        <v>1</v>
      </c>
      <c r="M8" s="753">
        <v>85.989999999999981</v>
      </c>
    </row>
    <row r="9" spans="1:13" ht="14.4" customHeight="1" x14ac:dyDescent="0.3">
      <c r="A9" s="747" t="s">
        <v>599</v>
      </c>
      <c r="B9" s="748" t="s">
        <v>1611</v>
      </c>
      <c r="C9" s="748" t="s">
        <v>1612</v>
      </c>
      <c r="D9" s="748" t="s">
        <v>1613</v>
      </c>
      <c r="E9" s="748" t="s">
        <v>1614</v>
      </c>
      <c r="F9" s="752"/>
      <c r="G9" s="752"/>
      <c r="H9" s="766">
        <v>0</v>
      </c>
      <c r="I9" s="752">
        <v>1</v>
      </c>
      <c r="J9" s="752">
        <v>65.95</v>
      </c>
      <c r="K9" s="766">
        <v>1</v>
      </c>
      <c r="L9" s="752">
        <v>1</v>
      </c>
      <c r="M9" s="753">
        <v>65.95</v>
      </c>
    </row>
    <row r="10" spans="1:13" ht="14.4" customHeight="1" x14ac:dyDescent="0.3">
      <c r="A10" s="747" t="s">
        <v>599</v>
      </c>
      <c r="B10" s="748" t="s">
        <v>1615</v>
      </c>
      <c r="C10" s="748" t="s">
        <v>1616</v>
      </c>
      <c r="D10" s="748" t="s">
        <v>748</v>
      </c>
      <c r="E10" s="748" t="s">
        <v>1617</v>
      </c>
      <c r="F10" s="752"/>
      <c r="G10" s="752"/>
      <c r="H10" s="766">
        <v>0</v>
      </c>
      <c r="I10" s="752">
        <v>2</v>
      </c>
      <c r="J10" s="752">
        <v>103.92000000000003</v>
      </c>
      <c r="K10" s="766">
        <v>1</v>
      </c>
      <c r="L10" s="752">
        <v>2</v>
      </c>
      <c r="M10" s="753">
        <v>103.92000000000003</v>
      </c>
    </row>
    <row r="11" spans="1:13" ht="14.4" customHeight="1" x14ac:dyDescent="0.3">
      <c r="A11" s="747" t="s">
        <v>599</v>
      </c>
      <c r="B11" s="748" t="s">
        <v>1615</v>
      </c>
      <c r="C11" s="748" t="s">
        <v>1618</v>
      </c>
      <c r="D11" s="748" t="s">
        <v>748</v>
      </c>
      <c r="E11" s="748" t="s">
        <v>1619</v>
      </c>
      <c r="F11" s="752"/>
      <c r="G11" s="752"/>
      <c r="H11" s="766">
        <v>0</v>
      </c>
      <c r="I11" s="752">
        <v>4</v>
      </c>
      <c r="J11" s="752">
        <v>266.14</v>
      </c>
      <c r="K11" s="766">
        <v>1</v>
      </c>
      <c r="L11" s="752">
        <v>4</v>
      </c>
      <c r="M11" s="753">
        <v>266.14</v>
      </c>
    </row>
    <row r="12" spans="1:13" ht="14.4" customHeight="1" x14ac:dyDescent="0.3">
      <c r="A12" s="747" t="s">
        <v>599</v>
      </c>
      <c r="B12" s="748" t="s">
        <v>1615</v>
      </c>
      <c r="C12" s="748" t="s">
        <v>1620</v>
      </c>
      <c r="D12" s="748" t="s">
        <v>748</v>
      </c>
      <c r="E12" s="748" t="s">
        <v>1619</v>
      </c>
      <c r="F12" s="752"/>
      <c r="G12" s="752"/>
      <c r="H12" s="766">
        <v>0</v>
      </c>
      <c r="I12" s="752">
        <v>1</v>
      </c>
      <c r="J12" s="752">
        <v>66.730000000000018</v>
      </c>
      <c r="K12" s="766">
        <v>1</v>
      </c>
      <c r="L12" s="752">
        <v>1</v>
      </c>
      <c r="M12" s="753">
        <v>66.730000000000018</v>
      </c>
    </row>
    <row r="13" spans="1:13" ht="14.4" customHeight="1" x14ac:dyDescent="0.3">
      <c r="A13" s="747" t="s">
        <v>599</v>
      </c>
      <c r="B13" s="748" t="s">
        <v>1621</v>
      </c>
      <c r="C13" s="748" t="s">
        <v>1622</v>
      </c>
      <c r="D13" s="748" t="s">
        <v>1623</v>
      </c>
      <c r="E13" s="748" t="s">
        <v>1624</v>
      </c>
      <c r="F13" s="752"/>
      <c r="G13" s="752"/>
      <c r="H13" s="766">
        <v>0</v>
      </c>
      <c r="I13" s="752">
        <v>1</v>
      </c>
      <c r="J13" s="752">
        <v>1041.22</v>
      </c>
      <c r="K13" s="766">
        <v>1</v>
      </c>
      <c r="L13" s="752">
        <v>1</v>
      </c>
      <c r="M13" s="753">
        <v>1041.22</v>
      </c>
    </row>
    <row r="14" spans="1:13" ht="14.4" customHeight="1" x14ac:dyDescent="0.3">
      <c r="A14" s="747" t="s">
        <v>599</v>
      </c>
      <c r="B14" s="748" t="s">
        <v>1625</v>
      </c>
      <c r="C14" s="748" t="s">
        <v>1626</v>
      </c>
      <c r="D14" s="748" t="s">
        <v>1018</v>
      </c>
      <c r="E14" s="748" t="s">
        <v>1627</v>
      </c>
      <c r="F14" s="752"/>
      <c r="G14" s="752"/>
      <c r="H14" s="766">
        <v>0</v>
      </c>
      <c r="I14" s="752">
        <v>1</v>
      </c>
      <c r="J14" s="752">
        <v>93.070000000000022</v>
      </c>
      <c r="K14" s="766">
        <v>1</v>
      </c>
      <c r="L14" s="752">
        <v>1</v>
      </c>
      <c r="M14" s="753">
        <v>93.070000000000022</v>
      </c>
    </row>
    <row r="15" spans="1:13" ht="14.4" customHeight="1" x14ac:dyDescent="0.3">
      <c r="A15" s="747" t="s">
        <v>599</v>
      </c>
      <c r="B15" s="748" t="s">
        <v>1628</v>
      </c>
      <c r="C15" s="748" t="s">
        <v>1629</v>
      </c>
      <c r="D15" s="748" t="s">
        <v>1630</v>
      </c>
      <c r="E15" s="748" t="s">
        <v>1631</v>
      </c>
      <c r="F15" s="752"/>
      <c r="G15" s="752"/>
      <c r="H15" s="766">
        <v>0</v>
      </c>
      <c r="I15" s="752">
        <v>1</v>
      </c>
      <c r="J15" s="752">
        <v>112.04</v>
      </c>
      <c r="K15" s="766">
        <v>1</v>
      </c>
      <c r="L15" s="752">
        <v>1</v>
      </c>
      <c r="M15" s="753">
        <v>112.04</v>
      </c>
    </row>
    <row r="16" spans="1:13" ht="14.4" customHeight="1" x14ac:dyDescent="0.3">
      <c r="A16" s="747" t="s">
        <v>599</v>
      </c>
      <c r="B16" s="748" t="s">
        <v>1632</v>
      </c>
      <c r="C16" s="748" t="s">
        <v>1633</v>
      </c>
      <c r="D16" s="748" t="s">
        <v>808</v>
      </c>
      <c r="E16" s="748" t="s">
        <v>1634</v>
      </c>
      <c r="F16" s="752"/>
      <c r="G16" s="752"/>
      <c r="H16" s="766">
        <v>0</v>
      </c>
      <c r="I16" s="752">
        <v>46</v>
      </c>
      <c r="J16" s="752">
        <v>151800</v>
      </c>
      <c r="K16" s="766">
        <v>1</v>
      </c>
      <c r="L16" s="752">
        <v>46</v>
      </c>
      <c r="M16" s="753">
        <v>151800</v>
      </c>
    </row>
    <row r="17" spans="1:13" ht="14.4" customHeight="1" x14ac:dyDescent="0.3">
      <c r="A17" s="747" t="s">
        <v>599</v>
      </c>
      <c r="B17" s="748" t="s">
        <v>1632</v>
      </c>
      <c r="C17" s="748" t="s">
        <v>1635</v>
      </c>
      <c r="D17" s="748" t="s">
        <v>810</v>
      </c>
      <c r="E17" s="748" t="s">
        <v>1636</v>
      </c>
      <c r="F17" s="752"/>
      <c r="G17" s="752"/>
      <c r="H17" s="766">
        <v>0</v>
      </c>
      <c r="I17" s="752">
        <v>20</v>
      </c>
      <c r="J17" s="752">
        <v>12613.192147918402</v>
      </c>
      <c r="K17" s="766">
        <v>1</v>
      </c>
      <c r="L17" s="752">
        <v>20</v>
      </c>
      <c r="M17" s="753">
        <v>12613.192147918402</v>
      </c>
    </row>
    <row r="18" spans="1:13" ht="14.4" customHeight="1" x14ac:dyDescent="0.3">
      <c r="A18" s="747" t="s">
        <v>599</v>
      </c>
      <c r="B18" s="748" t="s">
        <v>1632</v>
      </c>
      <c r="C18" s="748" t="s">
        <v>1637</v>
      </c>
      <c r="D18" s="748" t="s">
        <v>810</v>
      </c>
      <c r="E18" s="748" t="s">
        <v>1638</v>
      </c>
      <c r="F18" s="752"/>
      <c r="G18" s="752"/>
      <c r="H18" s="766">
        <v>0</v>
      </c>
      <c r="I18" s="752">
        <v>18</v>
      </c>
      <c r="J18" s="752">
        <v>7361.1</v>
      </c>
      <c r="K18" s="766">
        <v>1</v>
      </c>
      <c r="L18" s="752">
        <v>18</v>
      </c>
      <c r="M18" s="753">
        <v>7361.1</v>
      </c>
    </row>
    <row r="19" spans="1:13" ht="14.4" customHeight="1" x14ac:dyDescent="0.3">
      <c r="A19" s="747" t="s">
        <v>599</v>
      </c>
      <c r="B19" s="748" t="s">
        <v>1639</v>
      </c>
      <c r="C19" s="748" t="s">
        <v>1640</v>
      </c>
      <c r="D19" s="748" t="s">
        <v>1641</v>
      </c>
      <c r="E19" s="748" t="s">
        <v>1642</v>
      </c>
      <c r="F19" s="752"/>
      <c r="G19" s="752"/>
      <c r="H19" s="766">
        <v>0</v>
      </c>
      <c r="I19" s="752">
        <v>1</v>
      </c>
      <c r="J19" s="752">
        <v>70.040000000000035</v>
      </c>
      <c r="K19" s="766">
        <v>1</v>
      </c>
      <c r="L19" s="752">
        <v>1</v>
      </c>
      <c r="M19" s="753">
        <v>70.040000000000035</v>
      </c>
    </row>
    <row r="20" spans="1:13" ht="14.4" customHeight="1" x14ac:dyDescent="0.3">
      <c r="A20" s="747" t="s">
        <v>599</v>
      </c>
      <c r="B20" s="748" t="s">
        <v>1643</v>
      </c>
      <c r="C20" s="748" t="s">
        <v>1644</v>
      </c>
      <c r="D20" s="748" t="s">
        <v>713</v>
      </c>
      <c r="E20" s="748" t="s">
        <v>1645</v>
      </c>
      <c r="F20" s="752"/>
      <c r="G20" s="752"/>
      <c r="H20" s="766">
        <v>0</v>
      </c>
      <c r="I20" s="752">
        <v>1</v>
      </c>
      <c r="J20" s="752">
        <v>45.19</v>
      </c>
      <c r="K20" s="766">
        <v>1</v>
      </c>
      <c r="L20" s="752">
        <v>1</v>
      </c>
      <c r="M20" s="753">
        <v>45.19</v>
      </c>
    </row>
    <row r="21" spans="1:13" ht="14.4" customHeight="1" x14ac:dyDescent="0.3">
      <c r="A21" s="747" t="s">
        <v>599</v>
      </c>
      <c r="B21" s="748" t="s">
        <v>1646</v>
      </c>
      <c r="C21" s="748" t="s">
        <v>1647</v>
      </c>
      <c r="D21" s="748" t="s">
        <v>1648</v>
      </c>
      <c r="E21" s="748" t="s">
        <v>1649</v>
      </c>
      <c r="F21" s="752"/>
      <c r="G21" s="752"/>
      <c r="H21" s="766">
        <v>0</v>
      </c>
      <c r="I21" s="752">
        <v>2</v>
      </c>
      <c r="J21" s="752">
        <v>196.88</v>
      </c>
      <c r="K21" s="766">
        <v>1</v>
      </c>
      <c r="L21" s="752">
        <v>2</v>
      </c>
      <c r="M21" s="753">
        <v>196.88</v>
      </c>
    </row>
    <row r="22" spans="1:13" ht="14.4" customHeight="1" x14ac:dyDescent="0.3">
      <c r="A22" s="747" t="s">
        <v>599</v>
      </c>
      <c r="B22" s="748" t="s">
        <v>1650</v>
      </c>
      <c r="C22" s="748" t="s">
        <v>1651</v>
      </c>
      <c r="D22" s="748" t="s">
        <v>1652</v>
      </c>
      <c r="E22" s="748" t="s">
        <v>1653</v>
      </c>
      <c r="F22" s="752"/>
      <c r="G22" s="752"/>
      <c r="H22" s="766">
        <v>0</v>
      </c>
      <c r="I22" s="752">
        <v>1</v>
      </c>
      <c r="J22" s="752">
        <v>78.520000000000024</v>
      </c>
      <c r="K22" s="766">
        <v>1</v>
      </c>
      <c r="L22" s="752">
        <v>1</v>
      </c>
      <c r="M22" s="753">
        <v>78.520000000000024</v>
      </c>
    </row>
    <row r="23" spans="1:13" ht="14.4" customHeight="1" x14ac:dyDescent="0.3">
      <c r="A23" s="747" t="s">
        <v>599</v>
      </c>
      <c r="B23" s="748" t="s">
        <v>1654</v>
      </c>
      <c r="C23" s="748" t="s">
        <v>1655</v>
      </c>
      <c r="D23" s="748" t="s">
        <v>818</v>
      </c>
      <c r="E23" s="748" t="s">
        <v>1656</v>
      </c>
      <c r="F23" s="752">
        <v>8</v>
      </c>
      <c r="G23" s="752">
        <v>224.08</v>
      </c>
      <c r="H23" s="766">
        <v>1</v>
      </c>
      <c r="I23" s="752"/>
      <c r="J23" s="752"/>
      <c r="K23" s="766">
        <v>0</v>
      </c>
      <c r="L23" s="752">
        <v>8</v>
      </c>
      <c r="M23" s="753">
        <v>224.08</v>
      </c>
    </row>
    <row r="24" spans="1:13" ht="14.4" customHeight="1" x14ac:dyDescent="0.3">
      <c r="A24" s="747" t="s">
        <v>599</v>
      </c>
      <c r="B24" s="748" t="s">
        <v>1654</v>
      </c>
      <c r="C24" s="748" t="s">
        <v>1657</v>
      </c>
      <c r="D24" s="748" t="s">
        <v>817</v>
      </c>
      <c r="E24" s="748" t="s">
        <v>1658</v>
      </c>
      <c r="F24" s="752"/>
      <c r="G24" s="752"/>
      <c r="H24" s="766">
        <v>0</v>
      </c>
      <c r="I24" s="752">
        <v>1</v>
      </c>
      <c r="J24" s="752">
        <v>31.869999999999997</v>
      </c>
      <c r="K24" s="766">
        <v>1</v>
      </c>
      <c r="L24" s="752">
        <v>1</v>
      </c>
      <c r="M24" s="753">
        <v>31.869999999999997</v>
      </c>
    </row>
    <row r="25" spans="1:13" ht="14.4" customHeight="1" x14ac:dyDescent="0.3">
      <c r="A25" s="747" t="s">
        <v>599</v>
      </c>
      <c r="B25" s="748" t="s">
        <v>1659</v>
      </c>
      <c r="C25" s="748" t="s">
        <v>1660</v>
      </c>
      <c r="D25" s="748" t="s">
        <v>834</v>
      </c>
      <c r="E25" s="748" t="s">
        <v>1661</v>
      </c>
      <c r="F25" s="752"/>
      <c r="G25" s="752"/>
      <c r="H25" s="766">
        <v>0</v>
      </c>
      <c r="I25" s="752">
        <v>5</v>
      </c>
      <c r="J25" s="752">
        <v>365.04999999999995</v>
      </c>
      <c r="K25" s="766">
        <v>1</v>
      </c>
      <c r="L25" s="752">
        <v>5</v>
      </c>
      <c r="M25" s="753">
        <v>365.04999999999995</v>
      </c>
    </row>
    <row r="26" spans="1:13" ht="14.4" customHeight="1" x14ac:dyDescent="0.3">
      <c r="A26" s="747" t="s">
        <v>599</v>
      </c>
      <c r="B26" s="748" t="s">
        <v>1659</v>
      </c>
      <c r="C26" s="748" t="s">
        <v>1662</v>
      </c>
      <c r="D26" s="748" t="s">
        <v>1663</v>
      </c>
      <c r="E26" s="748" t="s">
        <v>1664</v>
      </c>
      <c r="F26" s="752">
        <v>2</v>
      </c>
      <c r="G26" s="752">
        <v>132.65999999999997</v>
      </c>
      <c r="H26" s="766">
        <v>1</v>
      </c>
      <c r="I26" s="752"/>
      <c r="J26" s="752"/>
      <c r="K26" s="766">
        <v>0</v>
      </c>
      <c r="L26" s="752">
        <v>2</v>
      </c>
      <c r="M26" s="753">
        <v>132.65999999999997</v>
      </c>
    </row>
    <row r="27" spans="1:13" ht="14.4" customHeight="1" x14ac:dyDescent="0.3">
      <c r="A27" s="747" t="s">
        <v>599</v>
      </c>
      <c r="B27" s="748" t="s">
        <v>1665</v>
      </c>
      <c r="C27" s="748" t="s">
        <v>1666</v>
      </c>
      <c r="D27" s="748" t="s">
        <v>1667</v>
      </c>
      <c r="E27" s="748" t="s">
        <v>1668</v>
      </c>
      <c r="F27" s="752"/>
      <c r="G27" s="752"/>
      <c r="H27" s="766">
        <v>0</v>
      </c>
      <c r="I27" s="752">
        <v>1</v>
      </c>
      <c r="J27" s="752">
        <v>297.55</v>
      </c>
      <c r="K27" s="766">
        <v>1</v>
      </c>
      <c r="L27" s="752">
        <v>1</v>
      </c>
      <c r="M27" s="753">
        <v>297.55</v>
      </c>
    </row>
    <row r="28" spans="1:13" ht="14.4" customHeight="1" x14ac:dyDescent="0.3">
      <c r="A28" s="747" t="s">
        <v>599</v>
      </c>
      <c r="B28" s="748" t="s">
        <v>1665</v>
      </c>
      <c r="C28" s="748" t="s">
        <v>1669</v>
      </c>
      <c r="D28" s="748" t="s">
        <v>1667</v>
      </c>
      <c r="E28" s="748" t="s">
        <v>1670</v>
      </c>
      <c r="F28" s="752"/>
      <c r="G28" s="752"/>
      <c r="H28" s="766">
        <v>0</v>
      </c>
      <c r="I28" s="752">
        <v>1</v>
      </c>
      <c r="J28" s="752">
        <v>95.77</v>
      </c>
      <c r="K28" s="766">
        <v>1</v>
      </c>
      <c r="L28" s="752">
        <v>1</v>
      </c>
      <c r="M28" s="753">
        <v>95.77</v>
      </c>
    </row>
    <row r="29" spans="1:13" ht="14.4" customHeight="1" x14ac:dyDescent="0.3">
      <c r="A29" s="747" t="s">
        <v>599</v>
      </c>
      <c r="B29" s="748" t="s">
        <v>1671</v>
      </c>
      <c r="C29" s="748" t="s">
        <v>1672</v>
      </c>
      <c r="D29" s="748" t="s">
        <v>1673</v>
      </c>
      <c r="E29" s="748" t="s">
        <v>1674</v>
      </c>
      <c r="F29" s="752"/>
      <c r="G29" s="752"/>
      <c r="H29" s="766">
        <v>0</v>
      </c>
      <c r="I29" s="752">
        <v>2</v>
      </c>
      <c r="J29" s="752">
        <v>85.16</v>
      </c>
      <c r="K29" s="766">
        <v>1</v>
      </c>
      <c r="L29" s="752">
        <v>2</v>
      </c>
      <c r="M29" s="753">
        <v>85.16</v>
      </c>
    </row>
    <row r="30" spans="1:13" ht="14.4" customHeight="1" x14ac:dyDescent="0.3">
      <c r="A30" s="747" t="s">
        <v>599</v>
      </c>
      <c r="B30" s="748" t="s">
        <v>1675</v>
      </c>
      <c r="C30" s="748" t="s">
        <v>1676</v>
      </c>
      <c r="D30" s="748" t="s">
        <v>1677</v>
      </c>
      <c r="E30" s="748" t="s">
        <v>1678</v>
      </c>
      <c r="F30" s="752"/>
      <c r="G30" s="752"/>
      <c r="H30" s="766">
        <v>0</v>
      </c>
      <c r="I30" s="752">
        <v>3</v>
      </c>
      <c r="J30" s="752">
        <v>78.45</v>
      </c>
      <c r="K30" s="766">
        <v>1</v>
      </c>
      <c r="L30" s="752">
        <v>3</v>
      </c>
      <c r="M30" s="753">
        <v>78.45</v>
      </c>
    </row>
    <row r="31" spans="1:13" ht="14.4" customHeight="1" x14ac:dyDescent="0.3">
      <c r="A31" s="747" t="s">
        <v>599</v>
      </c>
      <c r="B31" s="748" t="s">
        <v>1675</v>
      </c>
      <c r="C31" s="748" t="s">
        <v>1679</v>
      </c>
      <c r="D31" s="748" t="s">
        <v>1005</v>
      </c>
      <c r="E31" s="748" t="s">
        <v>1678</v>
      </c>
      <c r="F31" s="752"/>
      <c r="G31" s="752"/>
      <c r="H31" s="766">
        <v>0</v>
      </c>
      <c r="I31" s="752">
        <v>4</v>
      </c>
      <c r="J31" s="752">
        <v>145.98000000000002</v>
      </c>
      <c r="K31" s="766">
        <v>1</v>
      </c>
      <c r="L31" s="752">
        <v>4</v>
      </c>
      <c r="M31" s="753">
        <v>145.98000000000002</v>
      </c>
    </row>
    <row r="32" spans="1:13" ht="14.4" customHeight="1" x14ac:dyDescent="0.3">
      <c r="A32" s="747" t="s">
        <v>599</v>
      </c>
      <c r="B32" s="748" t="s">
        <v>1675</v>
      </c>
      <c r="C32" s="748" t="s">
        <v>1680</v>
      </c>
      <c r="D32" s="748" t="s">
        <v>1003</v>
      </c>
      <c r="E32" s="748" t="s">
        <v>1681</v>
      </c>
      <c r="F32" s="752"/>
      <c r="G32" s="752"/>
      <c r="H32" s="766">
        <v>0</v>
      </c>
      <c r="I32" s="752">
        <v>1</v>
      </c>
      <c r="J32" s="752">
        <v>39.479999999999968</v>
      </c>
      <c r="K32" s="766">
        <v>1</v>
      </c>
      <c r="L32" s="752">
        <v>1</v>
      </c>
      <c r="M32" s="753">
        <v>39.479999999999968</v>
      </c>
    </row>
    <row r="33" spans="1:13" ht="14.4" customHeight="1" x14ac:dyDescent="0.3">
      <c r="A33" s="747" t="s">
        <v>599</v>
      </c>
      <c r="B33" s="748" t="s">
        <v>1682</v>
      </c>
      <c r="C33" s="748" t="s">
        <v>1683</v>
      </c>
      <c r="D33" s="748" t="s">
        <v>631</v>
      </c>
      <c r="E33" s="748" t="s">
        <v>1684</v>
      </c>
      <c r="F33" s="752"/>
      <c r="G33" s="752"/>
      <c r="H33" s="766">
        <v>0</v>
      </c>
      <c r="I33" s="752">
        <v>2</v>
      </c>
      <c r="J33" s="752">
        <v>17.369999999999997</v>
      </c>
      <c r="K33" s="766">
        <v>1</v>
      </c>
      <c r="L33" s="752">
        <v>2</v>
      </c>
      <c r="M33" s="753">
        <v>17.369999999999997</v>
      </c>
    </row>
    <row r="34" spans="1:13" ht="14.4" customHeight="1" x14ac:dyDescent="0.3">
      <c r="A34" s="747" t="s">
        <v>599</v>
      </c>
      <c r="B34" s="748" t="s">
        <v>1685</v>
      </c>
      <c r="C34" s="748" t="s">
        <v>1686</v>
      </c>
      <c r="D34" s="748" t="s">
        <v>991</v>
      </c>
      <c r="E34" s="748" t="s">
        <v>1678</v>
      </c>
      <c r="F34" s="752"/>
      <c r="G34" s="752"/>
      <c r="H34" s="766">
        <v>0</v>
      </c>
      <c r="I34" s="752">
        <v>1</v>
      </c>
      <c r="J34" s="752">
        <v>86.68</v>
      </c>
      <c r="K34" s="766">
        <v>1</v>
      </c>
      <c r="L34" s="752">
        <v>1</v>
      </c>
      <c r="M34" s="753">
        <v>86.68</v>
      </c>
    </row>
    <row r="35" spans="1:13" ht="14.4" customHeight="1" x14ac:dyDescent="0.3">
      <c r="A35" s="747" t="s">
        <v>599</v>
      </c>
      <c r="B35" s="748" t="s">
        <v>1685</v>
      </c>
      <c r="C35" s="748" t="s">
        <v>1687</v>
      </c>
      <c r="D35" s="748" t="s">
        <v>1688</v>
      </c>
      <c r="E35" s="748" t="s">
        <v>981</v>
      </c>
      <c r="F35" s="752"/>
      <c r="G35" s="752"/>
      <c r="H35" s="766">
        <v>0</v>
      </c>
      <c r="I35" s="752">
        <v>4</v>
      </c>
      <c r="J35" s="752">
        <v>201.59000000000003</v>
      </c>
      <c r="K35" s="766">
        <v>1</v>
      </c>
      <c r="L35" s="752">
        <v>4</v>
      </c>
      <c r="M35" s="753">
        <v>201.59000000000003</v>
      </c>
    </row>
    <row r="36" spans="1:13" ht="14.4" customHeight="1" x14ac:dyDescent="0.3">
      <c r="A36" s="747" t="s">
        <v>599</v>
      </c>
      <c r="B36" s="748" t="s">
        <v>1685</v>
      </c>
      <c r="C36" s="748" t="s">
        <v>1689</v>
      </c>
      <c r="D36" s="748" t="s">
        <v>980</v>
      </c>
      <c r="E36" s="748" t="s">
        <v>981</v>
      </c>
      <c r="F36" s="752"/>
      <c r="G36" s="752"/>
      <c r="H36" s="766">
        <v>0</v>
      </c>
      <c r="I36" s="752">
        <v>5</v>
      </c>
      <c r="J36" s="752">
        <v>188.61</v>
      </c>
      <c r="K36" s="766">
        <v>1</v>
      </c>
      <c r="L36" s="752">
        <v>5</v>
      </c>
      <c r="M36" s="753">
        <v>188.61</v>
      </c>
    </row>
    <row r="37" spans="1:13" ht="14.4" customHeight="1" x14ac:dyDescent="0.3">
      <c r="A37" s="747" t="s">
        <v>599</v>
      </c>
      <c r="B37" s="748" t="s">
        <v>1690</v>
      </c>
      <c r="C37" s="748" t="s">
        <v>1691</v>
      </c>
      <c r="D37" s="748" t="s">
        <v>1692</v>
      </c>
      <c r="E37" s="748" t="s">
        <v>1693</v>
      </c>
      <c r="F37" s="752"/>
      <c r="G37" s="752"/>
      <c r="H37" s="766">
        <v>0</v>
      </c>
      <c r="I37" s="752">
        <v>1</v>
      </c>
      <c r="J37" s="752">
        <v>61.410000000000011</v>
      </c>
      <c r="K37" s="766">
        <v>1</v>
      </c>
      <c r="L37" s="752">
        <v>1</v>
      </c>
      <c r="M37" s="753">
        <v>61.410000000000011</v>
      </c>
    </row>
    <row r="38" spans="1:13" ht="14.4" customHeight="1" x14ac:dyDescent="0.3">
      <c r="A38" s="747" t="s">
        <v>599</v>
      </c>
      <c r="B38" s="748" t="s">
        <v>1690</v>
      </c>
      <c r="C38" s="748" t="s">
        <v>1694</v>
      </c>
      <c r="D38" s="748" t="s">
        <v>1692</v>
      </c>
      <c r="E38" s="748" t="s">
        <v>1695</v>
      </c>
      <c r="F38" s="752"/>
      <c r="G38" s="752"/>
      <c r="H38" s="766">
        <v>0</v>
      </c>
      <c r="I38" s="752">
        <v>1</v>
      </c>
      <c r="J38" s="752">
        <v>14.879999999999997</v>
      </c>
      <c r="K38" s="766">
        <v>1</v>
      </c>
      <c r="L38" s="752">
        <v>1</v>
      </c>
      <c r="M38" s="753">
        <v>14.879999999999997</v>
      </c>
    </row>
    <row r="39" spans="1:13" ht="14.4" customHeight="1" x14ac:dyDescent="0.3">
      <c r="A39" s="747" t="s">
        <v>599</v>
      </c>
      <c r="B39" s="748" t="s">
        <v>1690</v>
      </c>
      <c r="C39" s="748" t="s">
        <v>1696</v>
      </c>
      <c r="D39" s="748" t="s">
        <v>1692</v>
      </c>
      <c r="E39" s="748" t="s">
        <v>1697</v>
      </c>
      <c r="F39" s="752"/>
      <c r="G39" s="752"/>
      <c r="H39" s="766">
        <v>0</v>
      </c>
      <c r="I39" s="752">
        <v>1</v>
      </c>
      <c r="J39" s="752">
        <v>11.840000000000002</v>
      </c>
      <c r="K39" s="766">
        <v>1</v>
      </c>
      <c r="L39" s="752">
        <v>1</v>
      </c>
      <c r="M39" s="753">
        <v>11.840000000000002</v>
      </c>
    </row>
    <row r="40" spans="1:13" ht="14.4" customHeight="1" x14ac:dyDescent="0.3">
      <c r="A40" s="747" t="s">
        <v>599</v>
      </c>
      <c r="B40" s="748" t="s">
        <v>1690</v>
      </c>
      <c r="C40" s="748" t="s">
        <v>1698</v>
      </c>
      <c r="D40" s="748" t="s">
        <v>1692</v>
      </c>
      <c r="E40" s="748" t="s">
        <v>1684</v>
      </c>
      <c r="F40" s="752"/>
      <c r="G40" s="752"/>
      <c r="H40" s="766">
        <v>0</v>
      </c>
      <c r="I40" s="752">
        <v>2</v>
      </c>
      <c r="J40" s="752">
        <v>71.019999999999982</v>
      </c>
      <c r="K40" s="766">
        <v>1</v>
      </c>
      <c r="L40" s="752">
        <v>2</v>
      </c>
      <c r="M40" s="753">
        <v>71.019999999999982</v>
      </c>
    </row>
    <row r="41" spans="1:13" ht="14.4" customHeight="1" x14ac:dyDescent="0.3">
      <c r="A41" s="747" t="s">
        <v>599</v>
      </c>
      <c r="B41" s="748" t="s">
        <v>1699</v>
      </c>
      <c r="C41" s="748" t="s">
        <v>1700</v>
      </c>
      <c r="D41" s="748" t="s">
        <v>1701</v>
      </c>
      <c r="E41" s="748" t="s">
        <v>1702</v>
      </c>
      <c r="F41" s="752"/>
      <c r="G41" s="752"/>
      <c r="H41" s="766">
        <v>0</v>
      </c>
      <c r="I41" s="752">
        <v>2</v>
      </c>
      <c r="J41" s="752">
        <v>293.98</v>
      </c>
      <c r="K41" s="766">
        <v>1</v>
      </c>
      <c r="L41" s="752">
        <v>2</v>
      </c>
      <c r="M41" s="753">
        <v>293.98</v>
      </c>
    </row>
    <row r="42" spans="1:13" ht="14.4" customHeight="1" x14ac:dyDescent="0.3">
      <c r="A42" s="747" t="s">
        <v>599</v>
      </c>
      <c r="B42" s="748" t="s">
        <v>1699</v>
      </c>
      <c r="C42" s="748" t="s">
        <v>1703</v>
      </c>
      <c r="D42" s="748" t="s">
        <v>1704</v>
      </c>
      <c r="E42" s="748" t="s">
        <v>1705</v>
      </c>
      <c r="F42" s="752"/>
      <c r="G42" s="752"/>
      <c r="H42" s="766">
        <v>0</v>
      </c>
      <c r="I42" s="752">
        <v>1</v>
      </c>
      <c r="J42" s="752">
        <v>170.84999999999997</v>
      </c>
      <c r="K42" s="766">
        <v>1</v>
      </c>
      <c r="L42" s="752">
        <v>1</v>
      </c>
      <c r="M42" s="753">
        <v>170.84999999999997</v>
      </c>
    </row>
    <row r="43" spans="1:13" ht="14.4" customHeight="1" x14ac:dyDescent="0.3">
      <c r="A43" s="747" t="s">
        <v>599</v>
      </c>
      <c r="B43" s="748" t="s">
        <v>1706</v>
      </c>
      <c r="C43" s="748" t="s">
        <v>1707</v>
      </c>
      <c r="D43" s="748" t="s">
        <v>1708</v>
      </c>
      <c r="E43" s="748" t="s">
        <v>1709</v>
      </c>
      <c r="F43" s="752"/>
      <c r="G43" s="752"/>
      <c r="H43" s="766">
        <v>0</v>
      </c>
      <c r="I43" s="752">
        <v>1</v>
      </c>
      <c r="J43" s="752">
        <v>76.289999999999992</v>
      </c>
      <c r="K43" s="766">
        <v>1</v>
      </c>
      <c r="L43" s="752">
        <v>1</v>
      </c>
      <c r="M43" s="753">
        <v>76.289999999999992</v>
      </c>
    </row>
    <row r="44" spans="1:13" ht="14.4" customHeight="1" x14ac:dyDescent="0.3">
      <c r="A44" s="747" t="s">
        <v>599</v>
      </c>
      <c r="B44" s="748" t="s">
        <v>1710</v>
      </c>
      <c r="C44" s="748" t="s">
        <v>1711</v>
      </c>
      <c r="D44" s="748" t="s">
        <v>1712</v>
      </c>
      <c r="E44" s="748" t="s">
        <v>1713</v>
      </c>
      <c r="F44" s="752"/>
      <c r="G44" s="752"/>
      <c r="H44" s="766">
        <v>0</v>
      </c>
      <c r="I44" s="752">
        <v>3</v>
      </c>
      <c r="J44" s="752">
        <v>476.93999999999994</v>
      </c>
      <c r="K44" s="766">
        <v>1</v>
      </c>
      <c r="L44" s="752">
        <v>3</v>
      </c>
      <c r="M44" s="753">
        <v>476.93999999999994</v>
      </c>
    </row>
    <row r="45" spans="1:13" ht="14.4" customHeight="1" x14ac:dyDescent="0.3">
      <c r="A45" s="747" t="s">
        <v>599</v>
      </c>
      <c r="B45" s="748" t="s">
        <v>1710</v>
      </c>
      <c r="C45" s="748" t="s">
        <v>1714</v>
      </c>
      <c r="D45" s="748" t="s">
        <v>1712</v>
      </c>
      <c r="E45" s="748" t="s">
        <v>1715</v>
      </c>
      <c r="F45" s="752"/>
      <c r="G45" s="752"/>
      <c r="H45" s="766">
        <v>0</v>
      </c>
      <c r="I45" s="752">
        <v>1</v>
      </c>
      <c r="J45" s="752">
        <v>213.24</v>
      </c>
      <c r="K45" s="766">
        <v>1</v>
      </c>
      <c r="L45" s="752">
        <v>1</v>
      </c>
      <c r="M45" s="753">
        <v>213.24</v>
      </c>
    </row>
    <row r="46" spans="1:13" ht="14.4" customHeight="1" x14ac:dyDescent="0.3">
      <c r="A46" s="747" t="s">
        <v>599</v>
      </c>
      <c r="B46" s="748" t="s">
        <v>1716</v>
      </c>
      <c r="C46" s="748" t="s">
        <v>1717</v>
      </c>
      <c r="D46" s="748" t="s">
        <v>1718</v>
      </c>
      <c r="E46" s="748" t="s">
        <v>1719</v>
      </c>
      <c r="F46" s="752"/>
      <c r="G46" s="752"/>
      <c r="H46" s="766">
        <v>0</v>
      </c>
      <c r="I46" s="752">
        <v>2</v>
      </c>
      <c r="J46" s="752">
        <v>304.91000000000003</v>
      </c>
      <c r="K46" s="766">
        <v>1</v>
      </c>
      <c r="L46" s="752">
        <v>2</v>
      </c>
      <c r="M46" s="753">
        <v>304.91000000000003</v>
      </c>
    </row>
    <row r="47" spans="1:13" ht="14.4" customHeight="1" x14ac:dyDescent="0.3">
      <c r="A47" s="747" t="s">
        <v>599</v>
      </c>
      <c r="B47" s="748" t="s">
        <v>1720</v>
      </c>
      <c r="C47" s="748" t="s">
        <v>1721</v>
      </c>
      <c r="D47" s="748" t="s">
        <v>914</v>
      </c>
      <c r="E47" s="748" t="s">
        <v>1722</v>
      </c>
      <c r="F47" s="752"/>
      <c r="G47" s="752"/>
      <c r="H47" s="766">
        <v>0</v>
      </c>
      <c r="I47" s="752">
        <v>2</v>
      </c>
      <c r="J47" s="752">
        <v>43.300000000000011</v>
      </c>
      <c r="K47" s="766">
        <v>1</v>
      </c>
      <c r="L47" s="752">
        <v>2</v>
      </c>
      <c r="M47" s="753">
        <v>43.300000000000011</v>
      </c>
    </row>
    <row r="48" spans="1:13" ht="14.4" customHeight="1" x14ac:dyDescent="0.3">
      <c r="A48" s="747" t="s">
        <v>599</v>
      </c>
      <c r="B48" s="748" t="s">
        <v>1723</v>
      </c>
      <c r="C48" s="748" t="s">
        <v>1724</v>
      </c>
      <c r="D48" s="748" t="s">
        <v>1725</v>
      </c>
      <c r="E48" s="748" t="s">
        <v>1726</v>
      </c>
      <c r="F48" s="752"/>
      <c r="G48" s="752"/>
      <c r="H48" s="766">
        <v>0</v>
      </c>
      <c r="I48" s="752">
        <v>2</v>
      </c>
      <c r="J48" s="752">
        <v>128.97000000000003</v>
      </c>
      <c r="K48" s="766">
        <v>1</v>
      </c>
      <c r="L48" s="752">
        <v>2</v>
      </c>
      <c r="M48" s="753">
        <v>128.97000000000003</v>
      </c>
    </row>
    <row r="49" spans="1:13" ht="14.4" customHeight="1" x14ac:dyDescent="0.3">
      <c r="A49" s="747" t="s">
        <v>599</v>
      </c>
      <c r="B49" s="748" t="s">
        <v>1727</v>
      </c>
      <c r="C49" s="748" t="s">
        <v>1728</v>
      </c>
      <c r="D49" s="748" t="s">
        <v>916</v>
      </c>
      <c r="E49" s="748" t="s">
        <v>1729</v>
      </c>
      <c r="F49" s="752"/>
      <c r="G49" s="752"/>
      <c r="H49" s="766">
        <v>0</v>
      </c>
      <c r="I49" s="752">
        <v>1</v>
      </c>
      <c r="J49" s="752">
        <v>29.110000000000003</v>
      </c>
      <c r="K49" s="766">
        <v>1</v>
      </c>
      <c r="L49" s="752">
        <v>1</v>
      </c>
      <c r="M49" s="753">
        <v>29.110000000000003</v>
      </c>
    </row>
    <row r="50" spans="1:13" ht="14.4" customHeight="1" x14ac:dyDescent="0.3">
      <c r="A50" s="747" t="s">
        <v>599</v>
      </c>
      <c r="B50" s="748" t="s">
        <v>1730</v>
      </c>
      <c r="C50" s="748" t="s">
        <v>1731</v>
      </c>
      <c r="D50" s="748" t="s">
        <v>1046</v>
      </c>
      <c r="E50" s="748" t="s">
        <v>1732</v>
      </c>
      <c r="F50" s="752"/>
      <c r="G50" s="752"/>
      <c r="H50" s="766">
        <v>0</v>
      </c>
      <c r="I50" s="752">
        <v>1</v>
      </c>
      <c r="J50" s="752">
        <v>87.990000000000009</v>
      </c>
      <c r="K50" s="766">
        <v>1</v>
      </c>
      <c r="L50" s="752">
        <v>1</v>
      </c>
      <c r="M50" s="753">
        <v>87.990000000000009</v>
      </c>
    </row>
    <row r="51" spans="1:13" ht="14.4" customHeight="1" x14ac:dyDescent="0.3">
      <c r="A51" s="747" t="s">
        <v>599</v>
      </c>
      <c r="B51" s="748" t="s">
        <v>1730</v>
      </c>
      <c r="C51" s="748" t="s">
        <v>1733</v>
      </c>
      <c r="D51" s="748" t="s">
        <v>1046</v>
      </c>
      <c r="E51" s="748" t="s">
        <v>1047</v>
      </c>
      <c r="F51" s="752"/>
      <c r="G51" s="752"/>
      <c r="H51" s="766">
        <v>0</v>
      </c>
      <c r="I51" s="752">
        <v>1</v>
      </c>
      <c r="J51" s="752">
        <v>63.94</v>
      </c>
      <c r="K51" s="766">
        <v>1</v>
      </c>
      <c r="L51" s="752">
        <v>1</v>
      </c>
      <c r="M51" s="753">
        <v>63.94</v>
      </c>
    </row>
    <row r="52" spans="1:13" ht="14.4" customHeight="1" x14ac:dyDescent="0.3">
      <c r="A52" s="747" t="s">
        <v>599</v>
      </c>
      <c r="B52" s="748" t="s">
        <v>1734</v>
      </c>
      <c r="C52" s="748" t="s">
        <v>1735</v>
      </c>
      <c r="D52" s="748" t="s">
        <v>1736</v>
      </c>
      <c r="E52" s="748" t="s">
        <v>1737</v>
      </c>
      <c r="F52" s="752"/>
      <c r="G52" s="752"/>
      <c r="H52" s="766">
        <v>0</v>
      </c>
      <c r="I52" s="752">
        <v>1</v>
      </c>
      <c r="J52" s="752">
        <v>324.75000000000017</v>
      </c>
      <c r="K52" s="766">
        <v>1</v>
      </c>
      <c r="L52" s="752">
        <v>1</v>
      </c>
      <c r="M52" s="753">
        <v>324.75000000000017</v>
      </c>
    </row>
    <row r="53" spans="1:13" ht="14.4" customHeight="1" x14ac:dyDescent="0.3">
      <c r="A53" s="747" t="s">
        <v>599</v>
      </c>
      <c r="B53" s="748" t="s">
        <v>1734</v>
      </c>
      <c r="C53" s="748" t="s">
        <v>1738</v>
      </c>
      <c r="D53" s="748" t="s">
        <v>1736</v>
      </c>
      <c r="E53" s="748" t="s">
        <v>1739</v>
      </c>
      <c r="F53" s="752"/>
      <c r="G53" s="752"/>
      <c r="H53" s="766">
        <v>0</v>
      </c>
      <c r="I53" s="752">
        <v>2</v>
      </c>
      <c r="J53" s="752">
        <v>207.12</v>
      </c>
      <c r="K53" s="766">
        <v>1</v>
      </c>
      <c r="L53" s="752">
        <v>2</v>
      </c>
      <c r="M53" s="753">
        <v>207.12</v>
      </c>
    </row>
    <row r="54" spans="1:13" ht="14.4" customHeight="1" x14ac:dyDescent="0.3">
      <c r="A54" s="747" t="s">
        <v>599</v>
      </c>
      <c r="B54" s="748" t="s">
        <v>1734</v>
      </c>
      <c r="C54" s="748" t="s">
        <v>1740</v>
      </c>
      <c r="D54" s="748" t="s">
        <v>1736</v>
      </c>
      <c r="E54" s="748" t="s">
        <v>1741</v>
      </c>
      <c r="F54" s="752"/>
      <c r="G54" s="752"/>
      <c r="H54" s="766">
        <v>0</v>
      </c>
      <c r="I54" s="752">
        <v>4</v>
      </c>
      <c r="J54" s="752">
        <v>276.15999999999997</v>
      </c>
      <c r="K54" s="766">
        <v>1</v>
      </c>
      <c r="L54" s="752">
        <v>4</v>
      </c>
      <c r="M54" s="753">
        <v>276.15999999999997</v>
      </c>
    </row>
    <row r="55" spans="1:13" ht="14.4" customHeight="1" x14ac:dyDescent="0.3">
      <c r="A55" s="747" t="s">
        <v>599</v>
      </c>
      <c r="B55" s="748" t="s">
        <v>1734</v>
      </c>
      <c r="C55" s="748" t="s">
        <v>1742</v>
      </c>
      <c r="D55" s="748" t="s">
        <v>1736</v>
      </c>
      <c r="E55" s="748" t="s">
        <v>1743</v>
      </c>
      <c r="F55" s="752"/>
      <c r="G55" s="752"/>
      <c r="H55" s="766">
        <v>0</v>
      </c>
      <c r="I55" s="752">
        <v>1</v>
      </c>
      <c r="J55" s="752">
        <v>209.31999999999996</v>
      </c>
      <c r="K55" s="766">
        <v>1</v>
      </c>
      <c r="L55" s="752">
        <v>1</v>
      </c>
      <c r="M55" s="753">
        <v>209.31999999999996</v>
      </c>
    </row>
    <row r="56" spans="1:13" ht="14.4" customHeight="1" x14ac:dyDescent="0.3">
      <c r="A56" s="747" t="s">
        <v>599</v>
      </c>
      <c r="B56" s="748" t="s">
        <v>1734</v>
      </c>
      <c r="C56" s="748" t="s">
        <v>1744</v>
      </c>
      <c r="D56" s="748" t="s">
        <v>1745</v>
      </c>
      <c r="E56" s="748" t="s">
        <v>1681</v>
      </c>
      <c r="F56" s="752"/>
      <c r="G56" s="752"/>
      <c r="H56" s="766">
        <v>0</v>
      </c>
      <c r="I56" s="752">
        <v>1</v>
      </c>
      <c r="J56" s="752">
        <v>44.120000000000005</v>
      </c>
      <c r="K56" s="766">
        <v>1</v>
      </c>
      <c r="L56" s="752">
        <v>1</v>
      </c>
      <c r="M56" s="753">
        <v>44.120000000000005</v>
      </c>
    </row>
    <row r="57" spans="1:13" ht="14.4" customHeight="1" x14ac:dyDescent="0.3">
      <c r="A57" s="747" t="s">
        <v>599</v>
      </c>
      <c r="B57" s="748" t="s">
        <v>1734</v>
      </c>
      <c r="C57" s="748" t="s">
        <v>1746</v>
      </c>
      <c r="D57" s="748" t="s">
        <v>1745</v>
      </c>
      <c r="E57" s="748" t="s">
        <v>1741</v>
      </c>
      <c r="F57" s="752"/>
      <c r="G57" s="752"/>
      <c r="H57" s="766">
        <v>0</v>
      </c>
      <c r="I57" s="752">
        <v>2</v>
      </c>
      <c r="J57" s="752">
        <v>176.49999999999989</v>
      </c>
      <c r="K57" s="766">
        <v>1</v>
      </c>
      <c r="L57" s="752">
        <v>2</v>
      </c>
      <c r="M57" s="753">
        <v>176.49999999999989</v>
      </c>
    </row>
    <row r="58" spans="1:13" ht="14.4" customHeight="1" x14ac:dyDescent="0.3">
      <c r="A58" s="747" t="s">
        <v>599</v>
      </c>
      <c r="B58" s="748" t="s">
        <v>1734</v>
      </c>
      <c r="C58" s="748" t="s">
        <v>1747</v>
      </c>
      <c r="D58" s="748" t="s">
        <v>1745</v>
      </c>
      <c r="E58" s="748" t="s">
        <v>1748</v>
      </c>
      <c r="F58" s="752"/>
      <c r="G58" s="752"/>
      <c r="H58" s="766">
        <v>0</v>
      </c>
      <c r="I58" s="752">
        <v>1</v>
      </c>
      <c r="J58" s="752">
        <v>297.92000000000007</v>
      </c>
      <c r="K58" s="766">
        <v>1</v>
      </c>
      <c r="L58" s="752">
        <v>1</v>
      </c>
      <c r="M58" s="753">
        <v>297.92000000000007</v>
      </c>
    </row>
    <row r="59" spans="1:13" ht="14.4" customHeight="1" x14ac:dyDescent="0.3">
      <c r="A59" s="747" t="s">
        <v>599</v>
      </c>
      <c r="B59" s="748" t="s">
        <v>1734</v>
      </c>
      <c r="C59" s="748" t="s">
        <v>1749</v>
      </c>
      <c r="D59" s="748" t="s">
        <v>1745</v>
      </c>
      <c r="E59" s="748" t="s">
        <v>1750</v>
      </c>
      <c r="F59" s="752">
        <v>1</v>
      </c>
      <c r="G59" s="752">
        <v>106.83</v>
      </c>
      <c r="H59" s="766">
        <v>1</v>
      </c>
      <c r="I59" s="752"/>
      <c r="J59" s="752"/>
      <c r="K59" s="766">
        <v>0</v>
      </c>
      <c r="L59" s="752">
        <v>1</v>
      </c>
      <c r="M59" s="753">
        <v>106.83</v>
      </c>
    </row>
    <row r="60" spans="1:13" ht="14.4" customHeight="1" x14ac:dyDescent="0.3">
      <c r="A60" s="747" t="s">
        <v>599</v>
      </c>
      <c r="B60" s="748" t="s">
        <v>1751</v>
      </c>
      <c r="C60" s="748" t="s">
        <v>1752</v>
      </c>
      <c r="D60" s="748" t="s">
        <v>1753</v>
      </c>
      <c r="E60" s="748" t="s">
        <v>1754</v>
      </c>
      <c r="F60" s="752"/>
      <c r="G60" s="752"/>
      <c r="H60" s="766">
        <v>0</v>
      </c>
      <c r="I60" s="752">
        <v>1</v>
      </c>
      <c r="J60" s="752">
        <v>185.20000000000005</v>
      </c>
      <c r="K60" s="766">
        <v>1</v>
      </c>
      <c r="L60" s="752">
        <v>1</v>
      </c>
      <c r="M60" s="753">
        <v>185.20000000000005</v>
      </c>
    </row>
    <row r="61" spans="1:13" ht="14.4" customHeight="1" x14ac:dyDescent="0.3">
      <c r="A61" s="747" t="s">
        <v>599</v>
      </c>
      <c r="B61" s="748" t="s">
        <v>1755</v>
      </c>
      <c r="C61" s="748" t="s">
        <v>1756</v>
      </c>
      <c r="D61" s="748" t="s">
        <v>806</v>
      </c>
      <c r="E61" s="748" t="s">
        <v>1757</v>
      </c>
      <c r="F61" s="752"/>
      <c r="G61" s="752"/>
      <c r="H61" s="766">
        <v>0</v>
      </c>
      <c r="I61" s="752">
        <v>1</v>
      </c>
      <c r="J61" s="752">
        <v>98.79</v>
      </c>
      <c r="K61" s="766">
        <v>1</v>
      </c>
      <c r="L61" s="752">
        <v>1</v>
      </c>
      <c r="M61" s="753">
        <v>98.79</v>
      </c>
    </row>
    <row r="62" spans="1:13" ht="14.4" customHeight="1" x14ac:dyDescent="0.3">
      <c r="A62" s="747" t="s">
        <v>599</v>
      </c>
      <c r="B62" s="748" t="s">
        <v>1758</v>
      </c>
      <c r="C62" s="748" t="s">
        <v>1759</v>
      </c>
      <c r="D62" s="748" t="s">
        <v>1020</v>
      </c>
      <c r="E62" s="748" t="s">
        <v>1760</v>
      </c>
      <c r="F62" s="752"/>
      <c r="G62" s="752"/>
      <c r="H62" s="766">
        <v>0</v>
      </c>
      <c r="I62" s="752">
        <v>22</v>
      </c>
      <c r="J62" s="752">
        <v>1379.2500000000002</v>
      </c>
      <c r="K62" s="766">
        <v>1</v>
      </c>
      <c r="L62" s="752">
        <v>22</v>
      </c>
      <c r="M62" s="753">
        <v>1379.2500000000002</v>
      </c>
    </row>
    <row r="63" spans="1:13" ht="14.4" customHeight="1" x14ac:dyDescent="0.3">
      <c r="A63" s="747" t="s">
        <v>599</v>
      </c>
      <c r="B63" s="748" t="s">
        <v>1761</v>
      </c>
      <c r="C63" s="748" t="s">
        <v>1762</v>
      </c>
      <c r="D63" s="748" t="s">
        <v>1763</v>
      </c>
      <c r="E63" s="748" t="s">
        <v>1764</v>
      </c>
      <c r="F63" s="752"/>
      <c r="G63" s="752"/>
      <c r="H63" s="766">
        <v>0</v>
      </c>
      <c r="I63" s="752">
        <v>2</v>
      </c>
      <c r="J63" s="752">
        <v>156.04999999999995</v>
      </c>
      <c r="K63" s="766">
        <v>1</v>
      </c>
      <c r="L63" s="752">
        <v>2</v>
      </c>
      <c r="M63" s="753">
        <v>156.04999999999995</v>
      </c>
    </row>
    <row r="64" spans="1:13" ht="14.4" customHeight="1" x14ac:dyDescent="0.3">
      <c r="A64" s="747" t="s">
        <v>599</v>
      </c>
      <c r="B64" s="748" t="s">
        <v>1761</v>
      </c>
      <c r="C64" s="748" t="s">
        <v>1765</v>
      </c>
      <c r="D64" s="748" t="s">
        <v>1763</v>
      </c>
      <c r="E64" s="748" t="s">
        <v>1766</v>
      </c>
      <c r="F64" s="752"/>
      <c r="G64" s="752"/>
      <c r="H64" s="766">
        <v>0</v>
      </c>
      <c r="I64" s="752">
        <v>3</v>
      </c>
      <c r="J64" s="752">
        <v>183.06000000000003</v>
      </c>
      <c r="K64" s="766">
        <v>1</v>
      </c>
      <c r="L64" s="752">
        <v>3</v>
      </c>
      <c r="M64" s="753">
        <v>183.06000000000003</v>
      </c>
    </row>
    <row r="65" spans="1:13" ht="14.4" customHeight="1" x14ac:dyDescent="0.3">
      <c r="A65" s="747" t="s">
        <v>599</v>
      </c>
      <c r="B65" s="748" t="s">
        <v>1761</v>
      </c>
      <c r="C65" s="748" t="s">
        <v>1767</v>
      </c>
      <c r="D65" s="748" t="s">
        <v>1763</v>
      </c>
      <c r="E65" s="748" t="s">
        <v>1768</v>
      </c>
      <c r="F65" s="752"/>
      <c r="G65" s="752"/>
      <c r="H65" s="766">
        <v>0</v>
      </c>
      <c r="I65" s="752">
        <v>1</v>
      </c>
      <c r="J65" s="752">
        <v>94.27999999999993</v>
      </c>
      <c r="K65" s="766">
        <v>1</v>
      </c>
      <c r="L65" s="752">
        <v>1</v>
      </c>
      <c r="M65" s="753">
        <v>94.27999999999993</v>
      </c>
    </row>
    <row r="66" spans="1:13" ht="14.4" customHeight="1" x14ac:dyDescent="0.3">
      <c r="A66" s="747" t="s">
        <v>599</v>
      </c>
      <c r="B66" s="748" t="s">
        <v>1769</v>
      </c>
      <c r="C66" s="748" t="s">
        <v>1770</v>
      </c>
      <c r="D66" s="748" t="s">
        <v>1771</v>
      </c>
      <c r="E66" s="748" t="s">
        <v>1772</v>
      </c>
      <c r="F66" s="752"/>
      <c r="G66" s="752"/>
      <c r="H66" s="766">
        <v>0</v>
      </c>
      <c r="I66" s="752">
        <v>22.7</v>
      </c>
      <c r="J66" s="752">
        <v>276959.12999999995</v>
      </c>
      <c r="K66" s="766">
        <v>1</v>
      </c>
      <c r="L66" s="752">
        <v>22.7</v>
      </c>
      <c r="M66" s="753">
        <v>276959.12999999995</v>
      </c>
    </row>
    <row r="67" spans="1:13" ht="14.4" customHeight="1" x14ac:dyDescent="0.3">
      <c r="A67" s="747" t="s">
        <v>599</v>
      </c>
      <c r="B67" s="748" t="s">
        <v>1773</v>
      </c>
      <c r="C67" s="748" t="s">
        <v>1774</v>
      </c>
      <c r="D67" s="748" t="s">
        <v>1158</v>
      </c>
      <c r="E67" s="748" t="s">
        <v>1775</v>
      </c>
      <c r="F67" s="752"/>
      <c r="G67" s="752"/>
      <c r="H67" s="766">
        <v>0</v>
      </c>
      <c r="I67" s="752">
        <v>15</v>
      </c>
      <c r="J67" s="752">
        <v>2511.7500000000005</v>
      </c>
      <c r="K67" s="766">
        <v>1</v>
      </c>
      <c r="L67" s="752">
        <v>15</v>
      </c>
      <c r="M67" s="753">
        <v>2511.7500000000005</v>
      </c>
    </row>
    <row r="68" spans="1:13" ht="14.4" customHeight="1" x14ac:dyDescent="0.3">
      <c r="A68" s="747" t="s">
        <v>599</v>
      </c>
      <c r="B68" s="748" t="s">
        <v>1773</v>
      </c>
      <c r="C68" s="748" t="s">
        <v>1776</v>
      </c>
      <c r="D68" s="748" t="s">
        <v>1158</v>
      </c>
      <c r="E68" s="748" t="s">
        <v>1777</v>
      </c>
      <c r="F68" s="752"/>
      <c r="G68" s="752"/>
      <c r="H68" s="766">
        <v>0</v>
      </c>
      <c r="I68" s="752">
        <v>14</v>
      </c>
      <c r="J68" s="752">
        <v>1609.0200000000004</v>
      </c>
      <c r="K68" s="766">
        <v>1</v>
      </c>
      <c r="L68" s="752">
        <v>14</v>
      </c>
      <c r="M68" s="753">
        <v>1609.0200000000004</v>
      </c>
    </row>
    <row r="69" spans="1:13" ht="14.4" customHeight="1" x14ac:dyDescent="0.3">
      <c r="A69" s="747" t="s">
        <v>599</v>
      </c>
      <c r="B69" s="748" t="s">
        <v>1773</v>
      </c>
      <c r="C69" s="748" t="s">
        <v>1778</v>
      </c>
      <c r="D69" s="748" t="s">
        <v>1779</v>
      </c>
      <c r="E69" s="748" t="s">
        <v>1780</v>
      </c>
      <c r="F69" s="752"/>
      <c r="G69" s="752"/>
      <c r="H69" s="766">
        <v>0</v>
      </c>
      <c r="I69" s="752">
        <v>7</v>
      </c>
      <c r="J69" s="752">
        <v>779.2399999999999</v>
      </c>
      <c r="K69" s="766">
        <v>1</v>
      </c>
      <c r="L69" s="752">
        <v>7</v>
      </c>
      <c r="M69" s="753">
        <v>779.2399999999999</v>
      </c>
    </row>
    <row r="70" spans="1:13" ht="14.4" customHeight="1" x14ac:dyDescent="0.3">
      <c r="A70" s="747" t="s">
        <v>599</v>
      </c>
      <c r="B70" s="748" t="s">
        <v>1781</v>
      </c>
      <c r="C70" s="748" t="s">
        <v>1782</v>
      </c>
      <c r="D70" s="748" t="s">
        <v>1783</v>
      </c>
      <c r="E70" s="748" t="s">
        <v>1784</v>
      </c>
      <c r="F70" s="752"/>
      <c r="G70" s="752"/>
      <c r="H70" s="766">
        <v>0</v>
      </c>
      <c r="I70" s="752">
        <v>12.9</v>
      </c>
      <c r="J70" s="752">
        <v>5936.7000000000007</v>
      </c>
      <c r="K70" s="766">
        <v>1</v>
      </c>
      <c r="L70" s="752">
        <v>12.9</v>
      </c>
      <c r="M70" s="753">
        <v>5936.7000000000007</v>
      </c>
    </row>
    <row r="71" spans="1:13" ht="14.4" customHeight="1" x14ac:dyDescent="0.3">
      <c r="A71" s="747" t="s">
        <v>599</v>
      </c>
      <c r="B71" s="748" t="s">
        <v>1781</v>
      </c>
      <c r="C71" s="748" t="s">
        <v>1785</v>
      </c>
      <c r="D71" s="748" t="s">
        <v>1229</v>
      </c>
      <c r="E71" s="748" t="s">
        <v>1786</v>
      </c>
      <c r="F71" s="752">
        <v>35</v>
      </c>
      <c r="G71" s="752">
        <v>5484.8499999999985</v>
      </c>
      <c r="H71" s="766">
        <v>1</v>
      </c>
      <c r="I71" s="752"/>
      <c r="J71" s="752"/>
      <c r="K71" s="766">
        <v>0</v>
      </c>
      <c r="L71" s="752">
        <v>35</v>
      </c>
      <c r="M71" s="753">
        <v>5484.8499999999985</v>
      </c>
    </row>
    <row r="72" spans="1:13" ht="14.4" customHeight="1" x14ac:dyDescent="0.3">
      <c r="A72" s="747" t="s">
        <v>599</v>
      </c>
      <c r="B72" s="748" t="s">
        <v>1787</v>
      </c>
      <c r="C72" s="748" t="s">
        <v>1788</v>
      </c>
      <c r="D72" s="748" t="s">
        <v>1789</v>
      </c>
      <c r="E72" s="748" t="s">
        <v>1790</v>
      </c>
      <c r="F72" s="752"/>
      <c r="G72" s="752"/>
      <c r="H72" s="766">
        <v>0</v>
      </c>
      <c r="I72" s="752">
        <v>4</v>
      </c>
      <c r="J72" s="752">
        <v>494</v>
      </c>
      <c r="K72" s="766">
        <v>1</v>
      </c>
      <c r="L72" s="752">
        <v>4</v>
      </c>
      <c r="M72" s="753">
        <v>494</v>
      </c>
    </row>
    <row r="73" spans="1:13" ht="14.4" customHeight="1" x14ac:dyDescent="0.3">
      <c r="A73" s="747" t="s">
        <v>599</v>
      </c>
      <c r="B73" s="748" t="s">
        <v>1787</v>
      </c>
      <c r="C73" s="748" t="s">
        <v>1791</v>
      </c>
      <c r="D73" s="748" t="s">
        <v>1792</v>
      </c>
      <c r="E73" s="748" t="s">
        <v>1790</v>
      </c>
      <c r="F73" s="752">
        <v>5</v>
      </c>
      <c r="G73" s="752">
        <v>634.75</v>
      </c>
      <c r="H73" s="766">
        <v>1</v>
      </c>
      <c r="I73" s="752"/>
      <c r="J73" s="752"/>
      <c r="K73" s="766">
        <v>0</v>
      </c>
      <c r="L73" s="752">
        <v>5</v>
      </c>
      <c r="M73" s="753">
        <v>634.75</v>
      </c>
    </row>
    <row r="74" spans="1:13" ht="14.4" customHeight="1" x14ac:dyDescent="0.3">
      <c r="A74" s="747" t="s">
        <v>599</v>
      </c>
      <c r="B74" s="748" t="s">
        <v>1793</v>
      </c>
      <c r="C74" s="748" t="s">
        <v>1794</v>
      </c>
      <c r="D74" s="748" t="s">
        <v>1795</v>
      </c>
      <c r="E74" s="748" t="s">
        <v>1796</v>
      </c>
      <c r="F74" s="752">
        <v>36</v>
      </c>
      <c r="G74" s="752">
        <v>957.96</v>
      </c>
      <c r="H74" s="766">
        <v>1</v>
      </c>
      <c r="I74" s="752"/>
      <c r="J74" s="752"/>
      <c r="K74" s="766">
        <v>0</v>
      </c>
      <c r="L74" s="752">
        <v>36</v>
      </c>
      <c r="M74" s="753">
        <v>957.96</v>
      </c>
    </row>
    <row r="75" spans="1:13" ht="14.4" customHeight="1" x14ac:dyDescent="0.3">
      <c r="A75" s="747" t="s">
        <v>599</v>
      </c>
      <c r="B75" s="748" t="s">
        <v>1797</v>
      </c>
      <c r="C75" s="748" t="s">
        <v>1798</v>
      </c>
      <c r="D75" s="748" t="s">
        <v>1799</v>
      </c>
      <c r="E75" s="748" t="s">
        <v>1800</v>
      </c>
      <c r="F75" s="752">
        <v>2</v>
      </c>
      <c r="G75" s="752">
        <v>2233</v>
      </c>
      <c r="H75" s="766">
        <v>1</v>
      </c>
      <c r="I75" s="752"/>
      <c r="J75" s="752"/>
      <c r="K75" s="766">
        <v>0</v>
      </c>
      <c r="L75" s="752">
        <v>2</v>
      </c>
      <c r="M75" s="753">
        <v>2233</v>
      </c>
    </row>
    <row r="76" spans="1:13" ht="14.4" customHeight="1" x14ac:dyDescent="0.3">
      <c r="A76" s="747" t="s">
        <v>599</v>
      </c>
      <c r="B76" s="748" t="s">
        <v>1797</v>
      </c>
      <c r="C76" s="748" t="s">
        <v>1801</v>
      </c>
      <c r="D76" s="748" t="s">
        <v>1802</v>
      </c>
      <c r="E76" s="748" t="s">
        <v>1803</v>
      </c>
      <c r="F76" s="752"/>
      <c r="G76" s="752"/>
      <c r="H76" s="766">
        <v>0</v>
      </c>
      <c r="I76" s="752">
        <v>7</v>
      </c>
      <c r="J76" s="752">
        <v>3776.7799999999997</v>
      </c>
      <c r="K76" s="766">
        <v>1</v>
      </c>
      <c r="L76" s="752">
        <v>7</v>
      </c>
      <c r="M76" s="753">
        <v>3776.7799999999997</v>
      </c>
    </row>
    <row r="77" spans="1:13" ht="14.4" customHeight="1" x14ac:dyDescent="0.3">
      <c r="A77" s="747" t="s">
        <v>599</v>
      </c>
      <c r="B77" s="748" t="s">
        <v>1797</v>
      </c>
      <c r="C77" s="748" t="s">
        <v>1804</v>
      </c>
      <c r="D77" s="748" t="s">
        <v>1802</v>
      </c>
      <c r="E77" s="748" t="s">
        <v>1800</v>
      </c>
      <c r="F77" s="752"/>
      <c r="G77" s="752"/>
      <c r="H77" s="766">
        <v>0</v>
      </c>
      <c r="I77" s="752">
        <v>24.5</v>
      </c>
      <c r="J77" s="752">
        <v>22658.571999999996</v>
      </c>
      <c r="K77" s="766">
        <v>1</v>
      </c>
      <c r="L77" s="752">
        <v>24.5</v>
      </c>
      <c r="M77" s="753">
        <v>22658.571999999996</v>
      </c>
    </row>
    <row r="78" spans="1:13" ht="14.4" customHeight="1" x14ac:dyDescent="0.3">
      <c r="A78" s="747" t="s">
        <v>599</v>
      </c>
      <c r="B78" s="748" t="s">
        <v>1805</v>
      </c>
      <c r="C78" s="748" t="s">
        <v>1806</v>
      </c>
      <c r="D78" s="748" t="s">
        <v>1807</v>
      </c>
      <c r="E78" s="748" t="s">
        <v>1808</v>
      </c>
      <c r="F78" s="752"/>
      <c r="G78" s="752"/>
      <c r="H78" s="766">
        <v>0</v>
      </c>
      <c r="I78" s="752">
        <v>10</v>
      </c>
      <c r="J78" s="752">
        <v>419.04000000000008</v>
      </c>
      <c r="K78" s="766">
        <v>1</v>
      </c>
      <c r="L78" s="752">
        <v>10</v>
      </c>
      <c r="M78" s="753">
        <v>419.04000000000008</v>
      </c>
    </row>
    <row r="79" spans="1:13" ht="14.4" customHeight="1" x14ac:dyDescent="0.3">
      <c r="A79" s="747" t="s">
        <v>599</v>
      </c>
      <c r="B79" s="748" t="s">
        <v>1809</v>
      </c>
      <c r="C79" s="748" t="s">
        <v>1810</v>
      </c>
      <c r="D79" s="748" t="s">
        <v>1811</v>
      </c>
      <c r="E79" s="748" t="s">
        <v>1812</v>
      </c>
      <c r="F79" s="752"/>
      <c r="G79" s="752"/>
      <c r="H79" s="766">
        <v>0</v>
      </c>
      <c r="I79" s="752">
        <v>9.5</v>
      </c>
      <c r="J79" s="752">
        <v>1470.15</v>
      </c>
      <c r="K79" s="766">
        <v>1</v>
      </c>
      <c r="L79" s="752">
        <v>9.5</v>
      </c>
      <c r="M79" s="753">
        <v>1470.15</v>
      </c>
    </row>
    <row r="80" spans="1:13" ht="14.4" customHeight="1" x14ac:dyDescent="0.3">
      <c r="A80" s="747" t="s">
        <v>599</v>
      </c>
      <c r="B80" s="748" t="s">
        <v>1809</v>
      </c>
      <c r="C80" s="748" t="s">
        <v>1813</v>
      </c>
      <c r="D80" s="748" t="s">
        <v>1811</v>
      </c>
      <c r="E80" s="748" t="s">
        <v>1814</v>
      </c>
      <c r="F80" s="752"/>
      <c r="G80" s="752"/>
      <c r="H80" s="766">
        <v>0</v>
      </c>
      <c r="I80" s="752">
        <v>79.59999999999998</v>
      </c>
      <c r="J80" s="752">
        <v>20943.779999999995</v>
      </c>
      <c r="K80" s="766">
        <v>1</v>
      </c>
      <c r="L80" s="752">
        <v>79.59999999999998</v>
      </c>
      <c r="M80" s="753">
        <v>20943.779999999995</v>
      </c>
    </row>
    <row r="81" spans="1:13" ht="14.4" customHeight="1" x14ac:dyDescent="0.3">
      <c r="A81" s="747" t="s">
        <v>599</v>
      </c>
      <c r="B81" s="748" t="s">
        <v>1815</v>
      </c>
      <c r="C81" s="748" t="s">
        <v>1816</v>
      </c>
      <c r="D81" s="748" t="s">
        <v>1817</v>
      </c>
      <c r="E81" s="748" t="s">
        <v>1818</v>
      </c>
      <c r="F81" s="752"/>
      <c r="G81" s="752"/>
      <c r="H81" s="766">
        <v>0</v>
      </c>
      <c r="I81" s="752">
        <v>3</v>
      </c>
      <c r="J81" s="752">
        <v>1684.53</v>
      </c>
      <c r="K81" s="766">
        <v>1</v>
      </c>
      <c r="L81" s="752">
        <v>3</v>
      </c>
      <c r="M81" s="753">
        <v>1684.53</v>
      </c>
    </row>
    <row r="82" spans="1:13" ht="14.4" customHeight="1" x14ac:dyDescent="0.3">
      <c r="A82" s="747" t="s">
        <v>599</v>
      </c>
      <c r="B82" s="748" t="s">
        <v>1819</v>
      </c>
      <c r="C82" s="748" t="s">
        <v>1820</v>
      </c>
      <c r="D82" s="748" t="s">
        <v>1821</v>
      </c>
      <c r="E82" s="748" t="s">
        <v>1822</v>
      </c>
      <c r="F82" s="752"/>
      <c r="G82" s="752"/>
      <c r="H82" s="766">
        <v>0</v>
      </c>
      <c r="I82" s="752">
        <v>132</v>
      </c>
      <c r="J82" s="752">
        <v>7147.6000000000013</v>
      </c>
      <c r="K82" s="766">
        <v>1</v>
      </c>
      <c r="L82" s="752">
        <v>132</v>
      </c>
      <c r="M82" s="753">
        <v>7147.6000000000013</v>
      </c>
    </row>
    <row r="83" spans="1:13" ht="14.4" customHeight="1" x14ac:dyDescent="0.3">
      <c r="A83" s="747" t="s">
        <v>599</v>
      </c>
      <c r="B83" s="748" t="s">
        <v>1823</v>
      </c>
      <c r="C83" s="748" t="s">
        <v>1824</v>
      </c>
      <c r="D83" s="748" t="s">
        <v>1825</v>
      </c>
      <c r="E83" s="748" t="s">
        <v>1826</v>
      </c>
      <c r="F83" s="752"/>
      <c r="G83" s="752"/>
      <c r="H83" s="766">
        <v>0</v>
      </c>
      <c r="I83" s="752">
        <v>140</v>
      </c>
      <c r="J83" s="752">
        <v>3207.1499999999996</v>
      </c>
      <c r="K83" s="766">
        <v>1</v>
      </c>
      <c r="L83" s="752">
        <v>140</v>
      </c>
      <c r="M83" s="753">
        <v>3207.1499999999996</v>
      </c>
    </row>
    <row r="84" spans="1:13" ht="14.4" customHeight="1" x14ac:dyDescent="0.3">
      <c r="A84" s="747" t="s">
        <v>599</v>
      </c>
      <c r="B84" s="748" t="s">
        <v>1827</v>
      </c>
      <c r="C84" s="748" t="s">
        <v>1828</v>
      </c>
      <c r="D84" s="748" t="s">
        <v>1829</v>
      </c>
      <c r="E84" s="748" t="s">
        <v>1830</v>
      </c>
      <c r="F84" s="752"/>
      <c r="G84" s="752"/>
      <c r="H84" s="766">
        <v>0</v>
      </c>
      <c r="I84" s="752">
        <v>2</v>
      </c>
      <c r="J84" s="752">
        <v>12977.54</v>
      </c>
      <c r="K84" s="766">
        <v>1</v>
      </c>
      <c r="L84" s="752">
        <v>2</v>
      </c>
      <c r="M84" s="753">
        <v>12977.54</v>
      </c>
    </row>
    <row r="85" spans="1:13" ht="14.4" customHeight="1" x14ac:dyDescent="0.3">
      <c r="A85" s="747" t="s">
        <v>599</v>
      </c>
      <c r="B85" s="748" t="s">
        <v>1827</v>
      </c>
      <c r="C85" s="748" t="s">
        <v>1831</v>
      </c>
      <c r="D85" s="748" t="s">
        <v>1247</v>
      </c>
      <c r="E85" s="748" t="s">
        <v>1832</v>
      </c>
      <c r="F85" s="752"/>
      <c r="G85" s="752"/>
      <c r="H85" s="766">
        <v>0</v>
      </c>
      <c r="I85" s="752">
        <v>9.6999999999999993</v>
      </c>
      <c r="J85" s="752">
        <v>11803.198999999999</v>
      </c>
      <c r="K85" s="766">
        <v>1</v>
      </c>
      <c r="L85" s="752">
        <v>9.6999999999999993</v>
      </c>
      <c r="M85" s="753">
        <v>11803.198999999999</v>
      </c>
    </row>
    <row r="86" spans="1:13" ht="14.4" customHeight="1" x14ac:dyDescent="0.3">
      <c r="A86" s="747" t="s">
        <v>599</v>
      </c>
      <c r="B86" s="748" t="s">
        <v>1833</v>
      </c>
      <c r="C86" s="748" t="s">
        <v>1834</v>
      </c>
      <c r="D86" s="748" t="s">
        <v>1835</v>
      </c>
      <c r="E86" s="748" t="s">
        <v>1836</v>
      </c>
      <c r="F86" s="752"/>
      <c r="G86" s="752"/>
      <c r="H86" s="766">
        <v>0</v>
      </c>
      <c r="I86" s="752">
        <v>0.7</v>
      </c>
      <c r="J86" s="752">
        <v>111.64999999999999</v>
      </c>
      <c r="K86" s="766">
        <v>1</v>
      </c>
      <c r="L86" s="752">
        <v>0.7</v>
      </c>
      <c r="M86" s="753">
        <v>111.64999999999999</v>
      </c>
    </row>
    <row r="87" spans="1:13" ht="14.4" customHeight="1" x14ac:dyDescent="0.3">
      <c r="A87" s="747" t="s">
        <v>599</v>
      </c>
      <c r="B87" s="748" t="s">
        <v>1837</v>
      </c>
      <c r="C87" s="748" t="s">
        <v>1838</v>
      </c>
      <c r="D87" s="748" t="s">
        <v>1839</v>
      </c>
      <c r="E87" s="748" t="s">
        <v>1840</v>
      </c>
      <c r="F87" s="752"/>
      <c r="G87" s="752"/>
      <c r="H87" s="766">
        <v>0</v>
      </c>
      <c r="I87" s="752">
        <v>1</v>
      </c>
      <c r="J87" s="752">
        <v>236.17</v>
      </c>
      <c r="K87" s="766">
        <v>1</v>
      </c>
      <c r="L87" s="752">
        <v>1</v>
      </c>
      <c r="M87" s="753">
        <v>236.17</v>
      </c>
    </row>
    <row r="88" spans="1:13" ht="14.4" customHeight="1" x14ac:dyDescent="0.3">
      <c r="A88" s="747" t="s">
        <v>599</v>
      </c>
      <c r="B88" s="748" t="s">
        <v>1841</v>
      </c>
      <c r="C88" s="748" t="s">
        <v>1842</v>
      </c>
      <c r="D88" s="748" t="s">
        <v>671</v>
      </c>
      <c r="E88" s="748" t="s">
        <v>1843</v>
      </c>
      <c r="F88" s="752"/>
      <c r="G88" s="752"/>
      <c r="H88" s="766">
        <v>0</v>
      </c>
      <c r="I88" s="752">
        <v>40</v>
      </c>
      <c r="J88" s="752">
        <v>2349.6</v>
      </c>
      <c r="K88" s="766">
        <v>1</v>
      </c>
      <c r="L88" s="752">
        <v>40</v>
      </c>
      <c r="M88" s="753">
        <v>2349.6</v>
      </c>
    </row>
    <row r="89" spans="1:13" ht="14.4" customHeight="1" x14ac:dyDescent="0.3">
      <c r="A89" s="747" t="s">
        <v>599</v>
      </c>
      <c r="B89" s="748" t="s">
        <v>1841</v>
      </c>
      <c r="C89" s="748" t="s">
        <v>1844</v>
      </c>
      <c r="D89" s="748" t="s">
        <v>671</v>
      </c>
      <c r="E89" s="748" t="s">
        <v>1845</v>
      </c>
      <c r="F89" s="752"/>
      <c r="G89" s="752"/>
      <c r="H89" s="766">
        <v>0</v>
      </c>
      <c r="I89" s="752">
        <v>221</v>
      </c>
      <c r="J89" s="752">
        <v>22923.269999999997</v>
      </c>
      <c r="K89" s="766">
        <v>1</v>
      </c>
      <c r="L89" s="752">
        <v>221</v>
      </c>
      <c r="M89" s="753">
        <v>22923.269999999997</v>
      </c>
    </row>
    <row r="90" spans="1:13" ht="14.4" customHeight="1" x14ac:dyDescent="0.3">
      <c r="A90" s="747" t="s">
        <v>599</v>
      </c>
      <c r="B90" s="748" t="s">
        <v>1841</v>
      </c>
      <c r="C90" s="748" t="s">
        <v>1846</v>
      </c>
      <c r="D90" s="748" t="s">
        <v>671</v>
      </c>
      <c r="E90" s="748" t="s">
        <v>1845</v>
      </c>
      <c r="F90" s="752">
        <v>15</v>
      </c>
      <c r="G90" s="752">
        <v>1549.7999999999995</v>
      </c>
      <c r="H90" s="766">
        <v>1</v>
      </c>
      <c r="I90" s="752"/>
      <c r="J90" s="752"/>
      <c r="K90" s="766">
        <v>0</v>
      </c>
      <c r="L90" s="752">
        <v>15</v>
      </c>
      <c r="M90" s="753">
        <v>1549.7999999999995</v>
      </c>
    </row>
    <row r="91" spans="1:13" ht="14.4" customHeight="1" x14ac:dyDescent="0.3">
      <c r="A91" s="747" t="s">
        <v>599</v>
      </c>
      <c r="B91" s="748" t="s">
        <v>1847</v>
      </c>
      <c r="C91" s="748" t="s">
        <v>1848</v>
      </c>
      <c r="D91" s="748" t="s">
        <v>935</v>
      </c>
      <c r="E91" s="748" t="s">
        <v>1849</v>
      </c>
      <c r="F91" s="752">
        <v>1</v>
      </c>
      <c r="G91" s="752">
        <v>63.049999999999983</v>
      </c>
      <c r="H91" s="766">
        <v>1</v>
      </c>
      <c r="I91" s="752"/>
      <c r="J91" s="752"/>
      <c r="K91" s="766">
        <v>0</v>
      </c>
      <c r="L91" s="752">
        <v>1</v>
      </c>
      <c r="M91" s="753">
        <v>63.049999999999983</v>
      </c>
    </row>
    <row r="92" spans="1:13" ht="14.4" customHeight="1" x14ac:dyDescent="0.3">
      <c r="A92" s="747" t="s">
        <v>599</v>
      </c>
      <c r="B92" s="748" t="s">
        <v>1850</v>
      </c>
      <c r="C92" s="748" t="s">
        <v>1851</v>
      </c>
      <c r="D92" s="748" t="s">
        <v>1852</v>
      </c>
      <c r="E92" s="748" t="s">
        <v>1853</v>
      </c>
      <c r="F92" s="752"/>
      <c r="G92" s="752"/>
      <c r="H92" s="766">
        <v>0</v>
      </c>
      <c r="I92" s="752">
        <v>7</v>
      </c>
      <c r="J92" s="752">
        <v>574.84</v>
      </c>
      <c r="K92" s="766">
        <v>1</v>
      </c>
      <c r="L92" s="752">
        <v>7</v>
      </c>
      <c r="M92" s="753">
        <v>574.84</v>
      </c>
    </row>
    <row r="93" spans="1:13" ht="14.4" customHeight="1" x14ac:dyDescent="0.3">
      <c r="A93" s="747" t="s">
        <v>599</v>
      </c>
      <c r="B93" s="748" t="s">
        <v>1850</v>
      </c>
      <c r="C93" s="748" t="s">
        <v>1854</v>
      </c>
      <c r="D93" s="748" t="s">
        <v>1855</v>
      </c>
      <c r="E93" s="748" t="s">
        <v>1856</v>
      </c>
      <c r="F93" s="752">
        <v>2</v>
      </c>
      <c r="G93" s="752">
        <v>287.37999999999994</v>
      </c>
      <c r="H93" s="766">
        <v>1</v>
      </c>
      <c r="I93" s="752"/>
      <c r="J93" s="752"/>
      <c r="K93" s="766">
        <v>0</v>
      </c>
      <c r="L93" s="752">
        <v>2</v>
      </c>
      <c r="M93" s="753">
        <v>287.37999999999994</v>
      </c>
    </row>
    <row r="94" spans="1:13" ht="14.4" customHeight="1" x14ac:dyDescent="0.3">
      <c r="A94" s="747" t="s">
        <v>599</v>
      </c>
      <c r="B94" s="748" t="s">
        <v>1857</v>
      </c>
      <c r="C94" s="748" t="s">
        <v>1858</v>
      </c>
      <c r="D94" s="748" t="s">
        <v>1859</v>
      </c>
      <c r="E94" s="748" t="s">
        <v>1860</v>
      </c>
      <c r="F94" s="752"/>
      <c r="G94" s="752"/>
      <c r="H94" s="766">
        <v>0</v>
      </c>
      <c r="I94" s="752">
        <v>15</v>
      </c>
      <c r="J94" s="752">
        <v>1650</v>
      </c>
      <c r="K94" s="766">
        <v>1</v>
      </c>
      <c r="L94" s="752">
        <v>15</v>
      </c>
      <c r="M94" s="753">
        <v>1650</v>
      </c>
    </row>
    <row r="95" spans="1:13" ht="14.4" customHeight="1" x14ac:dyDescent="0.3">
      <c r="A95" s="747" t="s">
        <v>599</v>
      </c>
      <c r="B95" s="748" t="s">
        <v>1861</v>
      </c>
      <c r="C95" s="748" t="s">
        <v>1862</v>
      </c>
      <c r="D95" s="748" t="s">
        <v>1863</v>
      </c>
      <c r="E95" s="748" t="s">
        <v>1864</v>
      </c>
      <c r="F95" s="752"/>
      <c r="G95" s="752"/>
      <c r="H95" s="766">
        <v>0</v>
      </c>
      <c r="I95" s="752">
        <v>1</v>
      </c>
      <c r="J95" s="752">
        <v>24.930000000000007</v>
      </c>
      <c r="K95" s="766">
        <v>1</v>
      </c>
      <c r="L95" s="752">
        <v>1</v>
      </c>
      <c r="M95" s="753">
        <v>24.930000000000007</v>
      </c>
    </row>
    <row r="96" spans="1:13" ht="14.4" customHeight="1" x14ac:dyDescent="0.3">
      <c r="A96" s="747" t="s">
        <v>599</v>
      </c>
      <c r="B96" s="748" t="s">
        <v>1865</v>
      </c>
      <c r="C96" s="748" t="s">
        <v>1866</v>
      </c>
      <c r="D96" s="748" t="s">
        <v>1867</v>
      </c>
      <c r="E96" s="748" t="s">
        <v>1868</v>
      </c>
      <c r="F96" s="752"/>
      <c r="G96" s="752"/>
      <c r="H96" s="766">
        <v>0</v>
      </c>
      <c r="I96" s="752">
        <v>449</v>
      </c>
      <c r="J96" s="752">
        <v>16481.484407171756</v>
      </c>
      <c r="K96" s="766">
        <v>1</v>
      </c>
      <c r="L96" s="752">
        <v>449</v>
      </c>
      <c r="M96" s="753">
        <v>16481.484407171756</v>
      </c>
    </row>
    <row r="97" spans="1:13" ht="14.4" customHeight="1" x14ac:dyDescent="0.3">
      <c r="A97" s="747" t="s">
        <v>599</v>
      </c>
      <c r="B97" s="748" t="s">
        <v>1865</v>
      </c>
      <c r="C97" s="748" t="s">
        <v>1869</v>
      </c>
      <c r="D97" s="748" t="s">
        <v>1870</v>
      </c>
      <c r="E97" s="748" t="s">
        <v>1871</v>
      </c>
      <c r="F97" s="752"/>
      <c r="G97" s="752"/>
      <c r="H97" s="766">
        <v>0</v>
      </c>
      <c r="I97" s="752">
        <v>116</v>
      </c>
      <c r="J97" s="752">
        <v>6044.2412060658062</v>
      </c>
      <c r="K97" s="766">
        <v>1</v>
      </c>
      <c r="L97" s="752">
        <v>116</v>
      </c>
      <c r="M97" s="753">
        <v>6044.2412060658062</v>
      </c>
    </row>
    <row r="98" spans="1:13" ht="14.4" customHeight="1" x14ac:dyDescent="0.3">
      <c r="A98" s="747" t="s">
        <v>599</v>
      </c>
      <c r="B98" s="748" t="s">
        <v>1872</v>
      </c>
      <c r="C98" s="748" t="s">
        <v>1873</v>
      </c>
      <c r="D98" s="748" t="s">
        <v>1874</v>
      </c>
      <c r="E98" s="748" t="s">
        <v>1875</v>
      </c>
      <c r="F98" s="752"/>
      <c r="G98" s="752"/>
      <c r="H98" s="766">
        <v>0</v>
      </c>
      <c r="I98" s="752">
        <v>165</v>
      </c>
      <c r="J98" s="752">
        <v>42589.14</v>
      </c>
      <c r="K98" s="766">
        <v>1</v>
      </c>
      <c r="L98" s="752">
        <v>165</v>
      </c>
      <c r="M98" s="753">
        <v>42589.14</v>
      </c>
    </row>
    <row r="99" spans="1:13" ht="14.4" customHeight="1" x14ac:dyDescent="0.3">
      <c r="A99" s="747" t="s">
        <v>599</v>
      </c>
      <c r="B99" s="748" t="s">
        <v>1876</v>
      </c>
      <c r="C99" s="748" t="s">
        <v>1877</v>
      </c>
      <c r="D99" s="748" t="s">
        <v>946</v>
      </c>
      <c r="E99" s="748" t="s">
        <v>1878</v>
      </c>
      <c r="F99" s="752"/>
      <c r="G99" s="752"/>
      <c r="H99" s="766">
        <v>0</v>
      </c>
      <c r="I99" s="752">
        <v>1</v>
      </c>
      <c r="J99" s="752">
        <v>167.33</v>
      </c>
      <c r="K99" s="766">
        <v>1</v>
      </c>
      <c r="L99" s="752">
        <v>1</v>
      </c>
      <c r="M99" s="753">
        <v>167.33</v>
      </c>
    </row>
    <row r="100" spans="1:13" ht="14.4" customHeight="1" x14ac:dyDescent="0.3">
      <c r="A100" s="747" t="s">
        <v>599</v>
      </c>
      <c r="B100" s="748" t="s">
        <v>1879</v>
      </c>
      <c r="C100" s="748" t="s">
        <v>1880</v>
      </c>
      <c r="D100" s="748" t="s">
        <v>1881</v>
      </c>
      <c r="E100" s="748" t="s">
        <v>1882</v>
      </c>
      <c r="F100" s="752"/>
      <c r="G100" s="752"/>
      <c r="H100" s="766">
        <v>0</v>
      </c>
      <c r="I100" s="752">
        <v>1</v>
      </c>
      <c r="J100" s="752">
        <v>135.70000000000002</v>
      </c>
      <c r="K100" s="766">
        <v>1</v>
      </c>
      <c r="L100" s="752">
        <v>1</v>
      </c>
      <c r="M100" s="753">
        <v>135.70000000000002</v>
      </c>
    </row>
    <row r="101" spans="1:13" ht="14.4" customHeight="1" x14ac:dyDescent="0.3">
      <c r="A101" s="747" t="s">
        <v>599</v>
      </c>
      <c r="B101" s="748" t="s">
        <v>1883</v>
      </c>
      <c r="C101" s="748" t="s">
        <v>1884</v>
      </c>
      <c r="D101" s="748" t="s">
        <v>1885</v>
      </c>
      <c r="E101" s="748" t="s">
        <v>1886</v>
      </c>
      <c r="F101" s="752"/>
      <c r="G101" s="752"/>
      <c r="H101" s="766">
        <v>0</v>
      </c>
      <c r="I101" s="752">
        <v>1</v>
      </c>
      <c r="J101" s="752">
        <v>9.1600000000000019</v>
      </c>
      <c r="K101" s="766">
        <v>1</v>
      </c>
      <c r="L101" s="752">
        <v>1</v>
      </c>
      <c r="M101" s="753">
        <v>9.1600000000000019</v>
      </c>
    </row>
    <row r="102" spans="1:13" ht="14.4" customHeight="1" x14ac:dyDescent="0.3">
      <c r="A102" s="747" t="s">
        <v>599</v>
      </c>
      <c r="B102" s="748" t="s">
        <v>1887</v>
      </c>
      <c r="C102" s="748" t="s">
        <v>1888</v>
      </c>
      <c r="D102" s="748" t="s">
        <v>1889</v>
      </c>
      <c r="E102" s="748" t="s">
        <v>1890</v>
      </c>
      <c r="F102" s="752"/>
      <c r="G102" s="752"/>
      <c r="H102" s="766">
        <v>0</v>
      </c>
      <c r="I102" s="752">
        <v>1</v>
      </c>
      <c r="J102" s="752">
        <v>95.37</v>
      </c>
      <c r="K102" s="766">
        <v>1</v>
      </c>
      <c r="L102" s="752">
        <v>1</v>
      </c>
      <c r="M102" s="753">
        <v>95.37</v>
      </c>
    </row>
    <row r="103" spans="1:13" ht="14.4" customHeight="1" x14ac:dyDescent="0.3">
      <c r="A103" s="747" t="s">
        <v>599</v>
      </c>
      <c r="B103" s="748" t="s">
        <v>1891</v>
      </c>
      <c r="C103" s="748" t="s">
        <v>1892</v>
      </c>
      <c r="D103" s="748" t="s">
        <v>1120</v>
      </c>
      <c r="E103" s="748" t="s">
        <v>1893</v>
      </c>
      <c r="F103" s="752"/>
      <c r="G103" s="752"/>
      <c r="H103" s="766">
        <v>0</v>
      </c>
      <c r="I103" s="752">
        <v>55</v>
      </c>
      <c r="J103" s="752">
        <v>1209.7499999999998</v>
      </c>
      <c r="K103" s="766">
        <v>1</v>
      </c>
      <c r="L103" s="752">
        <v>55</v>
      </c>
      <c r="M103" s="753">
        <v>1209.7499999999998</v>
      </c>
    </row>
    <row r="104" spans="1:13" ht="14.4" customHeight="1" x14ac:dyDescent="0.3">
      <c r="A104" s="747" t="s">
        <v>599</v>
      </c>
      <c r="B104" s="748" t="s">
        <v>1891</v>
      </c>
      <c r="C104" s="748" t="s">
        <v>1894</v>
      </c>
      <c r="D104" s="748" t="s">
        <v>1120</v>
      </c>
      <c r="E104" s="748" t="s">
        <v>1895</v>
      </c>
      <c r="F104" s="752"/>
      <c r="G104" s="752"/>
      <c r="H104" s="766">
        <v>0</v>
      </c>
      <c r="I104" s="752">
        <v>1</v>
      </c>
      <c r="J104" s="752">
        <v>45.749999999999972</v>
      </c>
      <c r="K104" s="766">
        <v>1</v>
      </c>
      <c r="L104" s="752">
        <v>1</v>
      </c>
      <c r="M104" s="753">
        <v>45.749999999999972</v>
      </c>
    </row>
    <row r="105" spans="1:13" ht="14.4" customHeight="1" x14ac:dyDescent="0.3">
      <c r="A105" s="747" t="s">
        <v>599</v>
      </c>
      <c r="B105" s="748" t="s">
        <v>1891</v>
      </c>
      <c r="C105" s="748" t="s">
        <v>1896</v>
      </c>
      <c r="D105" s="748" t="s">
        <v>1897</v>
      </c>
      <c r="E105" s="748" t="s">
        <v>1893</v>
      </c>
      <c r="F105" s="752">
        <v>4</v>
      </c>
      <c r="G105" s="752">
        <v>176</v>
      </c>
      <c r="H105" s="766">
        <v>1</v>
      </c>
      <c r="I105" s="752"/>
      <c r="J105" s="752"/>
      <c r="K105" s="766">
        <v>0</v>
      </c>
      <c r="L105" s="752">
        <v>4</v>
      </c>
      <c r="M105" s="753">
        <v>176</v>
      </c>
    </row>
    <row r="106" spans="1:13" ht="14.4" customHeight="1" x14ac:dyDescent="0.3">
      <c r="A106" s="747" t="s">
        <v>599</v>
      </c>
      <c r="B106" s="748" t="s">
        <v>1891</v>
      </c>
      <c r="C106" s="748" t="s">
        <v>1898</v>
      </c>
      <c r="D106" s="748" t="s">
        <v>1897</v>
      </c>
      <c r="E106" s="748" t="s">
        <v>1899</v>
      </c>
      <c r="F106" s="752">
        <v>1</v>
      </c>
      <c r="G106" s="752">
        <v>110.0000000000001</v>
      </c>
      <c r="H106" s="766">
        <v>1</v>
      </c>
      <c r="I106" s="752"/>
      <c r="J106" s="752"/>
      <c r="K106" s="766">
        <v>0</v>
      </c>
      <c r="L106" s="752">
        <v>1</v>
      </c>
      <c r="M106" s="753">
        <v>110.0000000000001</v>
      </c>
    </row>
    <row r="107" spans="1:13" ht="14.4" customHeight="1" x14ac:dyDescent="0.3">
      <c r="A107" s="747" t="s">
        <v>599</v>
      </c>
      <c r="B107" s="748" t="s">
        <v>1900</v>
      </c>
      <c r="C107" s="748" t="s">
        <v>1901</v>
      </c>
      <c r="D107" s="748" t="s">
        <v>1902</v>
      </c>
      <c r="E107" s="748" t="s">
        <v>1741</v>
      </c>
      <c r="F107" s="752">
        <v>4</v>
      </c>
      <c r="G107" s="752">
        <v>394.43999999999994</v>
      </c>
      <c r="H107" s="766">
        <v>1</v>
      </c>
      <c r="I107" s="752"/>
      <c r="J107" s="752"/>
      <c r="K107" s="766">
        <v>0</v>
      </c>
      <c r="L107" s="752">
        <v>4</v>
      </c>
      <c r="M107" s="753">
        <v>394.43999999999994</v>
      </c>
    </row>
    <row r="108" spans="1:13" ht="14.4" customHeight="1" x14ac:dyDescent="0.3">
      <c r="A108" s="747" t="s">
        <v>599</v>
      </c>
      <c r="B108" s="748" t="s">
        <v>1900</v>
      </c>
      <c r="C108" s="748" t="s">
        <v>1903</v>
      </c>
      <c r="D108" s="748" t="s">
        <v>702</v>
      </c>
      <c r="E108" s="748" t="s">
        <v>1681</v>
      </c>
      <c r="F108" s="752"/>
      <c r="G108" s="752"/>
      <c r="H108" s="766">
        <v>0</v>
      </c>
      <c r="I108" s="752">
        <v>7</v>
      </c>
      <c r="J108" s="752">
        <v>140.16</v>
      </c>
      <c r="K108" s="766">
        <v>1</v>
      </c>
      <c r="L108" s="752">
        <v>7</v>
      </c>
      <c r="M108" s="753">
        <v>140.16</v>
      </c>
    </row>
    <row r="109" spans="1:13" ht="14.4" customHeight="1" x14ac:dyDescent="0.3">
      <c r="A109" s="747" t="s">
        <v>599</v>
      </c>
      <c r="B109" s="748" t="s">
        <v>1900</v>
      </c>
      <c r="C109" s="748" t="s">
        <v>1904</v>
      </c>
      <c r="D109" s="748" t="s">
        <v>704</v>
      </c>
      <c r="E109" s="748" t="s">
        <v>1741</v>
      </c>
      <c r="F109" s="752"/>
      <c r="G109" s="752"/>
      <c r="H109" s="766">
        <v>0</v>
      </c>
      <c r="I109" s="752">
        <v>4</v>
      </c>
      <c r="J109" s="752">
        <v>108.71000000000002</v>
      </c>
      <c r="K109" s="766">
        <v>1</v>
      </c>
      <c r="L109" s="752">
        <v>4</v>
      </c>
      <c r="M109" s="753">
        <v>108.71000000000002</v>
      </c>
    </row>
    <row r="110" spans="1:13" ht="14.4" customHeight="1" x14ac:dyDescent="0.3">
      <c r="A110" s="747" t="s">
        <v>599</v>
      </c>
      <c r="B110" s="748" t="s">
        <v>1905</v>
      </c>
      <c r="C110" s="748" t="s">
        <v>1906</v>
      </c>
      <c r="D110" s="748" t="s">
        <v>1907</v>
      </c>
      <c r="E110" s="748" t="s">
        <v>1908</v>
      </c>
      <c r="F110" s="752"/>
      <c r="G110" s="752"/>
      <c r="H110" s="766">
        <v>0</v>
      </c>
      <c r="I110" s="752">
        <v>1</v>
      </c>
      <c r="J110" s="752">
        <v>63.401620141643761</v>
      </c>
      <c r="K110" s="766">
        <v>1</v>
      </c>
      <c r="L110" s="752">
        <v>1</v>
      </c>
      <c r="M110" s="753">
        <v>63.401620141643761</v>
      </c>
    </row>
    <row r="111" spans="1:13" ht="14.4" customHeight="1" x14ac:dyDescent="0.3">
      <c r="A111" s="747" t="s">
        <v>599</v>
      </c>
      <c r="B111" s="748" t="s">
        <v>1909</v>
      </c>
      <c r="C111" s="748" t="s">
        <v>1910</v>
      </c>
      <c r="D111" s="748" t="s">
        <v>1911</v>
      </c>
      <c r="E111" s="748" t="s">
        <v>1912</v>
      </c>
      <c r="F111" s="752"/>
      <c r="G111" s="752"/>
      <c r="H111" s="766">
        <v>0</v>
      </c>
      <c r="I111" s="752">
        <v>1</v>
      </c>
      <c r="J111" s="752">
        <v>99.979999999999976</v>
      </c>
      <c r="K111" s="766">
        <v>1</v>
      </c>
      <c r="L111" s="752">
        <v>1</v>
      </c>
      <c r="M111" s="753">
        <v>99.979999999999976</v>
      </c>
    </row>
    <row r="112" spans="1:13" ht="14.4" customHeight="1" x14ac:dyDescent="0.3">
      <c r="A112" s="747" t="s">
        <v>599</v>
      </c>
      <c r="B112" s="748" t="s">
        <v>1909</v>
      </c>
      <c r="C112" s="748" t="s">
        <v>1913</v>
      </c>
      <c r="D112" s="748" t="s">
        <v>1914</v>
      </c>
      <c r="E112" s="748" t="s">
        <v>1915</v>
      </c>
      <c r="F112" s="752"/>
      <c r="G112" s="752"/>
      <c r="H112" s="766">
        <v>0</v>
      </c>
      <c r="I112" s="752">
        <v>1</v>
      </c>
      <c r="J112" s="752">
        <v>139.47000000000003</v>
      </c>
      <c r="K112" s="766">
        <v>1</v>
      </c>
      <c r="L112" s="752">
        <v>1</v>
      </c>
      <c r="M112" s="753">
        <v>139.47000000000003</v>
      </c>
    </row>
    <row r="113" spans="1:13" ht="14.4" customHeight="1" x14ac:dyDescent="0.3">
      <c r="A113" s="747" t="s">
        <v>599</v>
      </c>
      <c r="B113" s="748" t="s">
        <v>1916</v>
      </c>
      <c r="C113" s="748" t="s">
        <v>1917</v>
      </c>
      <c r="D113" s="748" t="s">
        <v>1918</v>
      </c>
      <c r="E113" s="748" t="s">
        <v>1919</v>
      </c>
      <c r="F113" s="752"/>
      <c r="G113" s="752"/>
      <c r="H113" s="766">
        <v>0</v>
      </c>
      <c r="I113" s="752">
        <v>1</v>
      </c>
      <c r="J113" s="752">
        <v>54.27</v>
      </c>
      <c r="K113" s="766">
        <v>1</v>
      </c>
      <c r="L113" s="752">
        <v>1</v>
      </c>
      <c r="M113" s="753">
        <v>54.27</v>
      </c>
    </row>
    <row r="114" spans="1:13" ht="14.4" customHeight="1" x14ac:dyDescent="0.3">
      <c r="A114" s="747" t="s">
        <v>599</v>
      </c>
      <c r="B114" s="748" t="s">
        <v>1920</v>
      </c>
      <c r="C114" s="748" t="s">
        <v>1921</v>
      </c>
      <c r="D114" s="748" t="s">
        <v>1100</v>
      </c>
      <c r="E114" s="748" t="s">
        <v>1922</v>
      </c>
      <c r="F114" s="752"/>
      <c r="G114" s="752"/>
      <c r="H114" s="766">
        <v>0</v>
      </c>
      <c r="I114" s="752">
        <v>2</v>
      </c>
      <c r="J114" s="752">
        <v>100</v>
      </c>
      <c r="K114" s="766">
        <v>1</v>
      </c>
      <c r="L114" s="752">
        <v>2</v>
      </c>
      <c r="M114" s="753">
        <v>100</v>
      </c>
    </row>
    <row r="115" spans="1:13" ht="14.4" customHeight="1" x14ac:dyDescent="0.3">
      <c r="A115" s="747" t="s">
        <v>599</v>
      </c>
      <c r="B115" s="748" t="s">
        <v>1923</v>
      </c>
      <c r="C115" s="748" t="s">
        <v>1924</v>
      </c>
      <c r="D115" s="748" t="s">
        <v>1925</v>
      </c>
      <c r="E115" s="748" t="s">
        <v>1926</v>
      </c>
      <c r="F115" s="752"/>
      <c r="G115" s="752"/>
      <c r="H115" s="766">
        <v>0</v>
      </c>
      <c r="I115" s="752">
        <v>3</v>
      </c>
      <c r="J115" s="752">
        <v>108.75</v>
      </c>
      <c r="K115" s="766">
        <v>1</v>
      </c>
      <c r="L115" s="752">
        <v>3</v>
      </c>
      <c r="M115" s="753">
        <v>108.75</v>
      </c>
    </row>
    <row r="116" spans="1:13" ht="14.4" customHeight="1" x14ac:dyDescent="0.3">
      <c r="A116" s="747" t="s">
        <v>599</v>
      </c>
      <c r="B116" s="748" t="s">
        <v>1923</v>
      </c>
      <c r="C116" s="748" t="s">
        <v>1927</v>
      </c>
      <c r="D116" s="748" t="s">
        <v>647</v>
      </c>
      <c r="E116" s="748" t="s">
        <v>1926</v>
      </c>
      <c r="F116" s="752"/>
      <c r="G116" s="752"/>
      <c r="H116" s="766">
        <v>0</v>
      </c>
      <c r="I116" s="752">
        <v>10</v>
      </c>
      <c r="J116" s="752">
        <v>338.59999999999991</v>
      </c>
      <c r="K116" s="766">
        <v>1</v>
      </c>
      <c r="L116" s="752">
        <v>10</v>
      </c>
      <c r="M116" s="753">
        <v>338.59999999999991</v>
      </c>
    </row>
    <row r="117" spans="1:13" ht="14.4" customHeight="1" x14ac:dyDescent="0.3">
      <c r="A117" s="747" t="s">
        <v>599</v>
      </c>
      <c r="B117" s="748" t="s">
        <v>1923</v>
      </c>
      <c r="C117" s="748" t="s">
        <v>1928</v>
      </c>
      <c r="D117" s="748" t="s">
        <v>639</v>
      </c>
      <c r="E117" s="748" t="s">
        <v>1926</v>
      </c>
      <c r="F117" s="752">
        <v>8</v>
      </c>
      <c r="G117" s="752">
        <v>337.34000000000003</v>
      </c>
      <c r="H117" s="766">
        <v>1</v>
      </c>
      <c r="I117" s="752"/>
      <c r="J117" s="752"/>
      <c r="K117" s="766">
        <v>0</v>
      </c>
      <c r="L117" s="752">
        <v>8</v>
      </c>
      <c r="M117" s="753">
        <v>337.34000000000003</v>
      </c>
    </row>
    <row r="118" spans="1:13" ht="14.4" customHeight="1" x14ac:dyDescent="0.3">
      <c r="A118" s="747" t="s">
        <v>599</v>
      </c>
      <c r="B118" s="748" t="s">
        <v>1929</v>
      </c>
      <c r="C118" s="748" t="s">
        <v>1930</v>
      </c>
      <c r="D118" s="748" t="s">
        <v>1118</v>
      </c>
      <c r="E118" s="748" t="s">
        <v>1931</v>
      </c>
      <c r="F118" s="752"/>
      <c r="G118" s="752"/>
      <c r="H118" s="766">
        <v>0</v>
      </c>
      <c r="I118" s="752">
        <v>1</v>
      </c>
      <c r="J118" s="752">
        <v>75.330000000000013</v>
      </c>
      <c r="K118" s="766">
        <v>1</v>
      </c>
      <c r="L118" s="752">
        <v>1</v>
      </c>
      <c r="M118" s="753">
        <v>75.330000000000013</v>
      </c>
    </row>
    <row r="119" spans="1:13" ht="14.4" customHeight="1" x14ac:dyDescent="0.3">
      <c r="A119" s="747" t="s">
        <v>599</v>
      </c>
      <c r="B119" s="748" t="s">
        <v>1929</v>
      </c>
      <c r="C119" s="748" t="s">
        <v>1932</v>
      </c>
      <c r="D119" s="748" t="s">
        <v>1118</v>
      </c>
      <c r="E119" s="748" t="s">
        <v>1681</v>
      </c>
      <c r="F119" s="752"/>
      <c r="G119" s="752"/>
      <c r="H119" s="766">
        <v>0</v>
      </c>
      <c r="I119" s="752">
        <v>30</v>
      </c>
      <c r="J119" s="752">
        <v>901.31000000000017</v>
      </c>
      <c r="K119" s="766">
        <v>1</v>
      </c>
      <c r="L119" s="752">
        <v>30</v>
      </c>
      <c r="M119" s="753">
        <v>901.31000000000017</v>
      </c>
    </row>
    <row r="120" spans="1:13" ht="14.4" customHeight="1" x14ac:dyDescent="0.3">
      <c r="A120" s="747" t="s">
        <v>599</v>
      </c>
      <c r="B120" s="748" t="s">
        <v>1933</v>
      </c>
      <c r="C120" s="748" t="s">
        <v>1934</v>
      </c>
      <c r="D120" s="748" t="s">
        <v>1141</v>
      </c>
      <c r="E120" s="748" t="s">
        <v>1935</v>
      </c>
      <c r="F120" s="752"/>
      <c r="G120" s="752"/>
      <c r="H120" s="766">
        <v>0</v>
      </c>
      <c r="I120" s="752">
        <v>2</v>
      </c>
      <c r="J120" s="752">
        <v>392.4</v>
      </c>
      <c r="K120" s="766">
        <v>1</v>
      </c>
      <c r="L120" s="752">
        <v>2</v>
      </c>
      <c r="M120" s="753">
        <v>392.4</v>
      </c>
    </row>
    <row r="121" spans="1:13" ht="14.4" customHeight="1" x14ac:dyDescent="0.3">
      <c r="A121" s="747" t="s">
        <v>599</v>
      </c>
      <c r="B121" s="748" t="s">
        <v>1933</v>
      </c>
      <c r="C121" s="748" t="s">
        <v>1936</v>
      </c>
      <c r="D121" s="748" t="s">
        <v>1134</v>
      </c>
      <c r="E121" s="748" t="s">
        <v>1131</v>
      </c>
      <c r="F121" s="752"/>
      <c r="G121" s="752"/>
      <c r="H121" s="766">
        <v>0</v>
      </c>
      <c r="I121" s="752">
        <v>2</v>
      </c>
      <c r="J121" s="752">
        <v>271.19999999999993</v>
      </c>
      <c r="K121" s="766">
        <v>1</v>
      </c>
      <c r="L121" s="752">
        <v>2</v>
      </c>
      <c r="M121" s="753">
        <v>271.19999999999993</v>
      </c>
    </row>
    <row r="122" spans="1:13" ht="14.4" customHeight="1" x14ac:dyDescent="0.3">
      <c r="A122" s="747" t="s">
        <v>599</v>
      </c>
      <c r="B122" s="748" t="s">
        <v>1933</v>
      </c>
      <c r="C122" s="748" t="s">
        <v>1937</v>
      </c>
      <c r="D122" s="748" t="s">
        <v>1133</v>
      </c>
      <c r="E122" s="748" t="s">
        <v>1131</v>
      </c>
      <c r="F122" s="752"/>
      <c r="G122" s="752"/>
      <c r="H122" s="766">
        <v>0</v>
      </c>
      <c r="I122" s="752">
        <v>2</v>
      </c>
      <c r="J122" s="752">
        <v>262.5</v>
      </c>
      <c r="K122" s="766">
        <v>1</v>
      </c>
      <c r="L122" s="752">
        <v>2</v>
      </c>
      <c r="M122" s="753">
        <v>262.5</v>
      </c>
    </row>
    <row r="123" spans="1:13" ht="14.4" customHeight="1" x14ac:dyDescent="0.3">
      <c r="A123" s="747" t="s">
        <v>599</v>
      </c>
      <c r="B123" s="748" t="s">
        <v>1933</v>
      </c>
      <c r="C123" s="748" t="s">
        <v>1938</v>
      </c>
      <c r="D123" s="748" t="s">
        <v>1130</v>
      </c>
      <c r="E123" s="748" t="s">
        <v>1131</v>
      </c>
      <c r="F123" s="752"/>
      <c r="G123" s="752"/>
      <c r="H123" s="766">
        <v>0</v>
      </c>
      <c r="I123" s="752">
        <v>2</v>
      </c>
      <c r="J123" s="752">
        <v>280.21000000000004</v>
      </c>
      <c r="K123" s="766">
        <v>1</v>
      </c>
      <c r="L123" s="752">
        <v>2</v>
      </c>
      <c r="M123" s="753">
        <v>280.21000000000004</v>
      </c>
    </row>
    <row r="124" spans="1:13" ht="14.4" customHeight="1" x14ac:dyDescent="0.3">
      <c r="A124" s="747" t="s">
        <v>599</v>
      </c>
      <c r="B124" s="748" t="s">
        <v>1933</v>
      </c>
      <c r="C124" s="748" t="s">
        <v>1939</v>
      </c>
      <c r="D124" s="748" t="s">
        <v>1132</v>
      </c>
      <c r="E124" s="748" t="s">
        <v>1131</v>
      </c>
      <c r="F124" s="752"/>
      <c r="G124" s="752"/>
      <c r="H124" s="766">
        <v>0</v>
      </c>
      <c r="I124" s="752">
        <v>3</v>
      </c>
      <c r="J124" s="752">
        <v>432.41000000000008</v>
      </c>
      <c r="K124" s="766">
        <v>1</v>
      </c>
      <c r="L124" s="752">
        <v>3</v>
      </c>
      <c r="M124" s="753">
        <v>432.41000000000008</v>
      </c>
    </row>
    <row r="125" spans="1:13" ht="14.4" customHeight="1" x14ac:dyDescent="0.3">
      <c r="A125" s="747" t="s">
        <v>599</v>
      </c>
      <c r="B125" s="748" t="s">
        <v>1933</v>
      </c>
      <c r="C125" s="748" t="s">
        <v>1940</v>
      </c>
      <c r="D125" s="748" t="s">
        <v>1140</v>
      </c>
      <c r="E125" s="748" t="s">
        <v>1136</v>
      </c>
      <c r="F125" s="752"/>
      <c r="G125" s="752"/>
      <c r="H125" s="766">
        <v>0</v>
      </c>
      <c r="I125" s="752">
        <v>1</v>
      </c>
      <c r="J125" s="752">
        <v>122.69000000000001</v>
      </c>
      <c r="K125" s="766">
        <v>1</v>
      </c>
      <c r="L125" s="752">
        <v>1</v>
      </c>
      <c r="M125" s="753">
        <v>122.69000000000001</v>
      </c>
    </row>
    <row r="126" spans="1:13" ht="14.4" customHeight="1" x14ac:dyDescent="0.3">
      <c r="A126" s="747" t="s">
        <v>599</v>
      </c>
      <c r="B126" s="748" t="s">
        <v>1933</v>
      </c>
      <c r="C126" s="748" t="s">
        <v>1941</v>
      </c>
      <c r="D126" s="748" t="s">
        <v>1138</v>
      </c>
      <c r="E126" s="748" t="s">
        <v>1136</v>
      </c>
      <c r="F126" s="752"/>
      <c r="G126" s="752"/>
      <c r="H126" s="766">
        <v>0</v>
      </c>
      <c r="I126" s="752">
        <v>1</v>
      </c>
      <c r="J126" s="752">
        <v>145.50000000000003</v>
      </c>
      <c r="K126" s="766">
        <v>1</v>
      </c>
      <c r="L126" s="752">
        <v>1</v>
      </c>
      <c r="M126" s="753">
        <v>145.50000000000003</v>
      </c>
    </row>
    <row r="127" spans="1:13" ht="14.4" customHeight="1" x14ac:dyDescent="0.3">
      <c r="A127" s="747" t="s">
        <v>599</v>
      </c>
      <c r="B127" s="748" t="s">
        <v>1933</v>
      </c>
      <c r="C127" s="748" t="s">
        <v>1942</v>
      </c>
      <c r="D127" s="748" t="s">
        <v>1139</v>
      </c>
      <c r="E127" s="748" t="s">
        <v>1136</v>
      </c>
      <c r="F127" s="752"/>
      <c r="G127" s="752"/>
      <c r="H127" s="766">
        <v>0</v>
      </c>
      <c r="I127" s="752">
        <v>1</v>
      </c>
      <c r="J127" s="752">
        <v>145.49999999999997</v>
      </c>
      <c r="K127" s="766">
        <v>1</v>
      </c>
      <c r="L127" s="752">
        <v>1</v>
      </c>
      <c r="M127" s="753">
        <v>145.49999999999997</v>
      </c>
    </row>
    <row r="128" spans="1:13" ht="14.4" customHeight="1" x14ac:dyDescent="0.3">
      <c r="A128" s="747" t="s">
        <v>599</v>
      </c>
      <c r="B128" s="748" t="s">
        <v>1933</v>
      </c>
      <c r="C128" s="748" t="s">
        <v>1943</v>
      </c>
      <c r="D128" s="748" t="s">
        <v>1137</v>
      </c>
      <c r="E128" s="748" t="s">
        <v>1136</v>
      </c>
      <c r="F128" s="752"/>
      <c r="G128" s="752"/>
      <c r="H128" s="766">
        <v>0</v>
      </c>
      <c r="I128" s="752">
        <v>1</v>
      </c>
      <c r="J128" s="752">
        <v>129.96999999999997</v>
      </c>
      <c r="K128" s="766">
        <v>1</v>
      </c>
      <c r="L128" s="752">
        <v>1</v>
      </c>
      <c r="M128" s="753">
        <v>129.96999999999997</v>
      </c>
    </row>
    <row r="129" spans="1:13" ht="14.4" customHeight="1" x14ac:dyDescent="0.3">
      <c r="A129" s="747" t="s">
        <v>599</v>
      </c>
      <c r="B129" s="748" t="s">
        <v>1933</v>
      </c>
      <c r="C129" s="748" t="s">
        <v>1944</v>
      </c>
      <c r="D129" s="748" t="s">
        <v>1135</v>
      </c>
      <c r="E129" s="748" t="s">
        <v>1136</v>
      </c>
      <c r="F129" s="752"/>
      <c r="G129" s="752"/>
      <c r="H129" s="766">
        <v>0</v>
      </c>
      <c r="I129" s="752">
        <v>2</v>
      </c>
      <c r="J129" s="752">
        <v>259.94</v>
      </c>
      <c r="K129" s="766">
        <v>1</v>
      </c>
      <c r="L129" s="752">
        <v>2</v>
      </c>
      <c r="M129" s="753">
        <v>259.94</v>
      </c>
    </row>
    <row r="130" spans="1:13" ht="14.4" customHeight="1" x14ac:dyDescent="0.3">
      <c r="A130" s="747" t="s">
        <v>607</v>
      </c>
      <c r="B130" s="748" t="s">
        <v>1602</v>
      </c>
      <c r="C130" s="748" t="s">
        <v>1603</v>
      </c>
      <c r="D130" s="748" t="s">
        <v>711</v>
      </c>
      <c r="E130" s="748" t="s">
        <v>1604</v>
      </c>
      <c r="F130" s="752"/>
      <c r="G130" s="752"/>
      <c r="H130" s="766">
        <v>0</v>
      </c>
      <c r="I130" s="752">
        <v>474</v>
      </c>
      <c r="J130" s="752">
        <v>30158.90899867277</v>
      </c>
      <c r="K130" s="766">
        <v>1</v>
      </c>
      <c r="L130" s="752">
        <v>474</v>
      </c>
      <c r="M130" s="753">
        <v>30158.90899867277</v>
      </c>
    </row>
    <row r="131" spans="1:13" ht="14.4" customHeight="1" x14ac:dyDescent="0.3">
      <c r="A131" s="747" t="s">
        <v>607</v>
      </c>
      <c r="B131" s="748" t="s">
        <v>1602</v>
      </c>
      <c r="C131" s="748" t="s">
        <v>1605</v>
      </c>
      <c r="D131" s="748" t="s">
        <v>1606</v>
      </c>
      <c r="E131" s="748" t="s">
        <v>1607</v>
      </c>
      <c r="F131" s="752"/>
      <c r="G131" s="752"/>
      <c r="H131" s="766">
        <v>0</v>
      </c>
      <c r="I131" s="752">
        <v>1</v>
      </c>
      <c r="J131" s="752">
        <v>35.18</v>
      </c>
      <c r="K131" s="766">
        <v>1</v>
      </c>
      <c r="L131" s="752">
        <v>1</v>
      </c>
      <c r="M131" s="753">
        <v>35.18</v>
      </c>
    </row>
    <row r="132" spans="1:13" ht="14.4" customHeight="1" x14ac:dyDescent="0.3">
      <c r="A132" s="747" t="s">
        <v>607</v>
      </c>
      <c r="B132" s="748" t="s">
        <v>1611</v>
      </c>
      <c r="C132" s="748" t="s">
        <v>1612</v>
      </c>
      <c r="D132" s="748" t="s">
        <v>1613</v>
      </c>
      <c r="E132" s="748" t="s">
        <v>1614</v>
      </c>
      <c r="F132" s="752"/>
      <c r="G132" s="752"/>
      <c r="H132" s="766">
        <v>0</v>
      </c>
      <c r="I132" s="752">
        <v>1</v>
      </c>
      <c r="J132" s="752">
        <v>66.399999999999991</v>
      </c>
      <c r="K132" s="766">
        <v>1</v>
      </c>
      <c r="L132" s="752">
        <v>1</v>
      </c>
      <c r="M132" s="753">
        <v>66.399999999999991</v>
      </c>
    </row>
    <row r="133" spans="1:13" ht="14.4" customHeight="1" x14ac:dyDescent="0.3">
      <c r="A133" s="747" t="s">
        <v>607</v>
      </c>
      <c r="B133" s="748" t="s">
        <v>1945</v>
      </c>
      <c r="C133" s="748" t="s">
        <v>1946</v>
      </c>
      <c r="D133" s="748" t="s">
        <v>1947</v>
      </c>
      <c r="E133" s="748" t="s">
        <v>1948</v>
      </c>
      <c r="F133" s="752"/>
      <c r="G133" s="752"/>
      <c r="H133" s="766">
        <v>0</v>
      </c>
      <c r="I133" s="752">
        <v>2</v>
      </c>
      <c r="J133" s="752">
        <v>115.4</v>
      </c>
      <c r="K133" s="766">
        <v>1</v>
      </c>
      <c r="L133" s="752">
        <v>2</v>
      </c>
      <c r="M133" s="753">
        <v>115.4</v>
      </c>
    </row>
    <row r="134" spans="1:13" ht="14.4" customHeight="1" x14ac:dyDescent="0.3">
      <c r="A134" s="747" t="s">
        <v>607</v>
      </c>
      <c r="B134" s="748" t="s">
        <v>1615</v>
      </c>
      <c r="C134" s="748" t="s">
        <v>1618</v>
      </c>
      <c r="D134" s="748" t="s">
        <v>748</v>
      </c>
      <c r="E134" s="748" t="s">
        <v>1619</v>
      </c>
      <c r="F134" s="752"/>
      <c r="G134" s="752"/>
      <c r="H134" s="766">
        <v>0</v>
      </c>
      <c r="I134" s="752">
        <v>1</v>
      </c>
      <c r="J134" s="752">
        <v>66.340000000000018</v>
      </c>
      <c r="K134" s="766">
        <v>1</v>
      </c>
      <c r="L134" s="752">
        <v>1</v>
      </c>
      <c r="M134" s="753">
        <v>66.340000000000018</v>
      </c>
    </row>
    <row r="135" spans="1:13" ht="14.4" customHeight="1" x14ac:dyDescent="0.3">
      <c r="A135" s="747" t="s">
        <v>607</v>
      </c>
      <c r="B135" s="748" t="s">
        <v>1949</v>
      </c>
      <c r="C135" s="748" t="s">
        <v>1950</v>
      </c>
      <c r="D135" s="748" t="s">
        <v>1951</v>
      </c>
      <c r="E135" s="748" t="s">
        <v>1952</v>
      </c>
      <c r="F135" s="752"/>
      <c r="G135" s="752"/>
      <c r="H135" s="766">
        <v>0</v>
      </c>
      <c r="I135" s="752">
        <v>1</v>
      </c>
      <c r="J135" s="752">
        <v>625.38</v>
      </c>
      <c r="K135" s="766">
        <v>1</v>
      </c>
      <c r="L135" s="752">
        <v>1</v>
      </c>
      <c r="M135" s="753">
        <v>625.38</v>
      </c>
    </row>
    <row r="136" spans="1:13" ht="14.4" customHeight="1" x14ac:dyDescent="0.3">
      <c r="A136" s="747" t="s">
        <v>607</v>
      </c>
      <c r="B136" s="748" t="s">
        <v>1953</v>
      </c>
      <c r="C136" s="748" t="s">
        <v>1954</v>
      </c>
      <c r="D136" s="748" t="s">
        <v>1955</v>
      </c>
      <c r="E136" s="748" t="s">
        <v>1956</v>
      </c>
      <c r="F136" s="752"/>
      <c r="G136" s="752"/>
      <c r="H136" s="766">
        <v>0</v>
      </c>
      <c r="I136" s="752">
        <v>4</v>
      </c>
      <c r="J136" s="752">
        <v>1631.2</v>
      </c>
      <c r="K136" s="766">
        <v>1</v>
      </c>
      <c r="L136" s="752">
        <v>4</v>
      </c>
      <c r="M136" s="753">
        <v>1631.2</v>
      </c>
    </row>
    <row r="137" spans="1:13" ht="14.4" customHeight="1" x14ac:dyDescent="0.3">
      <c r="A137" s="747" t="s">
        <v>607</v>
      </c>
      <c r="B137" s="748" t="s">
        <v>1632</v>
      </c>
      <c r="C137" s="748" t="s">
        <v>1633</v>
      </c>
      <c r="D137" s="748" t="s">
        <v>808</v>
      </c>
      <c r="E137" s="748" t="s">
        <v>1634</v>
      </c>
      <c r="F137" s="752"/>
      <c r="G137" s="752"/>
      <c r="H137" s="766">
        <v>0</v>
      </c>
      <c r="I137" s="752">
        <v>15</v>
      </c>
      <c r="J137" s="752">
        <v>49500</v>
      </c>
      <c r="K137" s="766">
        <v>1</v>
      </c>
      <c r="L137" s="752">
        <v>15</v>
      </c>
      <c r="M137" s="753">
        <v>49500</v>
      </c>
    </row>
    <row r="138" spans="1:13" ht="14.4" customHeight="1" x14ac:dyDescent="0.3">
      <c r="A138" s="747" t="s">
        <v>607</v>
      </c>
      <c r="B138" s="748" t="s">
        <v>1643</v>
      </c>
      <c r="C138" s="748" t="s">
        <v>1957</v>
      </c>
      <c r="D138" s="748" t="s">
        <v>713</v>
      </c>
      <c r="E138" s="748" t="s">
        <v>1958</v>
      </c>
      <c r="F138" s="752"/>
      <c r="G138" s="752"/>
      <c r="H138" s="766">
        <v>0</v>
      </c>
      <c r="I138" s="752">
        <v>1</v>
      </c>
      <c r="J138" s="752">
        <v>129.32999999999998</v>
      </c>
      <c r="K138" s="766">
        <v>1</v>
      </c>
      <c r="L138" s="752">
        <v>1</v>
      </c>
      <c r="M138" s="753">
        <v>129.32999999999998</v>
      </c>
    </row>
    <row r="139" spans="1:13" ht="14.4" customHeight="1" x14ac:dyDescent="0.3">
      <c r="A139" s="747" t="s">
        <v>607</v>
      </c>
      <c r="B139" s="748" t="s">
        <v>1643</v>
      </c>
      <c r="C139" s="748" t="s">
        <v>1644</v>
      </c>
      <c r="D139" s="748" t="s">
        <v>713</v>
      </c>
      <c r="E139" s="748" t="s">
        <v>1645</v>
      </c>
      <c r="F139" s="752"/>
      <c r="G139" s="752"/>
      <c r="H139" s="766">
        <v>0</v>
      </c>
      <c r="I139" s="752">
        <v>2</v>
      </c>
      <c r="J139" s="752">
        <v>90.38</v>
      </c>
      <c r="K139" s="766">
        <v>1</v>
      </c>
      <c r="L139" s="752">
        <v>2</v>
      </c>
      <c r="M139" s="753">
        <v>90.38</v>
      </c>
    </row>
    <row r="140" spans="1:13" ht="14.4" customHeight="1" x14ac:dyDescent="0.3">
      <c r="A140" s="747" t="s">
        <v>607</v>
      </c>
      <c r="B140" s="748" t="s">
        <v>1646</v>
      </c>
      <c r="C140" s="748" t="s">
        <v>1647</v>
      </c>
      <c r="D140" s="748" t="s">
        <v>1648</v>
      </c>
      <c r="E140" s="748" t="s">
        <v>1649</v>
      </c>
      <c r="F140" s="752"/>
      <c r="G140" s="752"/>
      <c r="H140" s="766">
        <v>0</v>
      </c>
      <c r="I140" s="752">
        <v>1</v>
      </c>
      <c r="J140" s="752">
        <v>98.440000000000026</v>
      </c>
      <c r="K140" s="766">
        <v>1</v>
      </c>
      <c r="L140" s="752">
        <v>1</v>
      </c>
      <c r="M140" s="753">
        <v>98.440000000000026</v>
      </c>
    </row>
    <row r="141" spans="1:13" ht="14.4" customHeight="1" x14ac:dyDescent="0.3">
      <c r="A141" s="747" t="s">
        <v>607</v>
      </c>
      <c r="B141" s="748" t="s">
        <v>1654</v>
      </c>
      <c r="C141" s="748" t="s">
        <v>1655</v>
      </c>
      <c r="D141" s="748" t="s">
        <v>818</v>
      </c>
      <c r="E141" s="748" t="s">
        <v>1656</v>
      </c>
      <c r="F141" s="752">
        <v>30</v>
      </c>
      <c r="G141" s="752">
        <v>840.3000000000003</v>
      </c>
      <c r="H141" s="766">
        <v>1</v>
      </c>
      <c r="I141" s="752"/>
      <c r="J141" s="752"/>
      <c r="K141" s="766">
        <v>0</v>
      </c>
      <c r="L141" s="752">
        <v>30</v>
      </c>
      <c r="M141" s="753">
        <v>840.3000000000003</v>
      </c>
    </row>
    <row r="142" spans="1:13" ht="14.4" customHeight="1" x14ac:dyDescent="0.3">
      <c r="A142" s="747" t="s">
        <v>607</v>
      </c>
      <c r="B142" s="748" t="s">
        <v>1665</v>
      </c>
      <c r="C142" s="748" t="s">
        <v>1959</v>
      </c>
      <c r="D142" s="748" t="s">
        <v>1667</v>
      </c>
      <c r="E142" s="748" t="s">
        <v>1960</v>
      </c>
      <c r="F142" s="752"/>
      <c r="G142" s="752"/>
      <c r="H142" s="766">
        <v>0</v>
      </c>
      <c r="I142" s="752">
        <v>2</v>
      </c>
      <c r="J142" s="752">
        <v>153.91999999999999</v>
      </c>
      <c r="K142" s="766">
        <v>1</v>
      </c>
      <c r="L142" s="752">
        <v>2</v>
      </c>
      <c r="M142" s="753">
        <v>153.91999999999999</v>
      </c>
    </row>
    <row r="143" spans="1:13" ht="14.4" customHeight="1" x14ac:dyDescent="0.3">
      <c r="A143" s="747" t="s">
        <v>607</v>
      </c>
      <c r="B143" s="748" t="s">
        <v>1665</v>
      </c>
      <c r="C143" s="748" t="s">
        <v>1669</v>
      </c>
      <c r="D143" s="748" t="s">
        <v>1667</v>
      </c>
      <c r="E143" s="748" t="s">
        <v>1670</v>
      </c>
      <c r="F143" s="752"/>
      <c r="G143" s="752"/>
      <c r="H143" s="766">
        <v>0</v>
      </c>
      <c r="I143" s="752">
        <v>2</v>
      </c>
      <c r="J143" s="752">
        <v>194.98000000000005</v>
      </c>
      <c r="K143" s="766">
        <v>1</v>
      </c>
      <c r="L143" s="752">
        <v>2</v>
      </c>
      <c r="M143" s="753">
        <v>194.98000000000005</v>
      </c>
    </row>
    <row r="144" spans="1:13" ht="14.4" customHeight="1" x14ac:dyDescent="0.3">
      <c r="A144" s="747" t="s">
        <v>607</v>
      </c>
      <c r="B144" s="748" t="s">
        <v>1671</v>
      </c>
      <c r="C144" s="748" t="s">
        <v>1672</v>
      </c>
      <c r="D144" s="748" t="s">
        <v>1673</v>
      </c>
      <c r="E144" s="748" t="s">
        <v>1674</v>
      </c>
      <c r="F144" s="752"/>
      <c r="G144" s="752"/>
      <c r="H144" s="766">
        <v>0</v>
      </c>
      <c r="I144" s="752">
        <v>1</v>
      </c>
      <c r="J144" s="752">
        <v>42.579999999999991</v>
      </c>
      <c r="K144" s="766">
        <v>1</v>
      </c>
      <c r="L144" s="752">
        <v>1</v>
      </c>
      <c r="M144" s="753">
        <v>42.579999999999991</v>
      </c>
    </row>
    <row r="145" spans="1:13" ht="14.4" customHeight="1" x14ac:dyDescent="0.3">
      <c r="A145" s="747" t="s">
        <v>607</v>
      </c>
      <c r="B145" s="748" t="s">
        <v>1671</v>
      </c>
      <c r="C145" s="748" t="s">
        <v>1961</v>
      </c>
      <c r="D145" s="748" t="s">
        <v>1673</v>
      </c>
      <c r="E145" s="748" t="s">
        <v>1962</v>
      </c>
      <c r="F145" s="752"/>
      <c r="G145" s="752"/>
      <c r="H145" s="766">
        <v>0</v>
      </c>
      <c r="I145" s="752">
        <v>1</v>
      </c>
      <c r="J145" s="752">
        <v>149.03</v>
      </c>
      <c r="K145" s="766">
        <v>1</v>
      </c>
      <c r="L145" s="752">
        <v>1</v>
      </c>
      <c r="M145" s="753">
        <v>149.03</v>
      </c>
    </row>
    <row r="146" spans="1:13" ht="14.4" customHeight="1" x14ac:dyDescent="0.3">
      <c r="A146" s="747" t="s">
        <v>607</v>
      </c>
      <c r="B146" s="748" t="s">
        <v>1675</v>
      </c>
      <c r="C146" s="748" t="s">
        <v>1679</v>
      </c>
      <c r="D146" s="748" t="s">
        <v>1005</v>
      </c>
      <c r="E146" s="748" t="s">
        <v>1678</v>
      </c>
      <c r="F146" s="752"/>
      <c r="G146" s="752"/>
      <c r="H146" s="766">
        <v>0</v>
      </c>
      <c r="I146" s="752">
        <v>1</v>
      </c>
      <c r="J146" s="752">
        <v>36.620000000000005</v>
      </c>
      <c r="K146" s="766">
        <v>1</v>
      </c>
      <c r="L146" s="752">
        <v>1</v>
      </c>
      <c r="M146" s="753">
        <v>36.620000000000005</v>
      </c>
    </row>
    <row r="147" spans="1:13" ht="14.4" customHeight="1" x14ac:dyDescent="0.3">
      <c r="A147" s="747" t="s">
        <v>607</v>
      </c>
      <c r="B147" s="748" t="s">
        <v>1963</v>
      </c>
      <c r="C147" s="748" t="s">
        <v>1964</v>
      </c>
      <c r="D147" s="748" t="s">
        <v>1314</v>
      </c>
      <c r="E147" s="748" t="s">
        <v>1965</v>
      </c>
      <c r="F147" s="752"/>
      <c r="G147" s="752"/>
      <c r="H147" s="766">
        <v>0</v>
      </c>
      <c r="I147" s="752">
        <v>1</v>
      </c>
      <c r="J147" s="752">
        <v>24.750000000000007</v>
      </c>
      <c r="K147" s="766">
        <v>1</v>
      </c>
      <c r="L147" s="752">
        <v>1</v>
      </c>
      <c r="M147" s="753">
        <v>24.750000000000007</v>
      </c>
    </row>
    <row r="148" spans="1:13" ht="14.4" customHeight="1" x14ac:dyDescent="0.3">
      <c r="A148" s="747" t="s">
        <v>607</v>
      </c>
      <c r="B148" s="748" t="s">
        <v>1682</v>
      </c>
      <c r="C148" s="748" t="s">
        <v>1683</v>
      </c>
      <c r="D148" s="748" t="s">
        <v>631</v>
      </c>
      <c r="E148" s="748" t="s">
        <v>1684</v>
      </c>
      <c r="F148" s="752"/>
      <c r="G148" s="752"/>
      <c r="H148" s="766">
        <v>0</v>
      </c>
      <c r="I148" s="752">
        <v>2</v>
      </c>
      <c r="J148" s="752">
        <v>27.419999999999995</v>
      </c>
      <c r="K148" s="766">
        <v>1</v>
      </c>
      <c r="L148" s="752">
        <v>2</v>
      </c>
      <c r="M148" s="753">
        <v>27.419999999999995</v>
      </c>
    </row>
    <row r="149" spans="1:13" ht="14.4" customHeight="1" x14ac:dyDescent="0.3">
      <c r="A149" s="747" t="s">
        <v>607</v>
      </c>
      <c r="B149" s="748" t="s">
        <v>1685</v>
      </c>
      <c r="C149" s="748" t="s">
        <v>1686</v>
      </c>
      <c r="D149" s="748" t="s">
        <v>991</v>
      </c>
      <c r="E149" s="748" t="s">
        <v>1678</v>
      </c>
      <c r="F149" s="752"/>
      <c r="G149" s="752"/>
      <c r="H149" s="766">
        <v>0</v>
      </c>
      <c r="I149" s="752">
        <v>5</v>
      </c>
      <c r="J149" s="752">
        <v>430.44999999999993</v>
      </c>
      <c r="K149" s="766">
        <v>1</v>
      </c>
      <c r="L149" s="752">
        <v>5</v>
      </c>
      <c r="M149" s="753">
        <v>430.44999999999993</v>
      </c>
    </row>
    <row r="150" spans="1:13" ht="14.4" customHeight="1" x14ac:dyDescent="0.3">
      <c r="A150" s="747" t="s">
        <v>607</v>
      </c>
      <c r="B150" s="748" t="s">
        <v>1685</v>
      </c>
      <c r="C150" s="748" t="s">
        <v>1966</v>
      </c>
      <c r="D150" s="748" t="s">
        <v>1431</v>
      </c>
      <c r="E150" s="748" t="s">
        <v>1681</v>
      </c>
      <c r="F150" s="752"/>
      <c r="G150" s="752"/>
      <c r="H150" s="766">
        <v>0</v>
      </c>
      <c r="I150" s="752">
        <v>1</v>
      </c>
      <c r="J150" s="752">
        <v>162.79</v>
      </c>
      <c r="K150" s="766">
        <v>1</v>
      </c>
      <c r="L150" s="752">
        <v>1</v>
      </c>
      <c r="M150" s="753">
        <v>162.79</v>
      </c>
    </row>
    <row r="151" spans="1:13" ht="14.4" customHeight="1" x14ac:dyDescent="0.3">
      <c r="A151" s="747" t="s">
        <v>607</v>
      </c>
      <c r="B151" s="748" t="s">
        <v>1685</v>
      </c>
      <c r="C151" s="748" t="s">
        <v>1689</v>
      </c>
      <c r="D151" s="748" t="s">
        <v>980</v>
      </c>
      <c r="E151" s="748" t="s">
        <v>981</v>
      </c>
      <c r="F151" s="752"/>
      <c r="G151" s="752"/>
      <c r="H151" s="766">
        <v>0</v>
      </c>
      <c r="I151" s="752">
        <v>1</v>
      </c>
      <c r="J151" s="752">
        <v>35.509999999999991</v>
      </c>
      <c r="K151" s="766">
        <v>1</v>
      </c>
      <c r="L151" s="752">
        <v>1</v>
      </c>
      <c r="M151" s="753">
        <v>35.509999999999991</v>
      </c>
    </row>
    <row r="152" spans="1:13" ht="14.4" customHeight="1" x14ac:dyDescent="0.3">
      <c r="A152" s="747" t="s">
        <v>607</v>
      </c>
      <c r="B152" s="748" t="s">
        <v>1690</v>
      </c>
      <c r="C152" s="748" t="s">
        <v>1696</v>
      </c>
      <c r="D152" s="748" t="s">
        <v>1692</v>
      </c>
      <c r="E152" s="748" t="s">
        <v>1697</v>
      </c>
      <c r="F152" s="752"/>
      <c r="G152" s="752"/>
      <c r="H152" s="766">
        <v>0</v>
      </c>
      <c r="I152" s="752">
        <v>1</v>
      </c>
      <c r="J152" s="752">
        <v>11.84</v>
      </c>
      <c r="K152" s="766">
        <v>1</v>
      </c>
      <c r="L152" s="752">
        <v>1</v>
      </c>
      <c r="M152" s="753">
        <v>11.84</v>
      </c>
    </row>
    <row r="153" spans="1:13" ht="14.4" customHeight="1" x14ac:dyDescent="0.3">
      <c r="A153" s="747" t="s">
        <v>607</v>
      </c>
      <c r="B153" s="748" t="s">
        <v>1690</v>
      </c>
      <c r="C153" s="748" t="s">
        <v>1698</v>
      </c>
      <c r="D153" s="748" t="s">
        <v>1692</v>
      </c>
      <c r="E153" s="748" t="s">
        <v>1684</v>
      </c>
      <c r="F153" s="752"/>
      <c r="G153" s="752"/>
      <c r="H153" s="766">
        <v>0</v>
      </c>
      <c r="I153" s="752">
        <v>1</v>
      </c>
      <c r="J153" s="752">
        <v>36.180000000000014</v>
      </c>
      <c r="K153" s="766">
        <v>1</v>
      </c>
      <c r="L153" s="752">
        <v>1</v>
      </c>
      <c r="M153" s="753">
        <v>36.180000000000014</v>
      </c>
    </row>
    <row r="154" spans="1:13" ht="14.4" customHeight="1" x14ac:dyDescent="0.3">
      <c r="A154" s="747" t="s">
        <v>607</v>
      </c>
      <c r="B154" s="748" t="s">
        <v>1699</v>
      </c>
      <c r="C154" s="748" t="s">
        <v>1700</v>
      </c>
      <c r="D154" s="748" t="s">
        <v>1701</v>
      </c>
      <c r="E154" s="748" t="s">
        <v>1702</v>
      </c>
      <c r="F154" s="752"/>
      <c r="G154" s="752"/>
      <c r="H154" s="766">
        <v>0</v>
      </c>
      <c r="I154" s="752">
        <v>1</v>
      </c>
      <c r="J154" s="752">
        <v>131.74</v>
      </c>
      <c r="K154" s="766">
        <v>1</v>
      </c>
      <c r="L154" s="752">
        <v>1</v>
      </c>
      <c r="M154" s="753">
        <v>131.74</v>
      </c>
    </row>
    <row r="155" spans="1:13" ht="14.4" customHeight="1" x14ac:dyDescent="0.3">
      <c r="A155" s="747" t="s">
        <v>607</v>
      </c>
      <c r="B155" s="748" t="s">
        <v>1699</v>
      </c>
      <c r="C155" s="748" t="s">
        <v>1703</v>
      </c>
      <c r="D155" s="748" t="s">
        <v>1704</v>
      </c>
      <c r="E155" s="748" t="s">
        <v>1705</v>
      </c>
      <c r="F155" s="752"/>
      <c r="G155" s="752"/>
      <c r="H155" s="766">
        <v>0</v>
      </c>
      <c r="I155" s="752">
        <v>1</v>
      </c>
      <c r="J155" s="752">
        <v>182.93000000000006</v>
      </c>
      <c r="K155" s="766">
        <v>1</v>
      </c>
      <c r="L155" s="752">
        <v>1</v>
      </c>
      <c r="M155" s="753">
        <v>182.93000000000006</v>
      </c>
    </row>
    <row r="156" spans="1:13" ht="14.4" customHeight="1" x14ac:dyDescent="0.3">
      <c r="A156" s="747" t="s">
        <v>607</v>
      </c>
      <c r="B156" s="748" t="s">
        <v>1710</v>
      </c>
      <c r="C156" s="748" t="s">
        <v>1967</v>
      </c>
      <c r="D156" s="748" t="s">
        <v>1712</v>
      </c>
      <c r="E156" s="748" t="s">
        <v>1968</v>
      </c>
      <c r="F156" s="752"/>
      <c r="G156" s="752"/>
      <c r="H156" s="766">
        <v>0</v>
      </c>
      <c r="I156" s="752">
        <v>1</v>
      </c>
      <c r="J156" s="752">
        <v>185.26</v>
      </c>
      <c r="K156" s="766">
        <v>1</v>
      </c>
      <c r="L156" s="752">
        <v>1</v>
      </c>
      <c r="M156" s="753">
        <v>185.26</v>
      </c>
    </row>
    <row r="157" spans="1:13" ht="14.4" customHeight="1" x14ac:dyDescent="0.3">
      <c r="A157" s="747" t="s">
        <v>607</v>
      </c>
      <c r="B157" s="748" t="s">
        <v>1710</v>
      </c>
      <c r="C157" s="748" t="s">
        <v>1714</v>
      </c>
      <c r="D157" s="748" t="s">
        <v>1712</v>
      </c>
      <c r="E157" s="748" t="s">
        <v>1715</v>
      </c>
      <c r="F157" s="752"/>
      <c r="G157" s="752"/>
      <c r="H157" s="766">
        <v>0</v>
      </c>
      <c r="I157" s="752">
        <v>1</v>
      </c>
      <c r="J157" s="752">
        <v>213.24</v>
      </c>
      <c r="K157" s="766">
        <v>1</v>
      </c>
      <c r="L157" s="752">
        <v>1</v>
      </c>
      <c r="M157" s="753">
        <v>213.24</v>
      </c>
    </row>
    <row r="158" spans="1:13" ht="14.4" customHeight="1" x14ac:dyDescent="0.3">
      <c r="A158" s="747" t="s">
        <v>607</v>
      </c>
      <c r="B158" s="748" t="s">
        <v>1969</v>
      </c>
      <c r="C158" s="748" t="s">
        <v>1970</v>
      </c>
      <c r="D158" s="748" t="s">
        <v>1971</v>
      </c>
      <c r="E158" s="748" t="s">
        <v>1972</v>
      </c>
      <c r="F158" s="752"/>
      <c r="G158" s="752"/>
      <c r="H158" s="766">
        <v>0</v>
      </c>
      <c r="I158" s="752">
        <v>1</v>
      </c>
      <c r="J158" s="752">
        <v>229.21</v>
      </c>
      <c r="K158" s="766">
        <v>1</v>
      </c>
      <c r="L158" s="752">
        <v>1</v>
      </c>
      <c r="M158" s="753">
        <v>229.21</v>
      </c>
    </row>
    <row r="159" spans="1:13" ht="14.4" customHeight="1" x14ac:dyDescent="0.3">
      <c r="A159" s="747" t="s">
        <v>607</v>
      </c>
      <c r="B159" s="748" t="s">
        <v>1973</v>
      </c>
      <c r="C159" s="748" t="s">
        <v>1974</v>
      </c>
      <c r="D159" s="748" t="s">
        <v>1975</v>
      </c>
      <c r="E159" s="748" t="s">
        <v>1976</v>
      </c>
      <c r="F159" s="752"/>
      <c r="G159" s="752"/>
      <c r="H159" s="766">
        <v>0</v>
      </c>
      <c r="I159" s="752">
        <v>1</v>
      </c>
      <c r="J159" s="752">
        <v>200.34</v>
      </c>
      <c r="K159" s="766">
        <v>1</v>
      </c>
      <c r="L159" s="752">
        <v>1</v>
      </c>
      <c r="M159" s="753">
        <v>200.34</v>
      </c>
    </row>
    <row r="160" spans="1:13" ht="14.4" customHeight="1" x14ac:dyDescent="0.3">
      <c r="A160" s="747" t="s">
        <v>607</v>
      </c>
      <c r="B160" s="748" t="s">
        <v>1758</v>
      </c>
      <c r="C160" s="748" t="s">
        <v>1977</v>
      </c>
      <c r="D160" s="748" t="s">
        <v>1978</v>
      </c>
      <c r="E160" s="748" t="s">
        <v>1979</v>
      </c>
      <c r="F160" s="752"/>
      <c r="G160" s="752"/>
      <c r="H160" s="766">
        <v>0</v>
      </c>
      <c r="I160" s="752">
        <v>1</v>
      </c>
      <c r="J160" s="752">
        <v>61.7</v>
      </c>
      <c r="K160" s="766">
        <v>1</v>
      </c>
      <c r="L160" s="752">
        <v>1</v>
      </c>
      <c r="M160" s="753">
        <v>61.7</v>
      </c>
    </row>
    <row r="161" spans="1:13" ht="14.4" customHeight="1" x14ac:dyDescent="0.3">
      <c r="A161" s="747" t="s">
        <v>607</v>
      </c>
      <c r="B161" s="748" t="s">
        <v>1758</v>
      </c>
      <c r="C161" s="748" t="s">
        <v>1759</v>
      </c>
      <c r="D161" s="748" t="s">
        <v>1020</v>
      </c>
      <c r="E161" s="748" t="s">
        <v>1760</v>
      </c>
      <c r="F161" s="752"/>
      <c r="G161" s="752"/>
      <c r="H161" s="766">
        <v>0</v>
      </c>
      <c r="I161" s="752">
        <v>9</v>
      </c>
      <c r="J161" s="752">
        <v>517.34999999999991</v>
      </c>
      <c r="K161" s="766">
        <v>1</v>
      </c>
      <c r="L161" s="752">
        <v>9</v>
      </c>
      <c r="M161" s="753">
        <v>517.34999999999991</v>
      </c>
    </row>
    <row r="162" spans="1:13" ht="14.4" customHeight="1" x14ac:dyDescent="0.3">
      <c r="A162" s="747" t="s">
        <v>607</v>
      </c>
      <c r="B162" s="748" t="s">
        <v>1761</v>
      </c>
      <c r="C162" s="748" t="s">
        <v>1980</v>
      </c>
      <c r="D162" s="748" t="s">
        <v>1981</v>
      </c>
      <c r="E162" s="748" t="s">
        <v>1766</v>
      </c>
      <c r="F162" s="752"/>
      <c r="G162" s="752"/>
      <c r="H162" s="766">
        <v>0</v>
      </c>
      <c r="I162" s="752">
        <v>1</v>
      </c>
      <c r="J162" s="752">
        <v>49.720000000000013</v>
      </c>
      <c r="K162" s="766">
        <v>1</v>
      </c>
      <c r="L162" s="752">
        <v>1</v>
      </c>
      <c r="M162" s="753">
        <v>49.720000000000013</v>
      </c>
    </row>
    <row r="163" spans="1:13" ht="14.4" customHeight="1" x14ac:dyDescent="0.3">
      <c r="A163" s="747" t="s">
        <v>607</v>
      </c>
      <c r="B163" s="748" t="s">
        <v>1761</v>
      </c>
      <c r="C163" s="748" t="s">
        <v>1982</v>
      </c>
      <c r="D163" s="748" t="s">
        <v>1981</v>
      </c>
      <c r="E163" s="748" t="s">
        <v>1983</v>
      </c>
      <c r="F163" s="752"/>
      <c r="G163" s="752"/>
      <c r="H163" s="766">
        <v>0</v>
      </c>
      <c r="I163" s="752">
        <v>2</v>
      </c>
      <c r="J163" s="752">
        <v>125.36000000000004</v>
      </c>
      <c r="K163" s="766">
        <v>1</v>
      </c>
      <c r="L163" s="752">
        <v>2</v>
      </c>
      <c r="M163" s="753">
        <v>125.36000000000004</v>
      </c>
    </row>
    <row r="164" spans="1:13" ht="14.4" customHeight="1" x14ac:dyDescent="0.3">
      <c r="A164" s="747" t="s">
        <v>607</v>
      </c>
      <c r="B164" s="748" t="s">
        <v>1761</v>
      </c>
      <c r="C164" s="748" t="s">
        <v>1762</v>
      </c>
      <c r="D164" s="748" t="s">
        <v>1763</v>
      </c>
      <c r="E164" s="748" t="s">
        <v>1764</v>
      </c>
      <c r="F164" s="752"/>
      <c r="G164" s="752"/>
      <c r="H164" s="766">
        <v>0</v>
      </c>
      <c r="I164" s="752">
        <v>2</v>
      </c>
      <c r="J164" s="752">
        <v>156.05000000000001</v>
      </c>
      <c r="K164" s="766">
        <v>1</v>
      </c>
      <c r="L164" s="752">
        <v>2</v>
      </c>
      <c r="M164" s="753">
        <v>156.05000000000001</v>
      </c>
    </row>
    <row r="165" spans="1:13" ht="14.4" customHeight="1" x14ac:dyDescent="0.3">
      <c r="A165" s="747" t="s">
        <v>607</v>
      </c>
      <c r="B165" s="748" t="s">
        <v>1761</v>
      </c>
      <c r="C165" s="748" t="s">
        <v>1767</v>
      </c>
      <c r="D165" s="748" t="s">
        <v>1763</v>
      </c>
      <c r="E165" s="748" t="s">
        <v>1768</v>
      </c>
      <c r="F165" s="752"/>
      <c r="G165" s="752"/>
      <c r="H165" s="766">
        <v>0</v>
      </c>
      <c r="I165" s="752">
        <v>1</v>
      </c>
      <c r="J165" s="752">
        <v>94.929999999999993</v>
      </c>
      <c r="K165" s="766">
        <v>1</v>
      </c>
      <c r="L165" s="752">
        <v>1</v>
      </c>
      <c r="M165" s="753">
        <v>94.929999999999993</v>
      </c>
    </row>
    <row r="166" spans="1:13" ht="14.4" customHeight="1" x14ac:dyDescent="0.3">
      <c r="A166" s="747" t="s">
        <v>607</v>
      </c>
      <c r="B166" s="748" t="s">
        <v>1773</v>
      </c>
      <c r="C166" s="748" t="s">
        <v>1774</v>
      </c>
      <c r="D166" s="748" t="s">
        <v>1158</v>
      </c>
      <c r="E166" s="748" t="s">
        <v>1775</v>
      </c>
      <c r="F166" s="752"/>
      <c r="G166" s="752"/>
      <c r="H166" s="766">
        <v>0</v>
      </c>
      <c r="I166" s="752">
        <v>3</v>
      </c>
      <c r="J166" s="752">
        <v>502.68</v>
      </c>
      <c r="K166" s="766">
        <v>1</v>
      </c>
      <c r="L166" s="752">
        <v>3</v>
      </c>
      <c r="M166" s="753">
        <v>502.68</v>
      </c>
    </row>
    <row r="167" spans="1:13" ht="14.4" customHeight="1" x14ac:dyDescent="0.3">
      <c r="A167" s="747" t="s">
        <v>607</v>
      </c>
      <c r="B167" s="748" t="s">
        <v>1773</v>
      </c>
      <c r="C167" s="748" t="s">
        <v>1984</v>
      </c>
      <c r="D167" s="748" t="s">
        <v>1985</v>
      </c>
      <c r="E167" s="748" t="s">
        <v>1986</v>
      </c>
      <c r="F167" s="752"/>
      <c r="G167" s="752"/>
      <c r="H167" s="766">
        <v>0</v>
      </c>
      <c r="I167" s="752">
        <v>1</v>
      </c>
      <c r="J167" s="752">
        <v>100.42</v>
      </c>
      <c r="K167" s="766">
        <v>1</v>
      </c>
      <c r="L167" s="752">
        <v>1</v>
      </c>
      <c r="M167" s="753">
        <v>100.42</v>
      </c>
    </row>
    <row r="168" spans="1:13" ht="14.4" customHeight="1" x14ac:dyDescent="0.3">
      <c r="A168" s="747" t="s">
        <v>607</v>
      </c>
      <c r="B168" s="748" t="s">
        <v>1773</v>
      </c>
      <c r="C168" s="748" t="s">
        <v>1778</v>
      </c>
      <c r="D168" s="748" t="s">
        <v>1779</v>
      </c>
      <c r="E168" s="748" t="s">
        <v>1780</v>
      </c>
      <c r="F168" s="752"/>
      <c r="G168" s="752"/>
      <c r="H168" s="766">
        <v>0</v>
      </c>
      <c r="I168" s="752">
        <v>3</v>
      </c>
      <c r="J168" s="752">
        <v>333.96</v>
      </c>
      <c r="K168" s="766">
        <v>1</v>
      </c>
      <c r="L168" s="752">
        <v>3</v>
      </c>
      <c r="M168" s="753">
        <v>333.96</v>
      </c>
    </row>
    <row r="169" spans="1:13" ht="14.4" customHeight="1" x14ac:dyDescent="0.3">
      <c r="A169" s="747" t="s">
        <v>607</v>
      </c>
      <c r="B169" s="748" t="s">
        <v>1781</v>
      </c>
      <c r="C169" s="748" t="s">
        <v>1782</v>
      </c>
      <c r="D169" s="748" t="s">
        <v>1783</v>
      </c>
      <c r="E169" s="748" t="s">
        <v>1784</v>
      </c>
      <c r="F169" s="752"/>
      <c r="G169" s="752"/>
      <c r="H169" s="766">
        <v>0</v>
      </c>
      <c r="I169" s="752">
        <v>13.5</v>
      </c>
      <c r="J169" s="752">
        <v>6204.99</v>
      </c>
      <c r="K169" s="766">
        <v>1</v>
      </c>
      <c r="L169" s="752">
        <v>13.5</v>
      </c>
      <c r="M169" s="753">
        <v>6204.99</v>
      </c>
    </row>
    <row r="170" spans="1:13" ht="14.4" customHeight="1" x14ac:dyDescent="0.3">
      <c r="A170" s="747" t="s">
        <v>607</v>
      </c>
      <c r="B170" s="748" t="s">
        <v>1797</v>
      </c>
      <c r="C170" s="748" t="s">
        <v>1804</v>
      </c>
      <c r="D170" s="748" t="s">
        <v>1802</v>
      </c>
      <c r="E170" s="748" t="s">
        <v>1800</v>
      </c>
      <c r="F170" s="752"/>
      <c r="G170" s="752"/>
      <c r="H170" s="766">
        <v>0</v>
      </c>
      <c r="I170" s="752">
        <v>8</v>
      </c>
      <c r="J170" s="752">
        <v>7398.7199999999993</v>
      </c>
      <c r="K170" s="766">
        <v>1</v>
      </c>
      <c r="L170" s="752">
        <v>8</v>
      </c>
      <c r="M170" s="753">
        <v>7398.7199999999993</v>
      </c>
    </row>
    <row r="171" spans="1:13" ht="14.4" customHeight="1" x14ac:dyDescent="0.3">
      <c r="A171" s="747" t="s">
        <v>607</v>
      </c>
      <c r="B171" s="748" t="s">
        <v>1987</v>
      </c>
      <c r="C171" s="748" t="s">
        <v>1988</v>
      </c>
      <c r="D171" s="748" t="s">
        <v>1511</v>
      </c>
      <c r="E171" s="748" t="s">
        <v>1989</v>
      </c>
      <c r="F171" s="752"/>
      <c r="G171" s="752"/>
      <c r="H171" s="766">
        <v>0</v>
      </c>
      <c r="I171" s="752">
        <v>5</v>
      </c>
      <c r="J171" s="752">
        <v>1147.5999999999999</v>
      </c>
      <c r="K171" s="766">
        <v>1</v>
      </c>
      <c r="L171" s="752">
        <v>5</v>
      </c>
      <c r="M171" s="753">
        <v>1147.5999999999999</v>
      </c>
    </row>
    <row r="172" spans="1:13" ht="14.4" customHeight="1" x14ac:dyDescent="0.3">
      <c r="A172" s="747" t="s">
        <v>607</v>
      </c>
      <c r="B172" s="748" t="s">
        <v>1805</v>
      </c>
      <c r="C172" s="748" t="s">
        <v>1806</v>
      </c>
      <c r="D172" s="748" t="s">
        <v>1807</v>
      </c>
      <c r="E172" s="748" t="s">
        <v>1808</v>
      </c>
      <c r="F172" s="752"/>
      <c r="G172" s="752"/>
      <c r="H172" s="766">
        <v>0</v>
      </c>
      <c r="I172" s="752">
        <v>5</v>
      </c>
      <c r="J172" s="752">
        <v>210.10000000000005</v>
      </c>
      <c r="K172" s="766">
        <v>1</v>
      </c>
      <c r="L172" s="752">
        <v>5</v>
      </c>
      <c r="M172" s="753">
        <v>210.10000000000005</v>
      </c>
    </row>
    <row r="173" spans="1:13" ht="14.4" customHeight="1" x14ac:dyDescent="0.3">
      <c r="A173" s="747" t="s">
        <v>607</v>
      </c>
      <c r="B173" s="748" t="s">
        <v>1809</v>
      </c>
      <c r="C173" s="748" t="s">
        <v>1810</v>
      </c>
      <c r="D173" s="748" t="s">
        <v>1811</v>
      </c>
      <c r="E173" s="748" t="s">
        <v>1812</v>
      </c>
      <c r="F173" s="752"/>
      <c r="G173" s="752"/>
      <c r="H173" s="766">
        <v>0</v>
      </c>
      <c r="I173" s="752">
        <v>1.5</v>
      </c>
      <c r="J173" s="752">
        <v>231</v>
      </c>
      <c r="K173" s="766">
        <v>1</v>
      </c>
      <c r="L173" s="752">
        <v>1.5</v>
      </c>
      <c r="M173" s="753">
        <v>231</v>
      </c>
    </row>
    <row r="174" spans="1:13" ht="14.4" customHeight="1" x14ac:dyDescent="0.3">
      <c r="A174" s="747" t="s">
        <v>607</v>
      </c>
      <c r="B174" s="748" t="s">
        <v>1809</v>
      </c>
      <c r="C174" s="748" t="s">
        <v>1813</v>
      </c>
      <c r="D174" s="748" t="s">
        <v>1811</v>
      </c>
      <c r="E174" s="748" t="s">
        <v>1814</v>
      </c>
      <c r="F174" s="752"/>
      <c r="G174" s="752"/>
      <c r="H174" s="766">
        <v>0</v>
      </c>
      <c r="I174" s="752">
        <v>15.7</v>
      </c>
      <c r="J174" s="752">
        <v>4132.0399999999991</v>
      </c>
      <c r="K174" s="766">
        <v>1</v>
      </c>
      <c r="L174" s="752">
        <v>15.7</v>
      </c>
      <c r="M174" s="753">
        <v>4132.0399999999991</v>
      </c>
    </row>
    <row r="175" spans="1:13" ht="14.4" customHeight="1" x14ac:dyDescent="0.3">
      <c r="A175" s="747" t="s">
        <v>607</v>
      </c>
      <c r="B175" s="748" t="s">
        <v>1815</v>
      </c>
      <c r="C175" s="748" t="s">
        <v>1816</v>
      </c>
      <c r="D175" s="748" t="s">
        <v>1817</v>
      </c>
      <c r="E175" s="748" t="s">
        <v>1818</v>
      </c>
      <c r="F175" s="752"/>
      <c r="G175" s="752"/>
      <c r="H175" s="766">
        <v>0</v>
      </c>
      <c r="I175" s="752">
        <v>1</v>
      </c>
      <c r="J175" s="752">
        <v>561.51</v>
      </c>
      <c r="K175" s="766">
        <v>1</v>
      </c>
      <c r="L175" s="752">
        <v>1</v>
      </c>
      <c r="M175" s="753">
        <v>561.51</v>
      </c>
    </row>
    <row r="176" spans="1:13" ht="14.4" customHeight="1" x14ac:dyDescent="0.3">
      <c r="A176" s="747" t="s">
        <v>607</v>
      </c>
      <c r="B176" s="748" t="s">
        <v>1819</v>
      </c>
      <c r="C176" s="748" t="s">
        <v>1820</v>
      </c>
      <c r="D176" s="748" t="s">
        <v>1821</v>
      </c>
      <c r="E176" s="748" t="s">
        <v>1822</v>
      </c>
      <c r="F176" s="752"/>
      <c r="G176" s="752"/>
      <c r="H176" s="766">
        <v>0</v>
      </c>
      <c r="I176" s="752">
        <v>18</v>
      </c>
      <c r="J176" s="752">
        <v>1641.72</v>
      </c>
      <c r="K176" s="766">
        <v>1</v>
      </c>
      <c r="L176" s="752">
        <v>18</v>
      </c>
      <c r="M176" s="753">
        <v>1641.72</v>
      </c>
    </row>
    <row r="177" spans="1:13" ht="14.4" customHeight="1" x14ac:dyDescent="0.3">
      <c r="A177" s="747" t="s">
        <v>607</v>
      </c>
      <c r="B177" s="748" t="s">
        <v>1823</v>
      </c>
      <c r="C177" s="748" t="s">
        <v>1824</v>
      </c>
      <c r="D177" s="748" t="s">
        <v>1825</v>
      </c>
      <c r="E177" s="748" t="s">
        <v>1826</v>
      </c>
      <c r="F177" s="752"/>
      <c r="G177" s="752"/>
      <c r="H177" s="766">
        <v>0</v>
      </c>
      <c r="I177" s="752">
        <v>28</v>
      </c>
      <c r="J177" s="752">
        <v>718.26</v>
      </c>
      <c r="K177" s="766">
        <v>1</v>
      </c>
      <c r="L177" s="752">
        <v>28</v>
      </c>
      <c r="M177" s="753">
        <v>718.26</v>
      </c>
    </row>
    <row r="178" spans="1:13" ht="14.4" customHeight="1" x14ac:dyDescent="0.3">
      <c r="A178" s="747" t="s">
        <v>607</v>
      </c>
      <c r="B178" s="748" t="s">
        <v>1833</v>
      </c>
      <c r="C178" s="748" t="s">
        <v>1990</v>
      </c>
      <c r="D178" s="748" t="s">
        <v>1835</v>
      </c>
      <c r="E178" s="748" t="s">
        <v>1991</v>
      </c>
      <c r="F178" s="752"/>
      <c r="G178" s="752"/>
      <c r="H178" s="766">
        <v>0</v>
      </c>
      <c r="I178" s="752">
        <v>1.8</v>
      </c>
      <c r="J178" s="752">
        <v>554.4</v>
      </c>
      <c r="K178" s="766">
        <v>1</v>
      </c>
      <c r="L178" s="752">
        <v>1.8</v>
      </c>
      <c r="M178" s="753">
        <v>554.4</v>
      </c>
    </row>
    <row r="179" spans="1:13" ht="14.4" customHeight="1" x14ac:dyDescent="0.3">
      <c r="A179" s="747" t="s">
        <v>607</v>
      </c>
      <c r="B179" s="748" t="s">
        <v>1992</v>
      </c>
      <c r="C179" s="748" t="s">
        <v>1993</v>
      </c>
      <c r="D179" s="748" t="s">
        <v>1994</v>
      </c>
      <c r="E179" s="748" t="s">
        <v>1995</v>
      </c>
      <c r="F179" s="752"/>
      <c r="G179" s="752"/>
      <c r="H179" s="766">
        <v>0</v>
      </c>
      <c r="I179" s="752">
        <v>1</v>
      </c>
      <c r="J179" s="752">
        <v>72.59999999999998</v>
      </c>
      <c r="K179" s="766">
        <v>1</v>
      </c>
      <c r="L179" s="752">
        <v>1</v>
      </c>
      <c r="M179" s="753">
        <v>72.59999999999998</v>
      </c>
    </row>
    <row r="180" spans="1:13" ht="14.4" customHeight="1" x14ac:dyDescent="0.3">
      <c r="A180" s="747" t="s">
        <v>607</v>
      </c>
      <c r="B180" s="748" t="s">
        <v>1992</v>
      </c>
      <c r="C180" s="748" t="s">
        <v>1996</v>
      </c>
      <c r="D180" s="748" t="s">
        <v>1994</v>
      </c>
      <c r="E180" s="748" t="s">
        <v>1997</v>
      </c>
      <c r="F180" s="752"/>
      <c r="G180" s="752"/>
      <c r="H180" s="766">
        <v>0</v>
      </c>
      <c r="I180" s="752">
        <v>3</v>
      </c>
      <c r="J180" s="752">
        <v>145.20013770866532</v>
      </c>
      <c r="K180" s="766">
        <v>1</v>
      </c>
      <c r="L180" s="752">
        <v>3</v>
      </c>
      <c r="M180" s="753">
        <v>145.20013770866532</v>
      </c>
    </row>
    <row r="181" spans="1:13" ht="14.4" customHeight="1" x14ac:dyDescent="0.3">
      <c r="A181" s="747" t="s">
        <v>607</v>
      </c>
      <c r="B181" s="748" t="s">
        <v>1841</v>
      </c>
      <c r="C181" s="748" t="s">
        <v>1844</v>
      </c>
      <c r="D181" s="748" t="s">
        <v>671</v>
      </c>
      <c r="E181" s="748" t="s">
        <v>1845</v>
      </c>
      <c r="F181" s="752"/>
      <c r="G181" s="752"/>
      <c r="H181" s="766">
        <v>0</v>
      </c>
      <c r="I181" s="752">
        <v>5</v>
      </c>
      <c r="J181" s="752">
        <v>525.30000000000007</v>
      </c>
      <c r="K181" s="766">
        <v>1</v>
      </c>
      <c r="L181" s="752">
        <v>5</v>
      </c>
      <c r="M181" s="753">
        <v>525.30000000000007</v>
      </c>
    </row>
    <row r="182" spans="1:13" ht="14.4" customHeight="1" x14ac:dyDescent="0.3">
      <c r="A182" s="747" t="s">
        <v>607</v>
      </c>
      <c r="B182" s="748" t="s">
        <v>1841</v>
      </c>
      <c r="C182" s="748" t="s">
        <v>1846</v>
      </c>
      <c r="D182" s="748" t="s">
        <v>671</v>
      </c>
      <c r="E182" s="748" t="s">
        <v>1845</v>
      </c>
      <c r="F182" s="752">
        <v>7</v>
      </c>
      <c r="G182" s="752">
        <v>723.23999999999978</v>
      </c>
      <c r="H182" s="766">
        <v>1</v>
      </c>
      <c r="I182" s="752"/>
      <c r="J182" s="752"/>
      <c r="K182" s="766">
        <v>0</v>
      </c>
      <c r="L182" s="752">
        <v>7</v>
      </c>
      <c r="M182" s="753">
        <v>723.23999999999978</v>
      </c>
    </row>
    <row r="183" spans="1:13" ht="14.4" customHeight="1" x14ac:dyDescent="0.3">
      <c r="A183" s="747" t="s">
        <v>607</v>
      </c>
      <c r="B183" s="748" t="s">
        <v>1861</v>
      </c>
      <c r="C183" s="748" t="s">
        <v>1862</v>
      </c>
      <c r="D183" s="748" t="s">
        <v>1863</v>
      </c>
      <c r="E183" s="748" t="s">
        <v>1864</v>
      </c>
      <c r="F183" s="752"/>
      <c r="G183" s="752"/>
      <c r="H183" s="766">
        <v>0</v>
      </c>
      <c r="I183" s="752">
        <v>2</v>
      </c>
      <c r="J183" s="752">
        <v>49.500000000000014</v>
      </c>
      <c r="K183" s="766">
        <v>1</v>
      </c>
      <c r="L183" s="752">
        <v>2</v>
      </c>
      <c r="M183" s="753">
        <v>49.500000000000014</v>
      </c>
    </row>
    <row r="184" spans="1:13" ht="14.4" customHeight="1" x14ac:dyDescent="0.3">
      <c r="A184" s="747" t="s">
        <v>607</v>
      </c>
      <c r="B184" s="748" t="s">
        <v>1865</v>
      </c>
      <c r="C184" s="748" t="s">
        <v>1866</v>
      </c>
      <c r="D184" s="748" t="s">
        <v>1867</v>
      </c>
      <c r="E184" s="748" t="s">
        <v>1868</v>
      </c>
      <c r="F184" s="752"/>
      <c r="G184" s="752"/>
      <c r="H184" s="766">
        <v>0</v>
      </c>
      <c r="I184" s="752">
        <v>35</v>
      </c>
      <c r="J184" s="752">
        <v>1238.0900000000001</v>
      </c>
      <c r="K184" s="766">
        <v>1</v>
      </c>
      <c r="L184" s="752">
        <v>35</v>
      </c>
      <c r="M184" s="753">
        <v>1238.0900000000001</v>
      </c>
    </row>
    <row r="185" spans="1:13" ht="14.4" customHeight="1" x14ac:dyDescent="0.3">
      <c r="A185" s="747" t="s">
        <v>607</v>
      </c>
      <c r="B185" s="748" t="s">
        <v>1865</v>
      </c>
      <c r="C185" s="748" t="s">
        <v>1869</v>
      </c>
      <c r="D185" s="748" t="s">
        <v>1870</v>
      </c>
      <c r="E185" s="748" t="s">
        <v>1871</v>
      </c>
      <c r="F185" s="752"/>
      <c r="G185" s="752"/>
      <c r="H185" s="766">
        <v>0</v>
      </c>
      <c r="I185" s="752">
        <v>88</v>
      </c>
      <c r="J185" s="752">
        <v>4638.43</v>
      </c>
      <c r="K185" s="766">
        <v>1</v>
      </c>
      <c r="L185" s="752">
        <v>88</v>
      </c>
      <c r="M185" s="753">
        <v>4638.43</v>
      </c>
    </row>
    <row r="186" spans="1:13" ht="14.4" customHeight="1" x14ac:dyDescent="0.3">
      <c r="A186" s="747" t="s">
        <v>607</v>
      </c>
      <c r="B186" s="748" t="s">
        <v>1865</v>
      </c>
      <c r="C186" s="748" t="s">
        <v>1998</v>
      </c>
      <c r="D186" s="748" t="s">
        <v>1870</v>
      </c>
      <c r="E186" s="748" t="s">
        <v>1999</v>
      </c>
      <c r="F186" s="752"/>
      <c r="G186" s="752"/>
      <c r="H186" s="766">
        <v>0</v>
      </c>
      <c r="I186" s="752">
        <v>17</v>
      </c>
      <c r="J186" s="752">
        <v>879.45999999999992</v>
      </c>
      <c r="K186" s="766">
        <v>1</v>
      </c>
      <c r="L186" s="752">
        <v>17</v>
      </c>
      <c r="M186" s="753">
        <v>879.45999999999992</v>
      </c>
    </row>
    <row r="187" spans="1:13" ht="14.4" customHeight="1" x14ac:dyDescent="0.3">
      <c r="A187" s="747" t="s">
        <v>607</v>
      </c>
      <c r="B187" s="748" t="s">
        <v>1872</v>
      </c>
      <c r="C187" s="748" t="s">
        <v>1873</v>
      </c>
      <c r="D187" s="748" t="s">
        <v>1874</v>
      </c>
      <c r="E187" s="748" t="s">
        <v>1875</v>
      </c>
      <c r="F187" s="752"/>
      <c r="G187" s="752"/>
      <c r="H187" s="766">
        <v>0</v>
      </c>
      <c r="I187" s="752">
        <v>222</v>
      </c>
      <c r="J187" s="752">
        <v>57236.52</v>
      </c>
      <c r="K187" s="766">
        <v>1</v>
      </c>
      <c r="L187" s="752">
        <v>222</v>
      </c>
      <c r="M187" s="753">
        <v>57236.52</v>
      </c>
    </row>
    <row r="188" spans="1:13" ht="14.4" customHeight="1" x14ac:dyDescent="0.3">
      <c r="A188" s="747" t="s">
        <v>607</v>
      </c>
      <c r="B188" s="748" t="s">
        <v>2000</v>
      </c>
      <c r="C188" s="748" t="s">
        <v>2001</v>
      </c>
      <c r="D188" s="748" t="s">
        <v>2002</v>
      </c>
      <c r="E188" s="748" t="s">
        <v>2003</v>
      </c>
      <c r="F188" s="752"/>
      <c r="G188" s="752"/>
      <c r="H188" s="766">
        <v>0</v>
      </c>
      <c r="I188" s="752">
        <v>1</v>
      </c>
      <c r="J188" s="752">
        <v>132.52000000000004</v>
      </c>
      <c r="K188" s="766">
        <v>1</v>
      </c>
      <c r="L188" s="752">
        <v>1</v>
      </c>
      <c r="M188" s="753">
        <v>132.52000000000004</v>
      </c>
    </row>
    <row r="189" spans="1:13" ht="14.4" customHeight="1" x14ac:dyDescent="0.3">
      <c r="A189" s="747" t="s">
        <v>607</v>
      </c>
      <c r="B189" s="748" t="s">
        <v>1879</v>
      </c>
      <c r="C189" s="748" t="s">
        <v>1880</v>
      </c>
      <c r="D189" s="748" t="s">
        <v>1881</v>
      </c>
      <c r="E189" s="748" t="s">
        <v>1882</v>
      </c>
      <c r="F189" s="752"/>
      <c r="G189" s="752"/>
      <c r="H189" s="766">
        <v>0</v>
      </c>
      <c r="I189" s="752">
        <v>1</v>
      </c>
      <c r="J189" s="752">
        <v>135.69999999999987</v>
      </c>
      <c r="K189" s="766">
        <v>1</v>
      </c>
      <c r="L189" s="752">
        <v>1</v>
      </c>
      <c r="M189" s="753">
        <v>135.69999999999987</v>
      </c>
    </row>
    <row r="190" spans="1:13" ht="14.4" customHeight="1" x14ac:dyDescent="0.3">
      <c r="A190" s="747" t="s">
        <v>607</v>
      </c>
      <c r="B190" s="748" t="s">
        <v>1883</v>
      </c>
      <c r="C190" s="748" t="s">
        <v>2004</v>
      </c>
      <c r="D190" s="748" t="s">
        <v>1490</v>
      </c>
      <c r="E190" s="748" t="s">
        <v>1886</v>
      </c>
      <c r="F190" s="752">
        <v>1</v>
      </c>
      <c r="G190" s="752">
        <v>46.989999999999995</v>
      </c>
      <c r="H190" s="766">
        <v>1</v>
      </c>
      <c r="I190" s="752"/>
      <c r="J190" s="752"/>
      <c r="K190" s="766">
        <v>0</v>
      </c>
      <c r="L190" s="752">
        <v>1</v>
      </c>
      <c r="M190" s="753">
        <v>46.989999999999995</v>
      </c>
    </row>
    <row r="191" spans="1:13" ht="14.4" customHeight="1" x14ac:dyDescent="0.3">
      <c r="A191" s="747" t="s">
        <v>607</v>
      </c>
      <c r="B191" s="748" t="s">
        <v>1883</v>
      </c>
      <c r="C191" s="748" t="s">
        <v>2005</v>
      </c>
      <c r="D191" s="748" t="s">
        <v>1490</v>
      </c>
      <c r="E191" s="748" t="s">
        <v>2006</v>
      </c>
      <c r="F191" s="752">
        <v>1</v>
      </c>
      <c r="G191" s="752">
        <v>106.54000000000005</v>
      </c>
      <c r="H191" s="766">
        <v>1</v>
      </c>
      <c r="I191" s="752"/>
      <c r="J191" s="752"/>
      <c r="K191" s="766">
        <v>0</v>
      </c>
      <c r="L191" s="752">
        <v>1</v>
      </c>
      <c r="M191" s="753">
        <v>106.54000000000005</v>
      </c>
    </row>
    <row r="192" spans="1:13" ht="14.4" customHeight="1" x14ac:dyDescent="0.3">
      <c r="A192" s="747" t="s">
        <v>607</v>
      </c>
      <c r="B192" s="748" t="s">
        <v>1891</v>
      </c>
      <c r="C192" s="748" t="s">
        <v>1896</v>
      </c>
      <c r="D192" s="748" t="s">
        <v>1897</v>
      </c>
      <c r="E192" s="748" t="s">
        <v>1893</v>
      </c>
      <c r="F192" s="752">
        <v>1</v>
      </c>
      <c r="G192" s="752">
        <v>43.999999999999993</v>
      </c>
      <c r="H192" s="766">
        <v>1</v>
      </c>
      <c r="I192" s="752"/>
      <c r="J192" s="752"/>
      <c r="K192" s="766">
        <v>0</v>
      </c>
      <c r="L192" s="752">
        <v>1</v>
      </c>
      <c r="M192" s="753">
        <v>43.999999999999993</v>
      </c>
    </row>
    <row r="193" spans="1:13" ht="14.4" customHeight="1" x14ac:dyDescent="0.3">
      <c r="A193" s="747" t="s">
        <v>607</v>
      </c>
      <c r="B193" s="748" t="s">
        <v>1900</v>
      </c>
      <c r="C193" s="748" t="s">
        <v>1901</v>
      </c>
      <c r="D193" s="748" t="s">
        <v>1902</v>
      </c>
      <c r="E193" s="748" t="s">
        <v>1741</v>
      </c>
      <c r="F193" s="752">
        <v>1</v>
      </c>
      <c r="G193" s="752">
        <v>98.270000000000039</v>
      </c>
      <c r="H193" s="766">
        <v>1</v>
      </c>
      <c r="I193" s="752"/>
      <c r="J193" s="752"/>
      <c r="K193" s="766">
        <v>0</v>
      </c>
      <c r="L193" s="752">
        <v>1</v>
      </c>
      <c r="M193" s="753">
        <v>98.270000000000039</v>
      </c>
    </row>
    <row r="194" spans="1:13" ht="14.4" customHeight="1" x14ac:dyDescent="0.3">
      <c r="A194" s="747" t="s">
        <v>607</v>
      </c>
      <c r="B194" s="748" t="s">
        <v>1900</v>
      </c>
      <c r="C194" s="748" t="s">
        <v>1903</v>
      </c>
      <c r="D194" s="748" t="s">
        <v>702</v>
      </c>
      <c r="E194" s="748" t="s">
        <v>1681</v>
      </c>
      <c r="F194" s="752"/>
      <c r="G194" s="752"/>
      <c r="H194" s="766">
        <v>0</v>
      </c>
      <c r="I194" s="752">
        <v>1</v>
      </c>
      <c r="J194" s="752">
        <v>20.059999999999985</v>
      </c>
      <c r="K194" s="766">
        <v>1</v>
      </c>
      <c r="L194" s="752">
        <v>1</v>
      </c>
      <c r="M194" s="753">
        <v>20.059999999999985</v>
      </c>
    </row>
    <row r="195" spans="1:13" ht="14.4" customHeight="1" x14ac:dyDescent="0.3">
      <c r="A195" s="747" t="s">
        <v>607</v>
      </c>
      <c r="B195" s="748" t="s">
        <v>1905</v>
      </c>
      <c r="C195" s="748" t="s">
        <v>2007</v>
      </c>
      <c r="D195" s="748" t="s">
        <v>2008</v>
      </c>
      <c r="E195" s="748" t="s">
        <v>2009</v>
      </c>
      <c r="F195" s="752"/>
      <c r="G195" s="752"/>
      <c r="H195" s="766">
        <v>0</v>
      </c>
      <c r="I195" s="752">
        <v>1</v>
      </c>
      <c r="J195" s="752">
        <v>91.54</v>
      </c>
      <c r="K195" s="766">
        <v>1</v>
      </c>
      <c r="L195" s="752">
        <v>1</v>
      </c>
      <c r="M195" s="753">
        <v>91.54</v>
      </c>
    </row>
    <row r="196" spans="1:13" ht="14.4" customHeight="1" x14ac:dyDescent="0.3">
      <c r="A196" s="747" t="s">
        <v>607</v>
      </c>
      <c r="B196" s="748" t="s">
        <v>2010</v>
      </c>
      <c r="C196" s="748" t="s">
        <v>2011</v>
      </c>
      <c r="D196" s="748" t="s">
        <v>2012</v>
      </c>
      <c r="E196" s="748" t="s">
        <v>2013</v>
      </c>
      <c r="F196" s="752"/>
      <c r="G196" s="752"/>
      <c r="H196" s="766">
        <v>0</v>
      </c>
      <c r="I196" s="752">
        <v>1</v>
      </c>
      <c r="J196" s="752">
        <v>50.300000000000011</v>
      </c>
      <c r="K196" s="766">
        <v>1</v>
      </c>
      <c r="L196" s="752">
        <v>1</v>
      </c>
      <c r="M196" s="753">
        <v>50.300000000000011</v>
      </c>
    </row>
    <row r="197" spans="1:13" ht="14.4" customHeight="1" x14ac:dyDescent="0.3">
      <c r="A197" s="747" t="s">
        <v>607</v>
      </c>
      <c r="B197" s="748" t="s">
        <v>2010</v>
      </c>
      <c r="C197" s="748" t="s">
        <v>2014</v>
      </c>
      <c r="D197" s="748" t="s">
        <v>2012</v>
      </c>
      <c r="E197" s="748" t="s">
        <v>1674</v>
      </c>
      <c r="F197" s="752"/>
      <c r="G197" s="752"/>
      <c r="H197" s="766">
        <v>0</v>
      </c>
      <c r="I197" s="752">
        <v>1</v>
      </c>
      <c r="J197" s="752">
        <v>100.60000000000001</v>
      </c>
      <c r="K197" s="766">
        <v>1</v>
      </c>
      <c r="L197" s="752">
        <v>1</v>
      </c>
      <c r="M197" s="753">
        <v>100.60000000000001</v>
      </c>
    </row>
    <row r="198" spans="1:13" ht="14.4" customHeight="1" x14ac:dyDescent="0.3">
      <c r="A198" s="747" t="s">
        <v>607</v>
      </c>
      <c r="B198" s="748" t="s">
        <v>1920</v>
      </c>
      <c r="C198" s="748" t="s">
        <v>2015</v>
      </c>
      <c r="D198" s="748" t="s">
        <v>2016</v>
      </c>
      <c r="E198" s="748" t="s">
        <v>2017</v>
      </c>
      <c r="F198" s="752"/>
      <c r="G198" s="752"/>
      <c r="H198" s="766">
        <v>0</v>
      </c>
      <c r="I198" s="752">
        <v>1</v>
      </c>
      <c r="J198" s="752">
        <v>81.290000000000006</v>
      </c>
      <c r="K198" s="766">
        <v>1</v>
      </c>
      <c r="L198" s="752">
        <v>1</v>
      </c>
      <c r="M198" s="753">
        <v>81.290000000000006</v>
      </c>
    </row>
    <row r="199" spans="1:13" ht="14.4" customHeight="1" x14ac:dyDescent="0.3">
      <c r="A199" s="747" t="s">
        <v>607</v>
      </c>
      <c r="B199" s="748" t="s">
        <v>1923</v>
      </c>
      <c r="C199" s="748" t="s">
        <v>1927</v>
      </c>
      <c r="D199" s="748" t="s">
        <v>647</v>
      </c>
      <c r="E199" s="748" t="s">
        <v>1926</v>
      </c>
      <c r="F199" s="752"/>
      <c r="G199" s="752"/>
      <c r="H199" s="766">
        <v>0</v>
      </c>
      <c r="I199" s="752">
        <v>2</v>
      </c>
      <c r="J199" s="752">
        <v>67.599999999999994</v>
      </c>
      <c r="K199" s="766">
        <v>1</v>
      </c>
      <c r="L199" s="752">
        <v>2</v>
      </c>
      <c r="M199" s="753">
        <v>67.599999999999994</v>
      </c>
    </row>
    <row r="200" spans="1:13" ht="14.4" customHeight="1" x14ac:dyDescent="0.3">
      <c r="A200" s="747" t="s">
        <v>607</v>
      </c>
      <c r="B200" s="748" t="s">
        <v>1923</v>
      </c>
      <c r="C200" s="748" t="s">
        <v>2018</v>
      </c>
      <c r="D200" s="748" t="s">
        <v>2019</v>
      </c>
      <c r="E200" s="748" t="s">
        <v>2020</v>
      </c>
      <c r="F200" s="752"/>
      <c r="G200" s="752"/>
      <c r="H200" s="766">
        <v>0</v>
      </c>
      <c r="I200" s="752">
        <v>4</v>
      </c>
      <c r="J200" s="752">
        <v>233.28</v>
      </c>
      <c r="K200" s="766">
        <v>1</v>
      </c>
      <c r="L200" s="752">
        <v>4</v>
      </c>
      <c r="M200" s="753">
        <v>233.28</v>
      </c>
    </row>
    <row r="201" spans="1:13" ht="14.4" customHeight="1" x14ac:dyDescent="0.3">
      <c r="A201" s="747" t="s">
        <v>607</v>
      </c>
      <c r="B201" s="748" t="s">
        <v>1929</v>
      </c>
      <c r="C201" s="748" t="s">
        <v>2021</v>
      </c>
      <c r="D201" s="748" t="s">
        <v>1118</v>
      </c>
      <c r="E201" s="748" t="s">
        <v>2022</v>
      </c>
      <c r="F201" s="752"/>
      <c r="G201" s="752"/>
      <c r="H201" s="766">
        <v>0</v>
      </c>
      <c r="I201" s="752">
        <v>1</v>
      </c>
      <c r="J201" s="752">
        <v>29.27</v>
      </c>
      <c r="K201" s="766">
        <v>1</v>
      </c>
      <c r="L201" s="752">
        <v>1</v>
      </c>
      <c r="M201" s="753">
        <v>29.27</v>
      </c>
    </row>
    <row r="202" spans="1:13" ht="14.4" customHeight="1" x14ac:dyDescent="0.3">
      <c r="A202" s="747" t="s">
        <v>607</v>
      </c>
      <c r="B202" s="748" t="s">
        <v>1929</v>
      </c>
      <c r="C202" s="748" t="s">
        <v>2023</v>
      </c>
      <c r="D202" s="748" t="s">
        <v>1118</v>
      </c>
      <c r="E202" s="748" t="s">
        <v>1739</v>
      </c>
      <c r="F202" s="752"/>
      <c r="G202" s="752"/>
      <c r="H202" s="766">
        <v>0</v>
      </c>
      <c r="I202" s="752">
        <v>1</v>
      </c>
      <c r="J202" s="752">
        <v>100.89000000000001</v>
      </c>
      <c r="K202" s="766">
        <v>1</v>
      </c>
      <c r="L202" s="752">
        <v>1</v>
      </c>
      <c r="M202" s="753">
        <v>100.89000000000001</v>
      </c>
    </row>
    <row r="203" spans="1:13" ht="14.4" customHeight="1" x14ac:dyDescent="0.3">
      <c r="A203" s="747" t="s">
        <v>607</v>
      </c>
      <c r="B203" s="748" t="s">
        <v>2024</v>
      </c>
      <c r="C203" s="748" t="s">
        <v>2025</v>
      </c>
      <c r="D203" s="748" t="s">
        <v>2026</v>
      </c>
      <c r="E203" s="748" t="s">
        <v>2027</v>
      </c>
      <c r="F203" s="752"/>
      <c r="G203" s="752"/>
      <c r="H203" s="766">
        <v>0</v>
      </c>
      <c r="I203" s="752">
        <v>1</v>
      </c>
      <c r="J203" s="752">
        <v>51.839999999999968</v>
      </c>
      <c r="K203" s="766">
        <v>1</v>
      </c>
      <c r="L203" s="752">
        <v>1</v>
      </c>
      <c r="M203" s="753">
        <v>51.839999999999968</v>
      </c>
    </row>
    <row r="204" spans="1:13" ht="14.4" customHeight="1" x14ac:dyDescent="0.3">
      <c r="A204" s="747" t="s">
        <v>607</v>
      </c>
      <c r="B204" s="748" t="s">
        <v>1933</v>
      </c>
      <c r="C204" s="748" t="s">
        <v>1934</v>
      </c>
      <c r="D204" s="748" t="s">
        <v>1141</v>
      </c>
      <c r="E204" s="748" t="s">
        <v>1935</v>
      </c>
      <c r="F204" s="752"/>
      <c r="G204" s="752"/>
      <c r="H204" s="766">
        <v>0</v>
      </c>
      <c r="I204" s="752">
        <v>1</v>
      </c>
      <c r="J204" s="752">
        <v>196.19999999999996</v>
      </c>
      <c r="K204" s="766">
        <v>1</v>
      </c>
      <c r="L204" s="752">
        <v>1</v>
      </c>
      <c r="M204" s="753">
        <v>196.19999999999996</v>
      </c>
    </row>
    <row r="205" spans="1:13" ht="14.4" customHeight="1" x14ac:dyDescent="0.3">
      <c r="A205" s="747" t="s">
        <v>607</v>
      </c>
      <c r="B205" s="748" t="s">
        <v>1933</v>
      </c>
      <c r="C205" s="748" t="s">
        <v>2028</v>
      </c>
      <c r="D205" s="748" t="s">
        <v>1496</v>
      </c>
      <c r="E205" s="748" t="s">
        <v>1497</v>
      </c>
      <c r="F205" s="752"/>
      <c r="G205" s="752"/>
      <c r="H205" s="766">
        <v>0</v>
      </c>
      <c r="I205" s="752">
        <v>4</v>
      </c>
      <c r="J205" s="752">
        <v>163.67999999999998</v>
      </c>
      <c r="K205" s="766">
        <v>1</v>
      </c>
      <c r="L205" s="752">
        <v>4</v>
      </c>
      <c r="M205" s="753">
        <v>163.67999999999998</v>
      </c>
    </row>
    <row r="206" spans="1:13" ht="14.4" customHeight="1" x14ac:dyDescent="0.3">
      <c r="A206" s="747" t="s">
        <v>607</v>
      </c>
      <c r="B206" s="748" t="s">
        <v>1933</v>
      </c>
      <c r="C206" s="748" t="s">
        <v>2029</v>
      </c>
      <c r="D206" s="748" t="s">
        <v>1502</v>
      </c>
      <c r="E206" s="748" t="s">
        <v>1503</v>
      </c>
      <c r="F206" s="752"/>
      <c r="G206" s="752"/>
      <c r="H206" s="766">
        <v>0</v>
      </c>
      <c r="I206" s="752">
        <v>5</v>
      </c>
      <c r="J206" s="752">
        <v>271.89999999999998</v>
      </c>
      <c r="K206" s="766">
        <v>1</v>
      </c>
      <c r="L206" s="752">
        <v>5</v>
      </c>
      <c r="M206" s="753">
        <v>271.89999999999998</v>
      </c>
    </row>
    <row r="207" spans="1:13" ht="14.4" customHeight="1" x14ac:dyDescent="0.3">
      <c r="A207" s="747" t="s">
        <v>607</v>
      </c>
      <c r="B207" s="748" t="s">
        <v>1933</v>
      </c>
      <c r="C207" s="748" t="s">
        <v>2030</v>
      </c>
      <c r="D207" s="748" t="s">
        <v>1504</v>
      </c>
      <c r="E207" s="748" t="s">
        <v>2031</v>
      </c>
      <c r="F207" s="752"/>
      <c r="G207" s="752"/>
      <c r="H207" s="766">
        <v>0</v>
      </c>
      <c r="I207" s="752">
        <v>5</v>
      </c>
      <c r="J207" s="752">
        <v>782.45</v>
      </c>
      <c r="K207" s="766">
        <v>1</v>
      </c>
      <c r="L207" s="752">
        <v>5</v>
      </c>
      <c r="M207" s="753">
        <v>782.45</v>
      </c>
    </row>
    <row r="208" spans="1:13" ht="14.4" customHeight="1" x14ac:dyDescent="0.3">
      <c r="A208" s="747" t="s">
        <v>607</v>
      </c>
      <c r="B208" s="748" t="s">
        <v>1933</v>
      </c>
      <c r="C208" s="748" t="s">
        <v>1942</v>
      </c>
      <c r="D208" s="748" t="s">
        <v>1139</v>
      </c>
      <c r="E208" s="748" t="s">
        <v>1136</v>
      </c>
      <c r="F208" s="752"/>
      <c r="G208" s="752"/>
      <c r="H208" s="766">
        <v>0</v>
      </c>
      <c r="I208" s="752">
        <v>1</v>
      </c>
      <c r="J208" s="752">
        <v>145.49999999999994</v>
      </c>
      <c r="K208" s="766">
        <v>1</v>
      </c>
      <c r="L208" s="752">
        <v>1</v>
      </c>
      <c r="M208" s="753">
        <v>145.49999999999994</v>
      </c>
    </row>
    <row r="209" spans="1:13" ht="14.4" customHeight="1" x14ac:dyDescent="0.3">
      <c r="A209" s="747" t="s">
        <v>607</v>
      </c>
      <c r="B209" s="748" t="s">
        <v>1933</v>
      </c>
      <c r="C209" s="748" t="s">
        <v>2032</v>
      </c>
      <c r="D209" s="748" t="s">
        <v>1500</v>
      </c>
      <c r="E209" s="748" t="s">
        <v>1136</v>
      </c>
      <c r="F209" s="752"/>
      <c r="G209" s="752"/>
      <c r="H209" s="766">
        <v>0</v>
      </c>
      <c r="I209" s="752">
        <v>2</v>
      </c>
      <c r="J209" s="752">
        <v>291</v>
      </c>
      <c r="K209" s="766">
        <v>1</v>
      </c>
      <c r="L209" s="752">
        <v>2</v>
      </c>
      <c r="M209" s="753">
        <v>291</v>
      </c>
    </row>
    <row r="210" spans="1:13" ht="14.4" customHeight="1" x14ac:dyDescent="0.3">
      <c r="A210" s="747" t="s">
        <v>607</v>
      </c>
      <c r="B210" s="748" t="s">
        <v>1933</v>
      </c>
      <c r="C210" s="748" t="s">
        <v>2033</v>
      </c>
      <c r="D210" s="748" t="s">
        <v>2034</v>
      </c>
      <c r="E210" s="748" t="s">
        <v>1499</v>
      </c>
      <c r="F210" s="752"/>
      <c r="G210" s="752"/>
      <c r="H210" s="766">
        <v>0</v>
      </c>
      <c r="I210" s="752">
        <v>2</v>
      </c>
      <c r="J210" s="752">
        <v>358.52</v>
      </c>
      <c r="K210" s="766">
        <v>1</v>
      </c>
      <c r="L210" s="752">
        <v>2</v>
      </c>
      <c r="M210" s="753">
        <v>358.52</v>
      </c>
    </row>
    <row r="211" spans="1:13" ht="14.4" customHeight="1" thickBot="1" x14ac:dyDescent="0.35">
      <c r="A211" s="754" t="s">
        <v>607</v>
      </c>
      <c r="B211" s="755" t="s">
        <v>1933</v>
      </c>
      <c r="C211" s="755" t="s">
        <v>2035</v>
      </c>
      <c r="D211" s="755" t="s">
        <v>1501</v>
      </c>
      <c r="E211" s="755" t="s">
        <v>1136</v>
      </c>
      <c r="F211" s="759"/>
      <c r="G211" s="759"/>
      <c r="H211" s="767">
        <v>0</v>
      </c>
      <c r="I211" s="759">
        <v>1</v>
      </c>
      <c r="J211" s="759">
        <v>129.97</v>
      </c>
      <c r="K211" s="767">
        <v>1</v>
      </c>
      <c r="L211" s="759">
        <v>1</v>
      </c>
      <c r="M211" s="760">
        <v>129.97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1736</v>
      </c>
      <c r="C3" s="396">
        <f>SUM(C6:C1048576)</f>
        <v>893</v>
      </c>
      <c r="D3" s="396">
        <f>SUM(D6:D1048576)</f>
        <v>1064</v>
      </c>
      <c r="E3" s="397">
        <f>SUM(E6:E1048576)</f>
        <v>0</v>
      </c>
      <c r="F3" s="394">
        <f>IF(SUM($B3:$E3)=0,"",B3/SUM($B3:$E3))</f>
        <v>0.47007852694286489</v>
      </c>
      <c r="G3" s="392">
        <f t="shared" ref="G3:I3" si="0">IF(SUM($B3:$E3)=0,"",C3/SUM($B3:$E3))</f>
        <v>0.24180882751150826</v>
      </c>
      <c r="H3" s="392">
        <f t="shared" si="0"/>
        <v>0.28811264554562688</v>
      </c>
      <c r="I3" s="393">
        <f t="shared" si="0"/>
        <v>0</v>
      </c>
      <c r="J3" s="396">
        <f>SUM(J6:J1048576)</f>
        <v>326</v>
      </c>
      <c r="K3" s="396">
        <f>SUM(K6:K1048576)</f>
        <v>445</v>
      </c>
      <c r="L3" s="396">
        <f>SUM(L6:L1048576)</f>
        <v>1064</v>
      </c>
      <c r="M3" s="397">
        <f>SUM(M6:M1048576)</f>
        <v>0</v>
      </c>
      <c r="N3" s="394">
        <f>IF(SUM($J3:$M3)=0,"",J3/SUM($J3:$M3))</f>
        <v>0.17765667574931879</v>
      </c>
      <c r="O3" s="392">
        <f t="shared" ref="O3:Q3" si="1">IF(SUM($J3:$M3)=0,"",K3/SUM($J3:$M3))</f>
        <v>0.24250681198910082</v>
      </c>
      <c r="P3" s="392">
        <f t="shared" si="1"/>
        <v>0.57983651226158039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2037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2038</v>
      </c>
      <c r="B7" s="798">
        <v>878</v>
      </c>
      <c r="C7" s="752">
        <v>584</v>
      </c>
      <c r="D7" s="752">
        <v>801</v>
      </c>
      <c r="E7" s="753"/>
      <c r="F7" s="795">
        <v>0.38798055678303139</v>
      </c>
      <c r="G7" s="766">
        <v>0.25806451612903225</v>
      </c>
      <c r="H7" s="766">
        <v>0.35395492708793636</v>
      </c>
      <c r="I7" s="801">
        <v>0</v>
      </c>
      <c r="J7" s="798">
        <v>150</v>
      </c>
      <c r="K7" s="752">
        <v>282</v>
      </c>
      <c r="L7" s="752">
        <v>801</v>
      </c>
      <c r="M7" s="753"/>
      <c r="N7" s="795">
        <v>0.12165450121654502</v>
      </c>
      <c r="O7" s="766">
        <v>0.22871046228710462</v>
      </c>
      <c r="P7" s="766">
        <v>0.64963503649635035</v>
      </c>
      <c r="Q7" s="789">
        <v>0</v>
      </c>
    </row>
    <row r="8" spans="1:17" ht="14.4" customHeight="1" x14ac:dyDescent="0.3">
      <c r="A8" s="792" t="s">
        <v>2039</v>
      </c>
      <c r="B8" s="798">
        <v>116</v>
      </c>
      <c r="C8" s="752">
        <v>4</v>
      </c>
      <c r="D8" s="752"/>
      <c r="E8" s="753"/>
      <c r="F8" s="795">
        <v>0.96666666666666667</v>
      </c>
      <c r="G8" s="766">
        <v>3.3333333333333333E-2</v>
      </c>
      <c r="H8" s="766">
        <v>0</v>
      </c>
      <c r="I8" s="801">
        <v>0</v>
      </c>
      <c r="J8" s="798">
        <v>39</v>
      </c>
      <c r="K8" s="752">
        <v>4</v>
      </c>
      <c r="L8" s="752"/>
      <c r="M8" s="753"/>
      <c r="N8" s="795">
        <v>0.90697674418604646</v>
      </c>
      <c r="O8" s="766">
        <v>9.3023255813953487E-2</v>
      </c>
      <c r="P8" s="766">
        <v>0</v>
      </c>
      <c r="Q8" s="789">
        <v>0</v>
      </c>
    </row>
    <row r="9" spans="1:17" ht="14.4" customHeight="1" thickBot="1" x14ac:dyDescent="0.35">
      <c r="A9" s="793" t="s">
        <v>2040</v>
      </c>
      <c r="B9" s="799">
        <v>742</v>
      </c>
      <c r="C9" s="759">
        <v>305</v>
      </c>
      <c r="D9" s="759">
        <v>263</v>
      </c>
      <c r="E9" s="760"/>
      <c r="F9" s="796">
        <v>0.56641221374045803</v>
      </c>
      <c r="G9" s="767">
        <v>0.23282442748091603</v>
      </c>
      <c r="H9" s="767">
        <v>0.20076335877862594</v>
      </c>
      <c r="I9" s="802">
        <v>0</v>
      </c>
      <c r="J9" s="799">
        <v>137</v>
      </c>
      <c r="K9" s="759">
        <v>159</v>
      </c>
      <c r="L9" s="759">
        <v>263</v>
      </c>
      <c r="M9" s="760"/>
      <c r="N9" s="796">
        <v>0.24508050089445438</v>
      </c>
      <c r="O9" s="767">
        <v>0.2844364937388193</v>
      </c>
      <c r="P9" s="767">
        <v>0.47048300536672627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31</v>
      </c>
      <c r="B5" s="730" t="s">
        <v>2041</v>
      </c>
      <c r="C5" s="733">
        <v>3145233.3400000012</v>
      </c>
      <c r="D5" s="733">
        <v>6779</v>
      </c>
      <c r="E5" s="733">
        <v>2563495.3200000012</v>
      </c>
      <c r="F5" s="803">
        <v>0.81504137941002497</v>
      </c>
      <c r="G5" s="733">
        <v>5373</v>
      </c>
      <c r="H5" s="803">
        <v>0.79259477799085409</v>
      </c>
      <c r="I5" s="733">
        <v>581738.01999999979</v>
      </c>
      <c r="J5" s="803">
        <v>0.18495862058997492</v>
      </c>
      <c r="K5" s="733">
        <v>1406</v>
      </c>
      <c r="L5" s="803">
        <v>0.20740522200914588</v>
      </c>
      <c r="M5" s="733" t="s">
        <v>73</v>
      </c>
      <c r="N5" s="270"/>
    </row>
    <row r="6" spans="1:14" ht="14.4" customHeight="1" x14ac:dyDescent="0.3">
      <c r="A6" s="729">
        <v>31</v>
      </c>
      <c r="B6" s="730" t="s">
        <v>2042</v>
      </c>
      <c r="C6" s="733">
        <v>1719507.94</v>
      </c>
      <c r="D6" s="733">
        <v>3168</v>
      </c>
      <c r="E6" s="733">
        <v>1337940.9900000002</v>
      </c>
      <c r="F6" s="803">
        <v>0.77809526718440181</v>
      </c>
      <c r="G6" s="733">
        <v>1984</v>
      </c>
      <c r="H6" s="803">
        <v>0.6262626262626263</v>
      </c>
      <c r="I6" s="733">
        <v>381566.94999999978</v>
      </c>
      <c r="J6" s="803">
        <v>0.22190473281559828</v>
      </c>
      <c r="K6" s="733">
        <v>1184</v>
      </c>
      <c r="L6" s="803">
        <v>0.37373737373737376</v>
      </c>
      <c r="M6" s="733" t="s">
        <v>1</v>
      </c>
      <c r="N6" s="270"/>
    </row>
    <row r="7" spans="1:14" ht="14.4" customHeight="1" x14ac:dyDescent="0.3">
      <c r="A7" s="729">
        <v>31</v>
      </c>
      <c r="B7" s="730" t="s">
        <v>2043</v>
      </c>
      <c r="C7" s="733">
        <v>0</v>
      </c>
      <c r="D7" s="733">
        <v>1</v>
      </c>
      <c r="E7" s="733">
        <v>0</v>
      </c>
      <c r="F7" s="803" t="s">
        <v>588</v>
      </c>
      <c r="G7" s="733">
        <v>1</v>
      </c>
      <c r="H7" s="803">
        <v>1</v>
      </c>
      <c r="I7" s="733" t="s">
        <v>588</v>
      </c>
      <c r="J7" s="803" t="s">
        <v>588</v>
      </c>
      <c r="K7" s="733" t="s">
        <v>588</v>
      </c>
      <c r="L7" s="803">
        <v>0</v>
      </c>
      <c r="M7" s="733" t="s">
        <v>1</v>
      </c>
      <c r="N7" s="270"/>
    </row>
    <row r="8" spans="1:14" ht="14.4" customHeight="1" x14ac:dyDescent="0.3">
      <c r="A8" s="729">
        <v>31</v>
      </c>
      <c r="B8" s="730" t="s">
        <v>2044</v>
      </c>
      <c r="C8" s="733">
        <v>1425725.4000000013</v>
      </c>
      <c r="D8" s="733">
        <v>3610</v>
      </c>
      <c r="E8" s="733">
        <v>1225554.3300000012</v>
      </c>
      <c r="F8" s="803">
        <v>0.85960054439655775</v>
      </c>
      <c r="G8" s="733">
        <v>3388</v>
      </c>
      <c r="H8" s="803">
        <v>0.93850415512465379</v>
      </c>
      <c r="I8" s="733">
        <v>200171.07</v>
      </c>
      <c r="J8" s="803">
        <v>0.14039945560344216</v>
      </c>
      <c r="K8" s="733">
        <v>222</v>
      </c>
      <c r="L8" s="803">
        <v>6.1495844875346262E-2</v>
      </c>
      <c r="M8" s="733" t="s">
        <v>1</v>
      </c>
      <c r="N8" s="270"/>
    </row>
    <row r="9" spans="1:14" ht="14.4" customHeight="1" x14ac:dyDescent="0.3">
      <c r="A9" s="729" t="s">
        <v>586</v>
      </c>
      <c r="B9" s="730" t="s">
        <v>3</v>
      </c>
      <c r="C9" s="733">
        <v>3145233.3400000012</v>
      </c>
      <c r="D9" s="733">
        <v>6779</v>
      </c>
      <c r="E9" s="733">
        <v>2563495.3200000012</v>
      </c>
      <c r="F9" s="803">
        <v>0.81504137941002497</v>
      </c>
      <c r="G9" s="733">
        <v>5373</v>
      </c>
      <c r="H9" s="803">
        <v>0.79259477799085409</v>
      </c>
      <c r="I9" s="733">
        <v>581738.01999999979</v>
      </c>
      <c r="J9" s="803">
        <v>0.18495862058997492</v>
      </c>
      <c r="K9" s="733">
        <v>1406</v>
      </c>
      <c r="L9" s="803">
        <v>0.20740522200914588</v>
      </c>
      <c r="M9" s="733" t="s">
        <v>598</v>
      </c>
      <c r="N9" s="270"/>
    </row>
    <row r="11" spans="1:14" ht="14.4" customHeight="1" x14ac:dyDescent="0.3">
      <c r="A11" s="729">
        <v>31</v>
      </c>
      <c r="B11" s="730" t="s">
        <v>2041</v>
      </c>
      <c r="C11" s="733" t="s">
        <v>588</v>
      </c>
      <c r="D11" s="733" t="s">
        <v>588</v>
      </c>
      <c r="E11" s="733" t="s">
        <v>588</v>
      </c>
      <c r="F11" s="803" t="s">
        <v>588</v>
      </c>
      <c r="G11" s="733" t="s">
        <v>588</v>
      </c>
      <c r="H11" s="803" t="s">
        <v>588</v>
      </c>
      <c r="I11" s="733" t="s">
        <v>588</v>
      </c>
      <c r="J11" s="803" t="s">
        <v>588</v>
      </c>
      <c r="K11" s="733" t="s">
        <v>588</v>
      </c>
      <c r="L11" s="803" t="s">
        <v>588</v>
      </c>
      <c r="M11" s="733" t="s">
        <v>73</v>
      </c>
      <c r="N11" s="270"/>
    </row>
    <row r="12" spans="1:14" ht="14.4" customHeight="1" x14ac:dyDescent="0.3">
      <c r="A12" s="729" t="s">
        <v>2045</v>
      </c>
      <c r="B12" s="730" t="s">
        <v>2042</v>
      </c>
      <c r="C12" s="733">
        <v>983618.7799999998</v>
      </c>
      <c r="D12" s="733">
        <v>1703</v>
      </c>
      <c r="E12" s="733">
        <v>753271.45000000007</v>
      </c>
      <c r="F12" s="803">
        <v>0.76581645787608921</v>
      </c>
      <c r="G12" s="733">
        <v>923</v>
      </c>
      <c r="H12" s="803">
        <v>0.5419847328244275</v>
      </c>
      <c r="I12" s="733">
        <v>230347.3299999997</v>
      </c>
      <c r="J12" s="803">
        <v>0.23418354212391079</v>
      </c>
      <c r="K12" s="733">
        <v>780</v>
      </c>
      <c r="L12" s="803">
        <v>0.4580152671755725</v>
      </c>
      <c r="M12" s="733" t="s">
        <v>1</v>
      </c>
      <c r="N12" s="270"/>
    </row>
    <row r="13" spans="1:14" ht="14.4" customHeight="1" x14ac:dyDescent="0.3">
      <c r="A13" s="729" t="s">
        <v>2045</v>
      </c>
      <c r="B13" s="730" t="s">
        <v>2044</v>
      </c>
      <c r="C13" s="733">
        <v>553213.65000000026</v>
      </c>
      <c r="D13" s="733">
        <v>2195</v>
      </c>
      <c r="E13" s="733">
        <v>510722.20000000024</v>
      </c>
      <c r="F13" s="803">
        <v>0.92319160960688518</v>
      </c>
      <c r="G13" s="733">
        <v>2117</v>
      </c>
      <c r="H13" s="803">
        <v>0.96446469248291566</v>
      </c>
      <c r="I13" s="733">
        <v>42491.45</v>
      </c>
      <c r="J13" s="803">
        <v>7.6808390393114809E-2</v>
      </c>
      <c r="K13" s="733">
        <v>78</v>
      </c>
      <c r="L13" s="803">
        <v>3.553530751708428E-2</v>
      </c>
      <c r="M13" s="733" t="s">
        <v>1</v>
      </c>
      <c r="N13" s="270"/>
    </row>
    <row r="14" spans="1:14" ht="14.4" customHeight="1" x14ac:dyDescent="0.3">
      <c r="A14" s="729" t="s">
        <v>2045</v>
      </c>
      <c r="B14" s="730" t="s">
        <v>2046</v>
      </c>
      <c r="C14" s="733">
        <v>1536832.4300000002</v>
      </c>
      <c r="D14" s="733">
        <v>3898</v>
      </c>
      <c r="E14" s="733">
        <v>1263993.6500000004</v>
      </c>
      <c r="F14" s="803">
        <v>0.82246679945451195</v>
      </c>
      <c r="G14" s="733">
        <v>3040</v>
      </c>
      <c r="H14" s="803">
        <v>0.77988712160082097</v>
      </c>
      <c r="I14" s="733">
        <v>272838.77999999968</v>
      </c>
      <c r="J14" s="803">
        <v>0.17753320054548799</v>
      </c>
      <c r="K14" s="733">
        <v>858</v>
      </c>
      <c r="L14" s="803">
        <v>0.22011287839917906</v>
      </c>
      <c r="M14" s="733" t="s">
        <v>602</v>
      </c>
      <c r="N14" s="270"/>
    </row>
    <row r="15" spans="1:14" ht="14.4" customHeight="1" x14ac:dyDescent="0.3">
      <c r="A15" s="729" t="s">
        <v>588</v>
      </c>
      <c r="B15" s="730" t="s">
        <v>588</v>
      </c>
      <c r="C15" s="733" t="s">
        <v>588</v>
      </c>
      <c r="D15" s="733" t="s">
        <v>588</v>
      </c>
      <c r="E15" s="733" t="s">
        <v>588</v>
      </c>
      <c r="F15" s="803" t="s">
        <v>588</v>
      </c>
      <c r="G15" s="733" t="s">
        <v>588</v>
      </c>
      <c r="H15" s="803" t="s">
        <v>588</v>
      </c>
      <c r="I15" s="733" t="s">
        <v>588</v>
      </c>
      <c r="J15" s="803" t="s">
        <v>588</v>
      </c>
      <c r="K15" s="733" t="s">
        <v>588</v>
      </c>
      <c r="L15" s="803" t="s">
        <v>588</v>
      </c>
      <c r="M15" s="733" t="s">
        <v>603</v>
      </c>
      <c r="N15" s="270"/>
    </row>
    <row r="16" spans="1:14" ht="14.4" customHeight="1" x14ac:dyDescent="0.3">
      <c r="A16" s="729" t="s">
        <v>2047</v>
      </c>
      <c r="B16" s="730" t="s">
        <v>2042</v>
      </c>
      <c r="C16" s="733">
        <v>735296.06000000041</v>
      </c>
      <c r="D16" s="733">
        <v>1459</v>
      </c>
      <c r="E16" s="733">
        <v>584669.54000000039</v>
      </c>
      <c r="F16" s="803">
        <v>0.79514847393579136</v>
      </c>
      <c r="G16" s="733">
        <v>1061</v>
      </c>
      <c r="H16" s="803">
        <v>0.72721041809458531</v>
      </c>
      <c r="I16" s="733">
        <v>150626.51999999999</v>
      </c>
      <c r="J16" s="803">
        <v>0.20485152606420862</v>
      </c>
      <c r="K16" s="733">
        <v>398</v>
      </c>
      <c r="L16" s="803">
        <v>0.27278958190541469</v>
      </c>
      <c r="M16" s="733" t="s">
        <v>1</v>
      </c>
      <c r="N16" s="270"/>
    </row>
    <row r="17" spans="1:14" ht="14.4" customHeight="1" x14ac:dyDescent="0.3">
      <c r="A17" s="729" t="s">
        <v>2047</v>
      </c>
      <c r="B17" s="730" t="s">
        <v>2043</v>
      </c>
      <c r="C17" s="733">
        <v>0</v>
      </c>
      <c r="D17" s="733">
        <v>1</v>
      </c>
      <c r="E17" s="733">
        <v>0</v>
      </c>
      <c r="F17" s="803" t="s">
        <v>588</v>
      </c>
      <c r="G17" s="733">
        <v>1</v>
      </c>
      <c r="H17" s="803">
        <v>1</v>
      </c>
      <c r="I17" s="733" t="s">
        <v>588</v>
      </c>
      <c r="J17" s="803" t="s">
        <v>588</v>
      </c>
      <c r="K17" s="733" t="s">
        <v>588</v>
      </c>
      <c r="L17" s="803">
        <v>0</v>
      </c>
      <c r="M17" s="733" t="s">
        <v>1</v>
      </c>
      <c r="N17" s="270"/>
    </row>
    <row r="18" spans="1:14" ht="14.4" customHeight="1" x14ac:dyDescent="0.3">
      <c r="A18" s="729" t="s">
        <v>2047</v>
      </c>
      <c r="B18" s="730" t="s">
        <v>2044</v>
      </c>
      <c r="C18" s="733">
        <v>855357.18999999983</v>
      </c>
      <c r="D18" s="733">
        <v>1374</v>
      </c>
      <c r="E18" s="733">
        <v>698569.74999999988</v>
      </c>
      <c r="F18" s="803">
        <v>0.81669945394391319</v>
      </c>
      <c r="G18" s="733">
        <v>1232</v>
      </c>
      <c r="H18" s="803">
        <v>0.89665211062590977</v>
      </c>
      <c r="I18" s="733">
        <v>156787.43999999994</v>
      </c>
      <c r="J18" s="803">
        <v>0.18330054605608678</v>
      </c>
      <c r="K18" s="733">
        <v>142</v>
      </c>
      <c r="L18" s="803">
        <v>0.10334788937409024</v>
      </c>
      <c r="M18" s="733" t="s">
        <v>1</v>
      </c>
      <c r="N18" s="270"/>
    </row>
    <row r="19" spans="1:14" ht="14.4" customHeight="1" x14ac:dyDescent="0.3">
      <c r="A19" s="729" t="s">
        <v>2047</v>
      </c>
      <c r="B19" s="730" t="s">
        <v>2048</v>
      </c>
      <c r="C19" s="733">
        <v>1590653.2500000002</v>
      </c>
      <c r="D19" s="733">
        <v>2834</v>
      </c>
      <c r="E19" s="733">
        <v>1283239.2900000003</v>
      </c>
      <c r="F19" s="803">
        <v>0.80673728859511029</v>
      </c>
      <c r="G19" s="733">
        <v>2294</v>
      </c>
      <c r="H19" s="803">
        <v>0.80945659844742412</v>
      </c>
      <c r="I19" s="733">
        <v>307413.95999999996</v>
      </c>
      <c r="J19" s="803">
        <v>0.19326271140488974</v>
      </c>
      <c r="K19" s="733">
        <v>540</v>
      </c>
      <c r="L19" s="803">
        <v>0.19054340155257588</v>
      </c>
      <c r="M19" s="733" t="s">
        <v>602</v>
      </c>
      <c r="N19" s="270"/>
    </row>
    <row r="20" spans="1:14" ht="14.4" customHeight="1" x14ac:dyDescent="0.3">
      <c r="A20" s="729" t="s">
        <v>588</v>
      </c>
      <c r="B20" s="730" t="s">
        <v>588</v>
      </c>
      <c r="C20" s="733" t="s">
        <v>588</v>
      </c>
      <c r="D20" s="733" t="s">
        <v>588</v>
      </c>
      <c r="E20" s="733" t="s">
        <v>588</v>
      </c>
      <c r="F20" s="803" t="s">
        <v>588</v>
      </c>
      <c r="G20" s="733" t="s">
        <v>588</v>
      </c>
      <c r="H20" s="803" t="s">
        <v>588</v>
      </c>
      <c r="I20" s="733" t="s">
        <v>588</v>
      </c>
      <c r="J20" s="803" t="s">
        <v>588</v>
      </c>
      <c r="K20" s="733" t="s">
        <v>588</v>
      </c>
      <c r="L20" s="803" t="s">
        <v>588</v>
      </c>
      <c r="M20" s="733" t="s">
        <v>603</v>
      </c>
      <c r="N20" s="270"/>
    </row>
    <row r="21" spans="1:14" ht="14.4" customHeight="1" x14ac:dyDescent="0.3">
      <c r="A21" s="729" t="s">
        <v>2049</v>
      </c>
      <c r="B21" s="730" t="s">
        <v>2042</v>
      </c>
      <c r="C21" s="733">
        <v>593.1</v>
      </c>
      <c r="D21" s="733">
        <v>6</v>
      </c>
      <c r="E21" s="733" t="s">
        <v>588</v>
      </c>
      <c r="F21" s="803">
        <v>0</v>
      </c>
      <c r="G21" s="733" t="s">
        <v>588</v>
      </c>
      <c r="H21" s="803">
        <v>0</v>
      </c>
      <c r="I21" s="733">
        <v>593.1</v>
      </c>
      <c r="J21" s="803">
        <v>1</v>
      </c>
      <c r="K21" s="733">
        <v>6</v>
      </c>
      <c r="L21" s="803">
        <v>1</v>
      </c>
      <c r="M21" s="733" t="s">
        <v>1</v>
      </c>
      <c r="N21" s="270"/>
    </row>
    <row r="22" spans="1:14" ht="14.4" customHeight="1" x14ac:dyDescent="0.3">
      <c r="A22" s="729" t="s">
        <v>2049</v>
      </c>
      <c r="B22" s="730" t="s">
        <v>2044</v>
      </c>
      <c r="C22" s="733">
        <v>17154.560000000001</v>
      </c>
      <c r="D22" s="733">
        <v>41</v>
      </c>
      <c r="E22" s="733">
        <v>16262.380000000003</v>
      </c>
      <c r="F22" s="803">
        <v>0.94799167101925097</v>
      </c>
      <c r="G22" s="733">
        <v>39</v>
      </c>
      <c r="H22" s="803">
        <v>0.95121951219512191</v>
      </c>
      <c r="I22" s="733">
        <v>892.18000000000006</v>
      </c>
      <c r="J22" s="803">
        <v>5.2008328980749141E-2</v>
      </c>
      <c r="K22" s="733">
        <v>2</v>
      </c>
      <c r="L22" s="803">
        <v>4.878048780487805E-2</v>
      </c>
      <c r="M22" s="733" t="s">
        <v>1</v>
      </c>
      <c r="N22" s="270"/>
    </row>
    <row r="23" spans="1:14" ht="14.4" customHeight="1" x14ac:dyDescent="0.3">
      <c r="A23" s="729" t="s">
        <v>2049</v>
      </c>
      <c r="B23" s="730" t="s">
        <v>2050</v>
      </c>
      <c r="C23" s="733">
        <v>17747.66</v>
      </c>
      <c r="D23" s="733">
        <v>47</v>
      </c>
      <c r="E23" s="733">
        <v>16262.380000000003</v>
      </c>
      <c r="F23" s="803">
        <v>0.9163112207468479</v>
      </c>
      <c r="G23" s="733">
        <v>39</v>
      </c>
      <c r="H23" s="803">
        <v>0.82978723404255317</v>
      </c>
      <c r="I23" s="733">
        <v>1485.2800000000002</v>
      </c>
      <c r="J23" s="803">
        <v>8.3688779253152254E-2</v>
      </c>
      <c r="K23" s="733">
        <v>8</v>
      </c>
      <c r="L23" s="803">
        <v>0.1702127659574468</v>
      </c>
      <c r="M23" s="733" t="s">
        <v>602</v>
      </c>
      <c r="N23" s="270"/>
    </row>
    <row r="24" spans="1:14" ht="14.4" customHeight="1" x14ac:dyDescent="0.3">
      <c r="A24" s="729" t="s">
        <v>588</v>
      </c>
      <c r="B24" s="730" t="s">
        <v>588</v>
      </c>
      <c r="C24" s="733" t="s">
        <v>588</v>
      </c>
      <c r="D24" s="733" t="s">
        <v>588</v>
      </c>
      <c r="E24" s="733" t="s">
        <v>588</v>
      </c>
      <c r="F24" s="803" t="s">
        <v>588</v>
      </c>
      <c r="G24" s="733" t="s">
        <v>588</v>
      </c>
      <c r="H24" s="803" t="s">
        <v>588</v>
      </c>
      <c r="I24" s="733" t="s">
        <v>588</v>
      </c>
      <c r="J24" s="803" t="s">
        <v>588</v>
      </c>
      <c r="K24" s="733" t="s">
        <v>588</v>
      </c>
      <c r="L24" s="803" t="s">
        <v>588</v>
      </c>
      <c r="M24" s="733" t="s">
        <v>603</v>
      </c>
      <c r="N24" s="270"/>
    </row>
    <row r="25" spans="1:14" ht="14.4" customHeight="1" x14ac:dyDescent="0.3">
      <c r="A25" s="729" t="s">
        <v>586</v>
      </c>
      <c r="B25" s="730" t="s">
        <v>2051</v>
      </c>
      <c r="C25" s="733">
        <v>3145233.3400000008</v>
      </c>
      <c r="D25" s="733">
        <v>6779</v>
      </c>
      <c r="E25" s="733">
        <v>2563495.3200000008</v>
      </c>
      <c r="F25" s="803">
        <v>0.81504137941002497</v>
      </c>
      <c r="G25" s="733">
        <v>5373</v>
      </c>
      <c r="H25" s="803">
        <v>0.79259477799085409</v>
      </c>
      <c r="I25" s="733">
        <v>581738.01999999967</v>
      </c>
      <c r="J25" s="803">
        <v>0.18495862058997489</v>
      </c>
      <c r="K25" s="733">
        <v>1406</v>
      </c>
      <c r="L25" s="803">
        <v>0.20740522200914588</v>
      </c>
      <c r="M25" s="733" t="s">
        <v>598</v>
      </c>
      <c r="N25" s="270"/>
    </row>
    <row r="26" spans="1:14" ht="14.4" customHeight="1" x14ac:dyDescent="0.3">
      <c r="A26" s="804" t="s">
        <v>328</v>
      </c>
    </row>
    <row r="27" spans="1:14" ht="14.4" customHeight="1" x14ac:dyDescent="0.3">
      <c r="A27" s="805" t="s">
        <v>2052</v>
      </c>
    </row>
    <row r="28" spans="1:14" ht="14.4" customHeight="1" x14ac:dyDescent="0.3">
      <c r="A28" s="804" t="s">
        <v>2053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2054</v>
      </c>
      <c r="B5" s="797">
        <v>762.7</v>
      </c>
      <c r="C5" s="741">
        <v>1</v>
      </c>
      <c r="D5" s="810">
        <v>4</v>
      </c>
      <c r="E5" s="813" t="s">
        <v>2054</v>
      </c>
      <c r="F5" s="797">
        <v>357.14000000000004</v>
      </c>
      <c r="G5" s="765">
        <v>0.46825750622787471</v>
      </c>
      <c r="H5" s="745">
        <v>2</v>
      </c>
      <c r="I5" s="788">
        <v>0.5</v>
      </c>
      <c r="J5" s="816">
        <v>405.56000000000006</v>
      </c>
      <c r="K5" s="765">
        <v>0.53174249377212535</v>
      </c>
      <c r="L5" s="745">
        <v>2</v>
      </c>
      <c r="M5" s="788">
        <v>0.5</v>
      </c>
    </row>
    <row r="6" spans="1:13" ht="14.4" customHeight="1" x14ac:dyDescent="0.3">
      <c r="A6" s="807" t="s">
        <v>2055</v>
      </c>
      <c r="B6" s="798">
        <v>18683.7</v>
      </c>
      <c r="C6" s="748">
        <v>1</v>
      </c>
      <c r="D6" s="811">
        <v>23</v>
      </c>
      <c r="E6" s="814" t="s">
        <v>2055</v>
      </c>
      <c r="F6" s="798">
        <v>16241.01</v>
      </c>
      <c r="G6" s="766">
        <v>0.86926090656561594</v>
      </c>
      <c r="H6" s="752">
        <v>20</v>
      </c>
      <c r="I6" s="789">
        <v>0.86956521739130432</v>
      </c>
      <c r="J6" s="817">
        <v>2442.69</v>
      </c>
      <c r="K6" s="766">
        <v>0.13073909343438397</v>
      </c>
      <c r="L6" s="752">
        <v>3</v>
      </c>
      <c r="M6" s="789">
        <v>0.13043478260869565</v>
      </c>
    </row>
    <row r="7" spans="1:13" ht="14.4" customHeight="1" x14ac:dyDescent="0.3">
      <c r="A7" s="807" t="s">
        <v>2056</v>
      </c>
      <c r="B7" s="798">
        <v>95858.94</v>
      </c>
      <c r="C7" s="748">
        <v>1</v>
      </c>
      <c r="D7" s="811">
        <v>136</v>
      </c>
      <c r="E7" s="814" t="s">
        <v>2056</v>
      </c>
      <c r="F7" s="798">
        <v>69263.149999999994</v>
      </c>
      <c r="G7" s="766">
        <v>0.72255284692278043</v>
      </c>
      <c r="H7" s="752">
        <v>108</v>
      </c>
      <c r="I7" s="789">
        <v>0.79411764705882348</v>
      </c>
      <c r="J7" s="817">
        <v>26595.79</v>
      </c>
      <c r="K7" s="766">
        <v>0.27744715307721951</v>
      </c>
      <c r="L7" s="752">
        <v>28</v>
      </c>
      <c r="M7" s="789">
        <v>0.20588235294117646</v>
      </c>
    </row>
    <row r="8" spans="1:13" ht="14.4" customHeight="1" x14ac:dyDescent="0.3">
      <c r="A8" s="807" t="s">
        <v>2057</v>
      </c>
      <c r="B8" s="798">
        <v>8767.24</v>
      </c>
      <c r="C8" s="748">
        <v>1</v>
      </c>
      <c r="D8" s="811">
        <v>11</v>
      </c>
      <c r="E8" s="814" t="s">
        <v>2057</v>
      </c>
      <c r="F8" s="798"/>
      <c r="G8" s="766">
        <v>0</v>
      </c>
      <c r="H8" s="752"/>
      <c r="I8" s="789">
        <v>0</v>
      </c>
      <c r="J8" s="817">
        <v>8767.24</v>
      </c>
      <c r="K8" s="766">
        <v>1</v>
      </c>
      <c r="L8" s="752">
        <v>11</v>
      </c>
      <c r="M8" s="789">
        <v>1</v>
      </c>
    </row>
    <row r="9" spans="1:13" ht="14.4" customHeight="1" x14ac:dyDescent="0.3">
      <c r="A9" s="807" t="s">
        <v>2058</v>
      </c>
      <c r="B9" s="798">
        <v>296641.33</v>
      </c>
      <c r="C9" s="748">
        <v>1</v>
      </c>
      <c r="D9" s="811">
        <v>675</v>
      </c>
      <c r="E9" s="814" t="s">
        <v>2058</v>
      </c>
      <c r="F9" s="798">
        <v>201559.21000000002</v>
      </c>
      <c r="G9" s="766">
        <v>0.67947109730124255</v>
      </c>
      <c r="H9" s="752">
        <v>549</v>
      </c>
      <c r="I9" s="789">
        <v>0.81333333333333335</v>
      </c>
      <c r="J9" s="817">
        <v>95082.12</v>
      </c>
      <c r="K9" s="766">
        <v>0.32052890269875745</v>
      </c>
      <c r="L9" s="752">
        <v>126</v>
      </c>
      <c r="M9" s="789">
        <v>0.18666666666666668</v>
      </c>
    </row>
    <row r="10" spans="1:13" ht="14.4" customHeight="1" x14ac:dyDescent="0.3">
      <c r="A10" s="807" t="s">
        <v>2059</v>
      </c>
      <c r="B10" s="798">
        <v>200670.77000000008</v>
      </c>
      <c r="C10" s="748">
        <v>1</v>
      </c>
      <c r="D10" s="811">
        <v>465</v>
      </c>
      <c r="E10" s="814" t="s">
        <v>2059</v>
      </c>
      <c r="F10" s="798">
        <v>184106.54000000007</v>
      </c>
      <c r="G10" s="766">
        <v>0.9174556912299684</v>
      </c>
      <c r="H10" s="752">
        <v>377</v>
      </c>
      <c r="I10" s="789">
        <v>0.81075268817204305</v>
      </c>
      <c r="J10" s="817">
        <v>16564.230000000003</v>
      </c>
      <c r="K10" s="766">
        <v>8.2544308770031619E-2</v>
      </c>
      <c r="L10" s="752">
        <v>88</v>
      </c>
      <c r="M10" s="789">
        <v>0.18924731182795698</v>
      </c>
    </row>
    <row r="11" spans="1:13" ht="14.4" customHeight="1" x14ac:dyDescent="0.3">
      <c r="A11" s="807" t="s">
        <v>2060</v>
      </c>
      <c r="B11" s="798">
        <v>149430.25</v>
      </c>
      <c r="C11" s="748">
        <v>1</v>
      </c>
      <c r="D11" s="811">
        <v>298</v>
      </c>
      <c r="E11" s="814" t="s">
        <v>2060</v>
      </c>
      <c r="F11" s="798">
        <v>91921.140000000014</v>
      </c>
      <c r="G11" s="766">
        <v>0.61514412242501104</v>
      </c>
      <c r="H11" s="752">
        <v>210</v>
      </c>
      <c r="I11" s="789">
        <v>0.70469798657718119</v>
      </c>
      <c r="J11" s="817">
        <v>57509.109999999986</v>
      </c>
      <c r="K11" s="766">
        <v>0.3848558775749889</v>
      </c>
      <c r="L11" s="752">
        <v>88</v>
      </c>
      <c r="M11" s="789">
        <v>0.29530201342281881</v>
      </c>
    </row>
    <row r="12" spans="1:13" ht="14.4" customHeight="1" x14ac:dyDescent="0.3">
      <c r="A12" s="807" t="s">
        <v>2061</v>
      </c>
      <c r="B12" s="798">
        <v>2844.29</v>
      </c>
      <c r="C12" s="748">
        <v>1</v>
      </c>
      <c r="D12" s="811">
        <v>6</v>
      </c>
      <c r="E12" s="814" t="s">
        <v>2061</v>
      </c>
      <c r="F12" s="798">
        <v>2844.29</v>
      </c>
      <c r="G12" s="766">
        <v>1</v>
      </c>
      <c r="H12" s="752">
        <v>6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" customHeight="1" x14ac:dyDescent="0.3">
      <c r="A13" s="807" t="s">
        <v>2062</v>
      </c>
      <c r="B13" s="798">
        <v>154.36000000000001</v>
      </c>
      <c r="C13" s="748">
        <v>1</v>
      </c>
      <c r="D13" s="811">
        <v>1</v>
      </c>
      <c r="E13" s="814" t="s">
        <v>2062</v>
      </c>
      <c r="F13" s="798"/>
      <c r="G13" s="766">
        <v>0</v>
      </c>
      <c r="H13" s="752"/>
      <c r="I13" s="789">
        <v>0</v>
      </c>
      <c r="J13" s="817">
        <v>154.36000000000001</v>
      </c>
      <c r="K13" s="766">
        <v>1</v>
      </c>
      <c r="L13" s="752">
        <v>1</v>
      </c>
      <c r="M13" s="789">
        <v>1</v>
      </c>
    </row>
    <row r="14" spans="1:13" ht="14.4" customHeight="1" x14ac:dyDescent="0.3">
      <c r="A14" s="807" t="s">
        <v>2063</v>
      </c>
      <c r="B14" s="798">
        <v>154.36000000000001</v>
      </c>
      <c r="C14" s="748">
        <v>1</v>
      </c>
      <c r="D14" s="811">
        <v>1</v>
      </c>
      <c r="E14" s="814" t="s">
        <v>2063</v>
      </c>
      <c r="F14" s="798"/>
      <c r="G14" s="766">
        <v>0</v>
      </c>
      <c r="H14" s="752"/>
      <c r="I14" s="789">
        <v>0</v>
      </c>
      <c r="J14" s="817">
        <v>154.36000000000001</v>
      </c>
      <c r="K14" s="766">
        <v>1</v>
      </c>
      <c r="L14" s="752">
        <v>1</v>
      </c>
      <c r="M14" s="789">
        <v>1</v>
      </c>
    </row>
    <row r="15" spans="1:13" ht="14.4" customHeight="1" x14ac:dyDescent="0.3">
      <c r="A15" s="807" t="s">
        <v>2064</v>
      </c>
      <c r="B15" s="798">
        <v>240561.63000000003</v>
      </c>
      <c r="C15" s="748">
        <v>1</v>
      </c>
      <c r="D15" s="811">
        <v>433</v>
      </c>
      <c r="E15" s="814" t="s">
        <v>2064</v>
      </c>
      <c r="F15" s="798">
        <v>207798.69000000003</v>
      </c>
      <c r="G15" s="766">
        <v>0.86380645990800775</v>
      </c>
      <c r="H15" s="752">
        <v>342</v>
      </c>
      <c r="I15" s="789">
        <v>0.789838337182448</v>
      </c>
      <c r="J15" s="817">
        <v>32762.940000000002</v>
      </c>
      <c r="K15" s="766">
        <v>0.13619354009199222</v>
      </c>
      <c r="L15" s="752">
        <v>91</v>
      </c>
      <c r="M15" s="789">
        <v>0.21016166281755197</v>
      </c>
    </row>
    <row r="16" spans="1:13" ht="14.4" customHeight="1" x14ac:dyDescent="0.3">
      <c r="A16" s="807" t="s">
        <v>2065</v>
      </c>
      <c r="B16" s="798">
        <v>93936.189999999973</v>
      </c>
      <c r="C16" s="748">
        <v>1</v>
      </c>
      <c r="D16" s="811">
        <v>253</v>
      </c>
      <c r="E16" s="814" t="s">
        <v>2065</v>
      </c>
      <c r="F16" s="798">
        <v>78499.929999999978</v>
      </c>
      <c r="G16" s="766">
        <v>0.83567291796697307</v>
      </c>
      <c r="H16" s="752">
        <v>192</v>
      </c>
      <c r="I16" s="789">
        <v>0.75889328063241102</v>
      </c>
      <c r="J16" s="817">
        <v>15436.26</v>
      </c>
      <c r="K16" s="766">
        <v>0.16432708203302693</v>
      </c>
      <c r="L16" s="752">
        <v>61</v>
      </c>
      <c r="M16" s="789">
        <v>0.24110671936758893</v>
      </c>
    </row>
    <row r="17" spans="1:13" ht="14.4" customHeight="1" x14ac:dyDescent="0.3">
      <c r="A17" s="807" t="s">
        <v>2066</v>
      </c>
      <c r="B17" s="798">
        <v>193634.49000000005</v>
      </c>
      <c r="C17" s="748">
        <v>1</v>
      </c>
      <c r="D17" s="811">
        <v>426</v>
      </c>
      <c r="E17" s="814" t="s">
        <v>2066</v>
      </c>
      <c r="F17" s="798">
        <v>158016.34000000005</v>
      </c>
      <c r="G17" s="766">
        <v>0.81605472248254951</v>
      </c>
      <c r="H17" s="752">
        <v>345</v>
      </c>
      <c r="I17" s="789">
        <v>0.8098591549295775</v>
      </c>
      <c r="J17" s="817">
        <v>35618.150000000009</v>
      </c>
      <c r="K17" s="766">
        <v>0.18394527751745055</v>
      </c>
      <c r="L17" s="752">
        <v>81</v>
      </c>
      <c r="M17" s="789">
        <v>0.19014084507042253</v>
      </c>
    </row>
    <row r="18" spans="1:13" ht="14.4" customHeight="1" x14ac:dyDescent="0.3">
      <c r="A18" s="807" t="s">
        <v>2067</v>
      </c>
      <c r="B18" s="798">
        <v>258657.08</v>
      </c>
      <c r="C18" s="748">
        <v>1</v>
      </c>
      <c r="D18" s="811">
        <v>567</v>
      </c>
      <c r="E18" s="814" t="s">
        <v>2067</v>
      </c>
      <c r="F18" s="798">
        <v>215193.15999999997</v>
      </c>
      <c r="G18" s="766">
        <v>0.83196315368595353</v>
      </c>
      <c r="H18" s="752">
        <v>438</v>
      </c>
      <c r="I18" s="789">
        <v>0.77248677248677244</v>
      </c>
      <c r="J18" s="817">
        <v>43463.920000000006</v>
      </c>
      <c r="K18" s="766">
        <v>0.16803684631404642</v>
      </c>
      <c r="L18" s="752">
        <v>129</v>
      </c>
      <c r="M18" s="789">
        <v>0.2275132275132275</v>
      </c>
    </row>
    <row r="19" spans="1:13" ht="14.4" customHeight="1" x14ac:dyDescent="0.3">
      <c r="A19" s="807" t="s">
        <v>2068</v>
      </c>
      <c r="B19" s="798">
        <v>75973.040000000023</v>
      </c>
      <c r="C19" s="748">
        <v>1</v>
      </c>
      <c r="D19" s="811">
        <v>189</v>
      </c>
      <c r="E19" s="814" t="s">
        <v>2068</v>
      </c>
      <c r="F19" s="798">
        <v>58262.780000000021</v>
      </c>
      <c r="G19" s="766">
        <v>0.76688756959047577</v>
      </c>
      <c r="H19" s="752">
        <v>153</v>
      </c>
      <c r="I19" s="789">
        <v>0.80952380952380953</v>
      </c>
      <c r="J19" s="817">
        <v>17710.260000000002</v>
      </c>
      <c r="K19" s="766">
        <v>0.23311243040952417</v>
      </c>
      <c r="L19" s="752">
        <v>36</v>
      </c>
      <c r="M19" s="789">
        <v>0.19047619047619047</v>
      </c>
    </row>
    <row r="20" spans="1:13" ht="14.4" customHeight="1" x14ac:dyDescent="0.3">
      <c r="A20" s="807" t="s">
        <v>2069</v>
      </c>
      <c r="B20" s="798">
        <v>154.36000000000001</v>
      </c>
      <c r="C20" s="748">
        <v>1</v>
      </c>
      <c r="D20" s="811">
        <v>1</v>
      </c>
      <c r="E20" s="814" t="s">
        <v>2069</v>
      </c>
      <c r="F20" s="798"/>
      <c r="G20" s="766">
        <v>0</v>
      </c>
      <c r="H20" s="752"/>
      <c r="I20" s="789">
        <v>0</v>
      </c>
      <c r="J20" s="817">
        <v>154.36000000000001</v>
      </c>
      <c r="K20" s="766">
        <v>1</v>
      </c>
      <c r="L20" s="752">
        <v>1</v>
      </c>
      <c r="M20" s="789">
        <v>1</v>
      </c>
    </row>
    <row r="21" spans="1:13" ht="14.4" customHeight="1" x14ac:dyDescent="0.3">
      <c r="A21" s="807" t="s">
        <v>2070</v>
      </c>
      <c r="B21" s="798">
        <v>225751.23999999996</v>
      </c>
      <c r="C21" s="748">
        <v>1</v>
      </c>
      <c r="D21" s="811">
        <v>524</v>
      </c>
      <c r="E21" s="814" t="s">
        <v>2070</v>
      </c>
      <c r="F21" s="798">
        <v>201262.94999999995</v>
      </c>
      <c r="G21" s="766">
        <v>0.89152533558619651</v>
      </c>
      <c r="H21" s="752">
        <v>440</v>
      </c>
      <c r="I21" s="789">
        <v>0.83969465648854957</v>
      </c>
      <c r="J21" s="817">
        <v>24488.29</v>
      </c>
      <c r="K21" s="766">
        <v>0.10847466441380346</v>
      </c>
      <c r="L21" s="752">
        <v>84</v>
      </c>
      <c r="M21" s="789">
        <v>0.16030534351145037</v>
      </c>
    </row>
    <row r="22" spans="1:13" ht="14.4" customHeight="1" x14ac:dyDescent="0.3">
      <c r="A22" s="807" t="s">
        <v>2071</v>
      </c>
      <c r="B22" s="798">
        <v>180143.41000000003</v>
      </c>
      <c r="C22" s="748">
        <v>1</v>
      </c>
      <c r="D22" s="811">
        <v>412</v>
      </c>
      <c r="E22" s="814" t="s">
        <v>2071</v>
      </c>
      <c r="F22" s="798">
        <v>151178.86000000004</v>
      </c>
      <c r="G22" s="766">
        <v>0.83921393516421172</v>
      </c>
      <c r="H22" s="752">
        <v>317</v>
      </c>
      <c r="I22" s="789">
        <v>0.76941747572815533</v>
      </c>
      <c r="J22" s="817">
        <v>28964.55</v>
      </c>
      <c r="K22" s="766">
        <v>0.16078606483578831</v>
      </c>
      <c r="L22" s="752">
        <v>95</v>
      </c>
      <c r="M22" s="789">
        <v>0.23058252427184467</v>
      </c>
    </row>
    <row r="23" spans="1:13" ht="14.4" customHeight="1" x14ac:dyDescent="0.3">
      <c r="A23" s="807" t="s">
        <v>2072</v>
      </c>
      <c r="B23" s="798">
        <v>1822.67</v>
      </c>
      <c r="C23" s="748">
        <v>1</v>
      </c>
      <c r="D23" s="811">
        <v>3</v>
      </c>
      <c r="E23" s="814" t="s">
        <v>2072</v>
      </c>
      <c r="F23" s="798">
        <v>840.89</v>
      </c>
      <c r="G23" s="766">
        <v>0.46135065590589625</v>
      </c>
      <c r="H23" s="752">
        <v>2</v>
      </c>
      <c r="I23" s="789">
        <v>0.66666666666666663</v>
      </c>
      <c r="J23" s="817">
        <v>981.78</v>
      </c>
      <c r="K23" s="766">
        <v>0.5386493440941037</v>
      </c>
      <c r="L23" s="752">
        <v>1</v>
      </c>
      <c r="M23" s="789">
        <v>0.33333333333333331</v>
      </c>
    </row>
    <row r="24" spans="1:13" ht="14.4" customHeight="1" x14ac:dyDescent="0.3">
      <c r="A24" s="807" t="s">
        <v>2073</v>
      </c>
      <c r="B24" s="798">
        <v>357361.28000000009</v>
      </c>
      <c r="C24" s="748">
        <v>1</v>
      </c>
      <c r="D24" s="811">
        <v>551</v>
      </c>
      <c r="E24" s="814" t="s">
        <v>2073</v>
      </c>
      <c r="F24" s="798">
        <v>310474.97000000009</v>
      </c>
      <c r="G24" s="766">
        <v>0.86879857269371774</v>
      </c>
      <c r="H24" s="752">
        <v>435</v>
      </c>
      <c r="I24" s="789">
        <v>0.78947368421052633</v>
      </c>
      <c r="J24" s="817">
        <v>46886.310000000005</v>
      </c>
      <c r="K24" s="766">
        <v>0.13120142730628229</v>
      </c>
      <c r="L24" s="752">
        <v>116</v>
      </c>
      <c r="M24" s="789">
        <v>0.21052631578947367</v>
      </c>
    </row>
    <row r="25" spans="1:13" ht="14.4" customHeight="1" x14ac:dyDescent="0.3">
      <c r="A25" s="807" t="s">
        <v>2074</v>
      </c>
      <c r="B25" s="798">
        <v>52062.43</v>
      </c>
      <c r="C25" s="748">
        <v>1</v>
      </c>
      <c r="D25" s="811">
        <v>112</v>
      </c>
      <c r="E25" s="814" t="s">
        <v>2074</v>
      </c>
      <c r="F25" s="798">
        <v>48134.62</v>
      </c>
      <c r="G25" s="766">
        <v>0.92455576891051772</v>
      </c>
      <c r="H25" s="752">
        <v>102</v>
      </c>
      <c r="I25" s="789">
        <v>0.9107142857142857</v>
      </c>
      <c r="J25" s="817">
        <v>3927.81</v>
      </c>
      <c r="K25" s="766">
        <v>7.544423108948238E-2</v>
      </c>
      <c r="L25" s="752">
        <v>10</v>
      </c>
      <c r="M25" s="789">
        <v>8.9285714285714288E-2</v>
      </c>
    </row>
    <row r="26" spans="1:13" ht="14.4" customHeight="1" x14ac:dyDescent="0.3">
      <c r="A26" s="807" t="s">
        <v>2075</v>
      </c>
      <c r="B26" s="798">
        <v>286634.78000000009</v>
      </c>
      <c r="C26" s="748">
        <v>1</v>
      </c>
      <c r="D26" s="811">
        <v>626</v>
      </c>
      <c r="E26" s="814" t="s">
        <v>2075</v>
      </c>
      <c r="F26" s="798">
        <v>237374.22000000009</v>
      </c>
      <c r="G26" s="766">
        <v>0.82814172097328875</v>
      </c>
      <c r="H26" s="752">
        <v>490</v>
      </c>
      <c r="I26" s="789">
        <v>0.78274760383386577</v>
      </c>
      <c r="J26" s="817">
        <v>49260.559999999983</v>
      </c>
      <c r="K26" s="766">
        <v>0.17185827902671116</v>
      </c>
      <c r="L26" s="752">
        <v>136</v>
      </c>
      <c r="M26" s="789">
        <v>0.21725239616613418</v>
      </c>
    </row>
    <row r="27" spans="1:13" ht="14.4" customHeight="1" x14ac:dyDescent="0.3">
      <c r="A27" s="807" t="s">
        <v>2076</v>
      </c>
      <c r="B27" s="798">
        <v>43816.840000000011</v>
      </c>
      <c r="C27" s="748">
        <v>1</v>
      </c>
      <c r="D27" s="811">
        <v>152</v>
      </c>
      <c r="E27" s="814" t="s">
        <v>2076</v>
      </c>
      <c r="F27" s="798">
        <v>33141.240000000005</v>
      </c>
      <c r="G27" s="766">
        <v>0.75635851421508249</v>
      </c>
      <c r="H27" s="752">
        <v>110</v>
      </c>
      <c r="I27" s="789">
        <v>0.72368421052631582</v>
      </c>
      <c r="J27" s="817">
        <v>10675.600000000002</v>
      </c>
      <c r="K27" s="766">
        <v>0.24364148578491737</v>
      </c>
      <c r="L27" s="752">
        <v>42</v>
      </c>
      <c r="M27" s="789">
        <v>0.27631578947368424</v>
      </c>
    </row>
    <row r="28" spans="1:13" ht="14.4" customHeight="1" x14ac:dyDescent="0.3">
      <c r="A28" s="807" t="s">
        <v>2077</v>
      </c>
      <c r="B28" s="798">
        <v>108670.47000000002</v>
      </c>
      <c r="C28" s="748">
        <v>1</v>
      </c>
      <c r="D28" s="811">
        <v>280</v>
      </c>
      <c r="E28" s="814" t="s">
        <v>2077</v>
      </c>
      <c r="F28" s="798">
        <v>90855.270000000019</v>
      </c>
      <c r="G28" s="766">
        <v>0.83606217954150752</v>
      </c>
      <c r="H28" s="752">
        <v>220</v>
      </c>
      <c r="I28" s="789">
        <v>0.7857142857142857</v>
      </c>
      <c r="J28" s="817">
        <v>17815.2</v>
      </c>
      <c r="K28" s="766">
        <v>0.16393782045849253</v>
      </c>
      <c r="L28" s="752">
        <v>60</v>
      </c>
      <c r="M28" s="789">
        <v>0.21428571428571427</v>
      </c>
    </row>
    <row r="29" spans="1:13" ht="14.4" customHeight="1" thickBot="1" x14ac:dyDescent="0.35">
      <c r="A29" s="808" t="s">
        <v>2078</v>
      </c>
      <c r="B29" s="799">
        <v>252085.49000000005</v>
      </c>
      <c r="C29" s="755">
        <v>1</v>
      </c>
      <c r="D29" s="812">
        <v>630</v>
      </c>
      <c r="E29" s="815" t="s">
        <v>2078</v>
      </c>
      <c r="F29" s="799">
        <v>206168.92000000004</v>
      </c>
      <c r="G29" s="767">
        <v>0.81785318147426889</v>
      </c>
      <c r="H29" s="759">
        <v>515</v>
      </c>
      <c r="I29" s="790">
        <v>0.81746031746031744</v>
      </c>
      <c r="J29" s="818">
        <v>45916.570000000007</v>
      </c>
      <c r="K29" s="767">
        <v>0.18214681852573109</v>
      </c>
      <c r="L29" s="759">
        <v>115</v>
      </c>
      <c r="M29" s="790">
        <v>0.18253968253968253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3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3334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3145233.3400000026</v>
      </c>
      <c r="N3" s="70">
        <f>SUBTOTAL(9,N7:N1048576)</f>
        <v>12354</v>
      </c>
      <c r="O3" s="70">
        <f>SUBTOTAL(9,O7:O1048576)</f>
        <v>6779</v>
      </c>
      <c r="P3" s="70">
        <f>SUBTOTAL(9,P7:P1048576)</f>
        <v>2563495.3200000012</v>
      </c>
      <c r="Q3" s="71">
        <f>IF(M3=0,0,P3/M3)</f>
        <v>0.81504137941002464</v>
      </c>
      <c r="R3" s="70">
        <f>SUBTOTAL(9,R7:R1048576)</f>
        <v>9855</v>
      </c>
      <c r="S3" s="71">
        <f>IF(N3=0,0,R3/N3)</f>
        <v>0.79771733851384163</v>
      </c>
      <c r="T3" s="70">
        <f>SUBTOTAL(9,T7:T1048576)</f>
        <v>5373</v>
      </c>
      <c r="U3" s="72">
        <f>IF(O3=0,0,T3/O3)</f>
        <v>0.79259477799085409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31</v>
      </c>
      <c r="B7" s="825" t="s">
        <v>2041</v>
      </c>
      <c r="C7" s="825" t="s">
        <v>2045</v>
      </c>
      <c r="D7" s="826" t="s">
        <v>3331</v>
      </c>
      <c r="E7" s="827" t="s">
        <v>2055</v>
      </c>
      <c r="F7" s="825" t="s">
        <v>2042</v>
      </c>
      <c r="G7" s="825" t="s">
        <v>2079</v>
      </c>
      <c r="H7" s="825" t="s">
        <v>588</v>
      </c>
      <c r="I7" s="825" t="s">
        <v>2080</v>
      </c>
      <c r="J7" s="825" t="s">
        <v>623</v>
      </c>
      <c r="K7" s="825" t="s">
        <v>2081</v>
      </c>
      <c r="L7" s="828">
        <v>0</v>
      </c>
      <c r="M7" s="828">
        <v>0</v>
      </c>
      <c r="N7" s="825">
        <v>1</v>
      </c>
      <c r="O7" s="829">
        <v>1</v>
      </c>
      <c r="P7" s="828">
        <v>0</v>
      </c>
      <c r="Q7" s="830"/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31</v>
      </c>
      <c r="B8" s="832" t="s">
        <v>2041</v>
      </c>
      <c r="C8" s="832" t="s">
        <v>2045</v>
      </c>
      <c r="D8" s="833" t="s">
        <v>3331</v>
      </c>
      <c r="E8" s="834" t="s">
        <v>2055</v>
      </c>
      <c r="F8" s="832" t="s">
        <v>2042</v>
      </c>
      <c r="G8" s="832" t="s">
        <v>2082</v>
      </c>
      <c r="H8" s="832" t="s">
        <v>630</v>
      </c>
      <c r="I8" s="832" t="s">
        <v>2083</v>
      </c>
      <c r="J8" s="832" t="s">
        <v>810</v>
      </c>
      <c r="K8" s="832" t="s">
        <v>1638</v>
      </c>
      <c r="L8" s="835">
        <v>490.89</v>
      </c>
      <c r="M8" s="835">
        <v>1963.56</v>
      </c>
      <c r="N8" s="832">
        <v>4</v>
      </c>
      <c r="O8" s="836">
        <v>1</v>
      </c>
      <c r="P8" s="835">
        <v>1963.56</v>
      </c>
      <c r="Q8" s="837">
        <v>1</v>
      </c>
      <c r="R8" s="832">
        <v>4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31</v>
      </c>
      <c r="B9" s="832" t="s">
        <v>2041</v>
      </c>
      <c r="C9" s="832" t="s">
        <v>2045</v>
      </c>
      <c r="D9" s="833" t="s">
        <v>3331</v>
      </c>
      <c r="E9" s="834" t="s">
        <v>2056</v>
      </c>
      <c r="F9" s="832" t="s">
        <v>2042</v>
      </c>
      <c r="G9" s="832" t="s">
        <v>2084</v>
      </c>
      <c r="H9" s="832" t="s">
        <v>630</v>
      </c>
      <c r="I9" s="832" t="s">
        <v>1927</v>
      </c>
      <c r="J9" s="832" t="s">
        <v>647</v>
      </c>
      <c r="K9" s="832" t="s">
        <v>1926</v>
      </c>
      <c r="L9" s="835">
        <v>0</v>
      </c>
      <c r="M9" s="835">
        <v>0</v>
      </c>
      <c r="N9" s="832">
        <v>1</v>
      </c>
      <c r="O9" s="836">
        <v>0.5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31</v>
      </c>
      <c r="B10" s="832" t="s">
        <v>2041</v>
      </c>
      <c r="C10" s="832" t="s">
        <v>2045</v>
      </c>
      <c r="D10" s="833" t="s">
        <v>3331</v>
      </c>
      <c r="E10" s="834" t="s">
        <v>2056</v>
      </c>
      <c r="F10" s="832" t="s">
        <v>2042</v>
      </c>
      <c r="G10" s="832" t="s">
        <v>2085</v>
      </c>
      <c r="H10" s="832" t="s">
        <v>630</v>
      </c>
      <c r="I10" s="832" t="s">
        <v>1776</v>
      </c>
      <c r="J10" s="832" t="s">
        <v>1158</v>
      </c>
      <c r="K10" s="832" t="s">
        <v>1777</v>
      </c>
      <c r="L10" s="835">
        <v>154.36000000000001</v>
      </c>
      <c r="M10" s="835">
        <v>154.36000000000001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31</v>
      </c>
      <c r="B11" s="832" t="s">
        <v>2041</v>
      </c>
      <c r="C11" s="832" t="s">
        <v>2045</v>
      </c>
      <c r="D11" s="833" t="s">
        <v>3331</v>
      </c>
      <c r="E11" s="834" t="s">
        <v>2056</v>
      </c>
      <c r="F11" s="832" t="s">
        <v>2042</v>
      </c>
      <c r="G11" s="832" t="s">
        <v>2086</v>
      </c>
      <c r="H11" s="832" t="s">
        <v>588</v>
      </c>
      <c r="I11" s="832" t="s">
        <v>1791</v>
      </c>
      <c r="J11" s="832" t="s">
        <v>1792</v>
      </c>
      <c r="K11" s="832" t="s">
        <v>1790</v>
      </c>
      <c r="L11" s="835">
        <v>170.52</v>
      </c>
      <c r="M11" s="835">
        <v>170.52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31</v>
      </c>
      <c r="B12" s="832" t="s">
        <v>2041</v>
      </c>
      <c r="C12" s="832" t="s">
        <v>2045</v>
      </c>
      <c r="D12" s="833" t="s">
        <v>3331</v>
      </c>
      <c r="E12" s="834" t="s">
        <v>2056</v>
      </c>
      <c r="F12" s="832" t="s">
        <v>2042</v>
      </c>
      <c r="G12" s="832" t="s">
        <v>2087</v>
      </c>
      <c r="H12" s="832" t="s">
        <v>588</v>
      </c>
      <c r="I12" s="832" t="s">
        <v>2088</v>
      </c>
      <c r="J12" s="832" t="s">
        <v>2089</v>
      </c>
      <c r="K12" s="832" t="s">
        <v>2090</v>
      </c>
      <c r="L12" s="835">
        <v>424.24</v>
      </c>
      <c r="M12" s="835">
        <v>424.24</v>
      </c>
      <c r="N12" s="832">
        <v>1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31</v>
      </c>
      <c r="B13" s="832" t="s">
        <v>2041</v>
      </c>
      <c r="C13" s="832" t="s">
        <v>2045</v>
      </c>
      <c r="D13" s="833" t="s">
        <v>3331</v>
      </c>
      <c r="E13" s="834" t="s">
        <v>2056</v>
      </c>
      <c r="F13" s="832" t="s">
        <v>2042</v>
      </c>
      <c r="G13" s="832" t="s">
        <v>2079</v>
      </c>
      <c r="H13" s="832" t="s">
        <v>588</v>
      </c>
      <c r="I13" s="832" t="s">
        <v>2080</v>
      </c>
      <c r="J13" s="832" t="s">
        <v>623</v>
      </c>
      <c r="K13" s="832" t="s">
        <v>2081</v>
      </c>
      <c r="L13" s="835">
        <v>0</v>
      </c>
      <c r="M13" s="835">
        <v>0</v>
      </c>
      <c r="N13" s="832">
        <v>2</v>
      </c>
      <c r="O13" s="836">
        <v>1.5</v>
      </c>
      <c r="P13" s="835">
        <v>0</v>
      </c>
      <c r="Q13" s="837"/>
      <c r="R13" s="832">
        <v>1</v>
      </c>
      <c r="S13" s="837">
        <v>0.5</v>
      </c>
      <c r="T13" s="836">
        <v>0.5</v>
      </c>
      <c r="U13" s="838">
        <v>0.33333333333333331</v>
      </c>
    </row>
    <row r="14" spans="1:21" ht="14.4" customHeight="1" x14ac:dyDescent="0.3">
      <c r="A14" s="831">
        <v>31</v>
      </c>
      <c r="B14" s="832" t="s">
        <v>2041</v>
      </c>
      <c r="C14" s="832" t="s">
        <v>2045</v>
      </c>
      <c r="D14" s="833" t="s">
        <v>3331</v>
      </c>
      <c r="E14" s="834" t="s">
        <v>2056</v>
      </c>
      <c r="F14" s="832" t="s">
        <v>2042</v>
      </c>
      <c r="G14" s="832" t="s">
        <v>2082</v>
      </c>
      <c r="H14" s="832" t="s">
        <v>630</v>
      </c>
      <c r="I14" s="832" t="s">
        <v>2083</v>
      </c>
      <c r="J14" s="832" t="s">
        <v>810</v>
      </c>
      <c r="K14" s="832" t="s">
        <v>1638</v>
      </c>
      <c r="L14" s="835">
        <v>490.89</v>
      </c>
      <c r="M14" s="835">
        <v>4908.8999999999996</v>
      </c>
      <c r="N14" s="832">
        <v>10</v>
      </c>
      <c r="O14" s="836">
        <v>1.5</v>
      </c>
      <c r="P14" s="835">
        <v>3927.12</v>
      </c>
      <c r="Q14" s="837">
        <v>0.8</v>
      </c>
      <c r="R14" s="832">
        <v>8</v>
      </c>
      <c r="S14" s="837">
        <v>0.8</v>
      </c>
      <c r="T14" s="836">
        <v>1.5</v>
      </c>
      <c r="U14" s="838">
        <v>1</v>
      </c>
    </row>
    <row r="15" spans="1:21" ht="14.4" customHeight="1" x14ac:dyDescent="0.3">
      <c r="A15" s="831">
        <v>31</v>
      </c>
      <c r="B15" s="832" t="s">
        <v>2041</v>
      </c>
      <c r="C15" s="832" t="s">
        <v>2045</v>
      </c>
      <c r="D15" s="833" t="s">
        <v>3331</v>
      </c>
      <c r="E15" s="834" t="s">
        <v>2056</v>
      </c>
      <c r="F15" s="832" t="s">
        <v>2042</v>
      </c>
      <c r="G15" s="832" t="s">
        <v>2082</v>
      </c>
      <c r="H15" s="832" t="s">
        <v>630</v>
      </c>
      <c r="I15" s="832" t="s">
        <v>2091</v>
      </c>
      <c r="J15" s="832" t="s">
        <v>810</v>
      </c>
      <c r="K15" s="832" t="s">
        <v>1636</v>
      </c>
      <c r="L15" s="835">
        <v>736.33</v>
      </c>
      <c r="M15" s="835">
        <v>12517.61</v>
      </c>
      <c r="N15" s="832">
        <v>17</v>
      </c>
      <c r="O15" s="836">
        <v>4.5</v>
      </c>
      <c r="P15" s="835">
        <v>5890.64</v>
      </c>
      <c r="Q15" s="837">
        <v>0.47058823529411764</v>
      </c>
      <c r="R15" s="832">
        <v>8</v>
      </c>
      <c r="S15" s="837">
        <v>0.47058823529411764</v>
      </c>
      <c r="T15" s="836">
        <v>2</v>
      </c>
      <c r="U15" s="838">
        <v>0.44444444444444442</v>
      </c>
    </row>
    <row r="16" spans="1:21" ht="14.4" customHeight="1" x14ac:dyDescent="0.3">
      <c r="A16" s="831">
        <v>31</v>
      </c>
      <c r="B16" s="832" t="s">
        <v>2041</v>
      </c>
      <c r="C16" s="832" t="s">
        <v>2045</v>
      </c>
      <c r="D16" s="833" t="s">
        <v>3331</v>
      </c>
      <c r="E16" s="834" t="s">
        <v>2056</v>
      </c>
      <c r="F16" s="832" t="s">
        <v>2042</v>
      </c>
      <c r="G16" s="832" t="s">
        <v>2092</v>
      </c>
      <c r="H16" s="832" t="s">
        <v>630</v>
      </c>
      <c r="I16" s="832" t="s">
        <v>1844</v>
      </c>
      <c r="J16" s="832" t="s">
        <v>671</v>
      </c>
      <c r="K16" s="832" t="s">
        <v>1845</v>
      </c>
      <c r="L16" s="835">
        <v>48.42</v>
      </c>
      <c r="M16" s="835">
        <v>48.42</v>
      </c>
      <c r="N16" s="832">
        <v>1</v>
      </c>
      <c r="O16" s="836">
        <v>0.5</v>
      </c>
      <c r="P16" s="835">
        <v>48.42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31</v>
      </c>
      <c r="B17" s="832" t="s">
        <v>2041</v>
      </c>
      <c r="C17" s="832" t="s">
        <v>2045</v>
      </c>
      <c r="D17" s="833" t="s">
        <v>3331</v>
      </c>
      <c r="E17" s="834" t="s">
        <v>2056</v>
      </c>
      <c r="F17" s="832" t="s">
        <v>2042</v>
      </c>
      <c r="G17" s="832" t="s">
        <v>2093</v>
      </c>
      <c r="H17" s="832" t="s">
        <v>630</v>
      </c>
      <c r="I17" s="832" t="s">
        <v>1866</v>
      </c>
      <c r="J17" s="832" t="s">
        <v>1867</v>
      </c>
      <c r="K17" s="832" t="s">
        <v>1868</v>
      </c>
      <c r="L17" s="835">
        <v>0</v>
      </c>
      <c r="M17" s="835">
        <v>0</v>
      </c>
      <c r="N17" s="832">
        <v>24</v>
      </c>
      <c r="O17" s="836">
        <v>14</v>
      </c>
      <c r="P17" s="835">
        <v>0</v>
      </c>
      <c r="Q17" s="837"/>
      <c r="R17" s="832">
        <v>8</v>
      </c>
      <c r="S17" s="837">
        <v>0.33333333333333331</v>
      </c>
      <c r="T17" s="836">
        <v>3.5</v>
      </c>
      <c r="U17" s="838">
        <v>0.25</v>
      </c>
    </row>
    <row r="18" spans="1:21" ht="14.4" customHeight="1" x14ac:dyDescent="0.3">
      <c r="A18" s="831">
        <v>31</v>
      </c>
      <c r="B18" s="832" t="s">
        <v>2041</v>
      </c>
      <c r="C18" s="832" t="s">
        <v>2045</v>
      </c>
      <c r="D18" s="833" t="s">
        <v>3331</v>
      </c>
      <c r="E18" s="834" t="s">
        <v>2056</v>
      </c>
      <c r="F18" s="832" t="s">
        <v>2042</v>
      </c>
      <c r="G18" s="832" t="s">
        <v>2094</v>
      </c>
      <c r="H18" s="832" t="s">
        <v>588</v>
      </c>
      <c r="I18" s="832" t="s">
        <v>2095</v>
      </c>
      <c r="J18" s="832" t="s">
        <v>1237</v>
      </c>
      <c r="K18" s="832" t="s">
        <v>2096</v>
      </c>
      <c r="L18" s="835">
        <v>186.27</v>
      </c>
      <c r="M18" s="835">
        <v>558.81000000000006</v>
      </c>
      <c r="N18" s="832">
        <v>3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31</v>
      </c>
      <c r="B19" s="832" t="s">
        <v>2041</v>
      </c>
      <c r="C19" s="832" t="s">
        <v>2045</v>
      </c>
      <c r="D19" s="833" t="s">
        <v>3331</v>
      </c>
      <c r="E19" s="834" t="s">
        <v>2056</v>
      </c>
      <c r="F19" s="832" t="s">
        <v>2042</v>
      </c>
      <c r="G19" s="832" t="s">
        <v>2094</v>
      </c>
      <c r="H19" s="832" t="s">
        <v>588</v>
      </c>
      <c r="I19" s="832" t="s">
        <v>2095</v>
      </c>
      <c r="J19" s="832" t="s">
        <v>1237</v>
      </c>
      <c r="K19" s="832" t="s">
        <v>2096</v>
      </c>
      <c r="L19" s="835">
        <v>219.37</v>
      </c>
      <c r="M19" s="835">
        <v>1096.8499999999999</v>
      </c>
      <c r="N19" s="832">
        <v>5</v>
      </c>
      <c r="O19" s="836">
        <v>4</v>
      </c>
      <c r="P19" s="835">
        <v>219.37</v>
      </c>
      <c r="Q19" s="837">
        <v>0.2</v>
      </c>
      <c r="R19" s="832">
        <v>1</v>
      </c>
      <c r="S19" s="837">
        <v>0.2</v>
      </c>
      <c r="T19" s="836">
        <v>1</v>
      </c>
      <c r="U19" s="838">
        <v>0.25</v>
      </c>
    </row>
    <row r="20" spans="1:21" ht="14.4" customHeight="1" x14ac:dyDescent="0.3">
      <c r="A20" s="831">
        <v>31</v>
      </c>
      <c r="B20" s="832" t="s">
        <v>2041</v>
      </c>
      <c r="C20" s="832" t="s">
        <v>2045</v>
      </c>
      <c r="D20" s="833" t="s">
        <v>3331</v>
      </c>
      <c r="E20" s="834" t="s">
        <v>2056</v>
      </c>
      <c r="F20" s="832" t="s">
        <v>2042</v>
      </c>
      <c r="G20" s="832" t="s">
        <v>2097</v>
      </c>
      <c r="H20" s="832" t="s">
        <v>588</v>
      </c>
      <c r="I20" s="832" t="s">
        <v>2098</v>
      </c>
      <c r="J20" s="832" t="s">
        <v>2099</v>
      </c>
      <c r="K20" s="832" t="s">
        <v>2100</v>
      </c>
      <c r="L20" s="835">
        <v>50.32</v>
      </c>
      <c r="M20" s="835">
        <v>50.32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31</v>
      </c>
      <c r="B21" s="832" t="s">
        <v>2041</v>
      </c>
      <c r="C21" s="832" t="s">
        <v>2045</v>
      </c>
      <c r="D21" s="833" t="s">
        <v>3331</v>
      </c>
      <c r="E21" s="834" t="s">
        <v>2056</v>
      </c>
      <c r="F21" s="832" t="s">
        <v>2042</v>
      </c>
      <c r="G21" s="832" t="s">
        <v>2097</v>
      </c>
      <c r="H21" s="832" t="s">
        <v>588</v>
      </c>
      <c r="I21" s="832" t="s">
        <v>2101</v>
      </c>
      <c r="J21" s="832" t="s">
        <v>2099</v>
      </c>
      <c r="K21" s="832" t="s">
        <v>2102</v>
      </c>
      <c r="L21" s="835">
        <v>33.31</v>
      </c>
      <c r="M21" s="835">
        <v>33.31</v>
      </c>
      <c r="N21" s="832">
        <v>1</v>
      </c>
      <c r="O21" s="836">
        <v>1</v>
      </c>
      <c r="P21" s="835">
        <v>33.31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31</v>
      </c>
      <c r="B22" s="832" t="s">
        <v>2041</v>
      </c>
      <c r="C22" s="832" t="s">
        <v>2045</v>
      </c>
      <c r="D22" s="833" t="s">
        <v>3331</v>
      </c>
      <c r="E22" s="834" t="s">
        <v>2056</v>
      </c>
      <c r="F22" s="832" t="s">
        <v>2042</v>
      </c>
      <c r="G22" s="832" t="s">
        <v>2097</v>
      </c>
      <c r="H22" s="832" t="s">
        <v>588</v>
      </c>
      <c r="I22" s="832" t="s">
        <v>2103</v>
      </c>
      <c r="J22" s="832" t="s">
        <v>2099</v>
      </c>
      <c r="K22" s="832" t="s">
        <v>2104</v>
      </c>
      <c r="L22" s="835">
        <v>99.94</v>
      </c>
      <c r="M22" s="835">
        <v>99.94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31</v>
      </c>
      <c r="B23" s="832" t="s">
        <v>2041</v>
      </c>
      <c r="C23" s="832" t="s">
        <v>2045</v>
      </c>
      <c r="D23" s="833" t="s">
        <v>3331</v>
      </c>
      <c r="E23" s="834" t="s">
        <v>2056</v>
      </c>
      <c r="F23" s="832" t="s">
        <v>2044</v>
      </c>
      <c r="G23" s="832" t="s">
        <v>2105</v>
      </c>
      <c r="H23" s="832" t="s">
        <v>588</v>
      </c>
      <c r="I23" s="832" t="s">
        <v>2106</v>
      </c>
      <c r="J23" s="832" t="s">
        <v>2107</v>
      </c>
      <c r="K23" s="832" t="s">
        <v>2108</v>
      </c>
      <c r="L23" s="835">
        <v>35.130000000000003</v>
      </c>
      <c r="M23" s="835">
        <v>2669.8800000000015</v>
      </c>
      <c r="N23" s="832">
        <v>76</v>
      </c>
      <c r="O23" s="836">
        <v>36</v>
      </c>
      <c r="P23" s="835">
        <v>2669.8800000000015</v>
      </c>
      <c r="Q23" s="837">
        <v>1</v>
      </c>
      <c r="R23" s="832">
        <v>76</v>
      </c>
      <c r="S23" s="837">
        <v>1</v>
      </c>
      <c r="T23" s="836">
        <v>36</v>
      </c>
      <c r="U23" s="838">
        <v>1</v>
      </c>
    </row>
    <row r="24" spans="1:21" ht="14.4" customHeight="1" x14ac:dyDescent="0.3">
      <c r="A24" s="831">
        <v>31</v>
      </c>
      <c r="B24" s="832" t="s">
        <v>2041</v>
      </c>
      <c r="C24" s="832" t="s">
        <v>2045</v>
      </c>
      <c r="D24" s="833" t="s">
        <v>3331</v>
      </c>
      <c r="E24" s="834" t="s">
        <v>2056</v>
      </c>
      <c r="F24" s="832" t="s">
        <v>2044</v>
      </c>
      <c r="G24" s="832" t="s">
        <v>2109</v>
      </c>
      <c r="H24" s="832" t="s">
        <v>588</v>
      </c>
      <c r="I24" s="832" t="s">
        <v>2110</v>
      </c>
      <c r="J24" s="832" t="s">
        <v>2111</v>
      </c>
      <c r="K24" s="832" t="s">
        <v>2112</v>
      </c>
      <c r="L24" s="835">
        <v>492.18</v>
      </c>
      <c r="M24" s="835">
        <v>1476.54</v>
      </c>
      <c r="N24" s="832">
        <v>3</v>
      </c>
      <c r="O24" s="836">
        <v>3</v>
      </c>
      <c r="P24" s="835">
        <v>1476.54</v>
      </c>
      <c r="Q24" s="837">
        <v>1</v>
      </c>
      <c r="R24" s="832">
        <v>3</v>
      </c>
      <c r="S24" s="837">
        <v>1</v>
      </c>
      <c r="T24" s="836">
        <v>3</v>
      </c>
      <c r="U24" s="838">
        <v>1</v>
      </c>
    </row>
    <row r="25" spans="1:21" ht="14.4" customHeight="1" x14ac:dyDescent="0.3">
      <c r="A25" s="831">
        <v>31</v>
      </c>
      <c r="B25" s="832" t="s">
        <v>2041</v>
      </c>
      <c r="C25" s="832" t="s">
        <v>2045</v>
      </c>
      <c r="D25" s="833" t="s">
        <v>3331</v>
      </c>
      <c r="E25" s="834" t="s">
        <v>2056</v>
      </c>
      <c r="F25" s="832" t="s">
        <v>2044</v>
      </c>
      <c r="G25" s="832" t="s">
        <v>2109</v>
      </c>
      <c r="H25" s="832" t="s">
        <v>588</v>
      </c>
      <c r="I25" s="832" t="s">
        <v>2113</v>
      </c>
      <c r="J25" s="832" t="s">
        <v>2114</v>
      </c>
      <c r="K25" s="832" t="s">
        <v>2115</v>
      </c>
      <c r="L25" s="835">
        <v>347.81</v>
      </c>
      <c r="M25" s="835">
        <v>347.81</v>
      </c>
      <c r="N25" s="832">
        <v>1</v>
      </c>
      <c r="O25" s="836">
        <v>1</v>
      </c>
      <c r="P25" s="835">
        <v>347.81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31</v>
      </c>
      <c r="B26" s="832" t="s">
        <v>2041</v>
      </c>
      <c r="C26" s="832" t="s">
        <v>2045</v>
      </c>
      <c r="D26" s="833" t="s">
        <v>3331</v>
      </c>
      <c r="E26" s="834" t="s">
        <v>2056</v>
      </c>
      <c r="F26" s="832" t="s">
        <v>2044</v>
      </c>
      <c r="G26" s="832" t="s">
        <v>2109</v>
      </c>
      <c r="H26" s="832" t="s">
        <v>588</v>
      </c>
      <c r="I26" s="832" t="s">
        <v>2116</v>
      </c>
      <c r="J26" s="832" t="s">
        <v>2117</v>
      </c>
      <c r="K26" s="832" t="s">
        <v>2118</v>
      </c>
      <c r="L26" s="835">
        <v>2202.1999999999998</v>
      </c>
      <c r="M26" s="835">
        <v>2202.1999999999998</v>
      </c>
      <c r="N26" s="832">
        <v>1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31</v>
      </c>
      <c r="B27" s="832" t="s">
        <v>2041</v>
      </c>
      <c r="C27" s="832" t="s">
        <v>2045</v>
      </c>
      <c r="D27" s="833" t="s">
        <v>3331</v>
      </c>
      <c r="E27" s="834" t="s">
        <v>2056</v>
      </c>
      <c r="F27" s="832" t="s">
        <v>2044</v>
      </c>
      <c r="G27" s="832" t="s">
        <v>2109</v>
      </c>
      <c r="H27" s="832" t="s">
        <v>588</v>
      </c>
      <c r="I27" s="832" t="s">
        <v>2119</v>
      </c>
      <c r="J27" s="832" t="s">
        <v>2120</v>
      </c>
      <c r="K27" s="832" t="s">
        <v>2121</v>
      </c>
      <c r="L27" s="835">
        <v>58.5</v>
      </c>
      <c r="M27" s="835">
        <v>58.5</v>
      </c>
      <c r="N27" s="832">
        <v>1</v>
      </c>
      <c r="O27" s="836">
        <v>1</v>
      </c>
      <c r="P27" s="835">
        <v>58.5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31</v>
      </c>
      <c r="B28" s="832" t="s">
        <v>2041</v>
      </c>
      <c r="C28" s="832" t="s">
        <v>2045</v>
      </c>
      <c r="D28" s="833" t="s">
        <v>3331</v>
      </c>
      <c r="E28" s="834" t="s">
        <v>2056</v>
      </c>
      <c r="F28" s="832" t="s">
        <v>2044</v>
      </c>
      <c r="G28" s="832" t="s">
        <v>2109</v>
      </c>
      <c r="H28" s="832" t="s">
        <v>588</v>
      </c>
      <c r="I28" s="832" t="s">
        <v>2122</v>
      </c>
      <c r="J28" s="832" t="s">
        <v>2123</v>
      </c>
      <c r="K28" s="832" t="s">
        <v>2124</v>
      </c>
      <c r="L28" s="835">
        <v>971.25</v>
      </c>
      <c r="M28" s="835">
        <v>971.25</v>
      </c>
      <c r="N28" s="832">
        <v>1</v>
      </c>
      <c r="O28" s="836">
        <v>1</v>
      </c>
      <c r="P28" s="835">
        <v>971.25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31</v>
      </c>
      <c r="B29" s="832" t="s">
        <v>2041</v>
      </c>
      <c r="C29" s="832" t="s">
        <v>2045</v>
      </c>
      <c r="D29" s="833" t="s">
        <v>3331</v>
      </c>
      <c r="E29" s="834" t="s">
        <v>2056</v>
      </c>
      <c r="F29" s="832" t="s">
        <v>2044</v>
      </c>
      <c r="G29" s="832" t="s">
        <v>2109</v>
      </c>
      <c r="H29" s="832" t="s">
        <v>588</v>
      </c>
      <c r="I29" s="832" t="s">
        <v>2125</v>
      </c>
      <c r="J29" s="832" t="s">
        <v>2126</v>
      </c>
      <c r="K29" s="832" t="s">
        <v>2127</v>
      </c>
      <c r="L29" s="835">
        <v>350</v>
      </c>
      <c r="M29" s="835">
        <v>350</v>
      </c>
      <c r="N29" s="832">
        <v>1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31</v>
      </c>
      <c r="B30" s="832" t="s">
        <v>2041</v>
      </c>
      <c r="C30" s="832" t="s">
        <v>2045</v>
      </c>
      <c r="D30" s="833" t="s">
        <v>3331</v>
      </c>
      <c r="E30" s="834" t="s">
        <v>2056</v>
      </c>
      <c r="F30" s="832" t="s">
        <v>2044</v>
      </c>
      <c r="G30" s="832" t="s">
        <v>2109</v>
      </c>
      <c r="H30" s="832" t="s">
        <v>588</v>
      </c>
      <c r="I30" s="832" t="s">
        <v>2128</v>
      </c>
      <c r="J30" s="832" t="s">
        <v>2129</v>
      </c>
      <c r="K30" s="832" t="s">
        <v>2130</v>
      </c>
      <c r="L30" s="835">
        <v>855</v>
      </c>
      <c r="M30" s="835">
        <v>855</v>
      </c>
      <c r="N30" s="832">
        <v>1</v>
      </c>
      <c r="O30" s="836">
        <v>1</v>
      </c>
      <c r="P30" s="835">
        <v>855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31</v>
      </c>
      <c r="B31" s="832" t="s">
        <v>2041</v>
      </c>
      <c r="C31" s="832" t="s">
        <v>2045</v>
      </c>
      <c r="D31" s="833" t="s">
        <v>3331</v>
      </c>
      <c r="E31" s="834" t="s">
        <v>2056</v>
      </c>
      <c r="F31" s="832" t="s">
        <v>2044</v>
      </c>
      <c r="G31" s="832" t="s">
        <v>2131</v>
      </c>
      <c r="H31" s="832" t="s">
        <v>588</v>
      </c>
      <c r="I31" s="832" t="s">
        <v>2132</v>
      </c>
      <c r="J31" s="832" t="s">
        <v>2133</v>
      </c>
      <c r="K31" s="832" t="s">
        <v>2134</v>
      </c>
      <c r="L31" s="835">
        <v>200</v>
      </c>
      <c r="M31" s="835">
        <v>3600</v>
      </c>
      <c r="N31" s="832">
        <v>18</v>
      </c>
      <c r="O31" s="836">
        <v>9</v>
      </c>
      <c r="P31" s="835">
        <v>3600</v>
      </c>
      <c r="Q31" s="837">
        <v>1</v>
      </c>
      <c r="R31" s="832">
        <v>18</v>
      </c>
      <c r="S31" s="837">
        <v>1</v>
      </c>
      <c r="T31" s="836">
        <v>9</v>
      </c>
      <c r="U31" s="838">
        <v>1</v>
      </c>
    </row>
    <row r="32" spans="1:21" ht="14.4" customHeight="1" x14ac:dyDescent="0.3">
      <c r="A32" s="831">
        <v>31</v>
      </c>
      <c r="B32" s="832" t="s">
        <v>2041</v>
      </c>
      <c r="C32" s="832" t="s">
        <v>2045</v>
      </c>
      <c r="D32" s="833" t="s">
        <v>3331</v>
      </c>
      <c r="E32" s="834" t="s">
        <v>2058</v>
      </c>
      <c r="F32" s="832" t="s">
        <v>2042</v>
      </c>
      <c r="G32" s="832" t="s">
        <v>2084</v>
      </c>
      <c r="H32" s="832" t="s">
        <v>588</v>
      </c>
      <c r="I32" s="832" t="s">
        <v>1928</v>
      </c>
      <c r="J32" s="832" t="s">
        <v>639</v>
      </c>
      <c r="K32" s="832" t="s">
        <v>1926</v>
      </c>
      <c r="L32" s="835">
        <v>0</v>
      </c>
      <c r="M32" s="835">
        <v>0</v>
      </c>
      <c r="N32" s="832">
        <v>7</v>
      </c>
      <c r="O32" s="836">
        <v>6.5</v>
      </c>
      <c r="P32" s="835">
        <v>0</v>
      </c>
      <c r="Q32" s="837"/>
      <c r="R32" s="832">
        <v>1</v>
      </c>
      <c r="S32" s="837">
        <v>0.14285714285714285</v>
      </c>
      <c r="T32" s="836">
        <v>1</v>
      </c>
      <c r="U32" s="838">
        <v>0.15384615384615385</v>
      </c>
    </row>
    <row r="33" spans="1:21" ht="14.4" customHeight="1" x14ac:dyDescent="0.3">
      <c r="A33" s="831">
        <v>31</v>
      </c>
      <c r="B33" s="832" t="s">
        <v>2041</v>
      </c>
      <c r="C33" s="832" t="s">
        <v>2045</v>
      </c>
      <c r="D33" s="833" t="s">
        <v>3331</v>
      </c>
      <c r="E33" s="834" t="s">
        <v>2058</v>
      </c>
      <c r="F33" s="832" t="s">
        <v>2042</v>
      </c>
      <c r="G33" s="832" t="s">
        <v>2135</v>
      </c>
      <c r="H33" s="832" t="s">
        <v>630</v>
      </c>
      <c r="I33" s="832" t="s">
        <v>2136</v>
      </c>
      <c r="J33" s="832" t="s">
        <v>2137</v>
      </c>
      <c r="K33" s="832" t="s">
        <v>1693</v>
      </c>
      <c r="L33" s="835">
        <v>73.73</v>
      </c>
      <c r="M33" s="835">
        <v>73.73</v>
      </c>
      <c r="N33" s="832">
        <v>1</v>
      </c>
      <c r="O33" s="836">
        <v>0.5</v>
      </c>
      <c r="P33" s="835">
        <v>73.73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31</v>
      </c>
      <c r="B34" s="832" t="s">
        <v>2041</v>
      </c>
      <c r="C34" s="832" t="s">
        <v>2045</v>
      </c>
      <c r="D34" s="833" t="s">
        <v>3331</v>
      </c>
      <c r="E34" s="834" t="s">
        <v>2058</v>
      </c>
      <c r="F34" s="832" t="s">
        <v>2042</v>
      </c>
      <c r="G34" s="832" t="s">
        <v>2085</v>
      </c>
      <c r="H34" s="832" t="s">
        <v>630</v>
      </c>
      <c r="I34" s="832" t="s">
        <v>1776</v>
      </c>
      <c r="J34" s="832" t="s">
        <v>1158</v>
      </c>
      <c r="K34" s="832" t="s">
        <v>1777</v>
      </c>
      <c r="L34" s="835">
        <v>154.36000000000001</v>
      </c>
      <c r="M34" s="835">
        <v>154.36000000000001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31</v>
      </c>
      <c r="B35" s="832" t="s">
        <v>2041</v>
      </c>
      <c r="C35" s="832" t="s">
        <v>2045</v>
      </c>
      <c r="D35" s="833" t="s">
        <v>3331</v>
      </c>
      <c r="E35" s="834" t="s">
        <v>2058</v>
      </c>
      <c r="F35" s="832" t="s">
        <v>2042</v>
      </c>
      <c r="G35" s="832" t="s">
        <v>2085</v>
      </c>
      <c r="H35" s="832" t="s">
        <v>588</v>
      </c>
      <c r="I35" s="832" t="s">
        <v>2138</v>
      </c>
      <c r="J35" s="832" t="s">
        <v>1158</v>
      </c>
      <c r="K35" s="832" t="s">
        <v>1777</v>
      </c>
      <c r="L35" s="835">
        <v>154.36000000000001</v>
      </c>
      <c r="M35" s="835">
        <v>154.36000000000001</v>
      </c>
      <c r="N35" s="832">
        <v>1</v>
      </c>
      <c r="O35" s="836">
        <v>0.5</v>
      </c>
      <c r="P35" s="835">
        <v>154.36000000000001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31</v>
      </c>
      <c r="B36" s="832" t="s">
        <v>2041</v>
      </c>
      <c r="C36" s="832" t="s">
        <v>2045</v>
      </c>
      <c r="D36" s="833" t="s">
        <v>3331</v>
      </c>
      <c r="E36" s="834" t="s">
        <v>2058</v>
      </c>
      <c r="F36" s="832" t="s">
        <v>2042</v>
      </c>
      <c r="G36" s="832" t="s">
        <v>2139</v>
      </c>
      <c r="H36" s="832" t="s">
        <v>630</v>
      </c>
      <c r="I36" s="832" t="s">
        <v>1676</v>
      </c>
      <c r="J36" s="832" t="s">
        <v>1677</v>
      </c>
      <c r="K36" s="832" t="s">
        <v>1678</v>
      </c>
      <c r="L36" s="835">
        <v>35.11</v>
      </c>
      <c r="M36" s="835">
        <v>35.11</v>
      </c>
      <c r="N36" s="832">
        <v>1</v>
      </c>
      <c r="O36" s="836">
        <v>0.5</v>
      </c>
      <c r="P36" s="835">
        <v>35.11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31</v>
      </c>
      <c r="B37" s="832" t="s">
        <v>2041</v>
      </c>
      <c r="C37" s="832" t="s">
        <v>2045</v>
      </c>
      <c r="D37" s="833" t="s">
        <v>3331</v>
      </c>
      <c r="E37" s="834" t="s">
        <v>2058</v>
      </c>
      <c r="F37" s="832" t="s">
        <v>2042</v>
      </c>
      <c r="G37" s="832" t="s">
        <v>2139</v>
      </c>
      <c r="H37" s="832" t="s">
        <v>588</v>
      </c>
      <c r="I37" s="832" t="s">
        <v>2140</v>
      </c>
      <c r="J37" s="832" t="s">
        <v>1677</v>
      </c>
      <c r="K37" s="832" t="s">
        <v>2141</v>
      </c>
      <c r="L37" s="835">
        <v>0</v>
      </c>
      <c r="M37" s="835">
        <v>0</v>
      </c>
      <c r="N37" s="832">
        <v>1</v>
      </c>
      <c r="O37" s="836">
        <v>0.5</v>
      </c>
      <c r="P37" s="835"/>
      <c r="Q37" s="837"/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31</v>
      </c>
      <c r="B38" s="832" t="s">
        <v>2041</v>
      </c>
      <c r="C38" s="832" t="s">
        <v>2045</v>
      </c>
      <c r="D38" s="833" t="s">
        <v>3331</v>
      </c>
      <c r="E38" s="834" t="s">
        <v>2058</v>
      </c>
      <c r="F38" s="832" t="s">
        <v>2042</v>
      </c>
      <c r="G38" s="832" t="s">
        <v>2142</v>
      </c>
      <c r="H38" s="832" t="s">
        <v>588</v>
      </c>
      <c r="I38" s="832" t="s">
        <v>2143</v>
      </c>
      <c r="J38" s="832" t="s">
        <v>2144</v>
      </c>
      <c r="K38" s="832" t="s">
        <v>1790</v>
      </c>
      <c r="L38" s="835">
        <v>78.33</v>
      </c>
      <c r="M38" s="835">
        <v>313.32</v>
      </c>
      <c r="N38" s="832">
        <v>4</v>
      </c>
      <c r="O38" s="836">
        <v>1</v>
      </c>
      <c r="P38" s="835">
        <v>156.66</v>
      </c>
      <c r="Q38" s="837">
        <v>0.5</v>
      </c>
      <c r="R38" s="832">
        <v>2</v>
      </c>
      <c r="S38" s="837">
        <v>0.5</v>
      </c>
      <c r="T38" s="836">
        <v>0.5</v>
      </c>
      <c r="U38" s="838">
        <v>0.5</v>
      </c>
    </row>
    <row r="39" spans="1:21" ht="14.4" customHeight="1" x14ac:dyDescent="0.3">
      <c r="A39" s="831">
        <v>31</v>
      </c>
      <c r="B39" s="832" t="s">
        <v>2041</v>
      </c>
      <c r="C39" s="832" t="s">
        <v>2045</v>
      </c>
      <c r="D39" s="833" t="s">
        <v>3331</v>
      </c>
      <c r="E39" s="834" t="s">
        <v>2058</v>
      </c>
      <c r="F39" s="832" t="s">
        <v>2042</v>
      </c>
      <c r="G39" s="832" t="s">
        <v>2087</v>
      </c>
      <c r="H39" s="832" t="s">
        <v>588</v>
      </c>
      <c r="I39" s="832" t="s">
        <v>2088</v>
      </c>
      <c r="J39" s="832" t="s">
        <v>2089</v>
      </c>
      <c r="K39" s="832" t="s">
        <v>2090</v>
      </c>
      <c r="L39" s="835">
        <v>424.24</v>
      </c>
      <c r="M39" s="835">
        <v>1272.72</v>
      </c>
      <c r="N39" s="832">
        <v>3</v>
      </c>
      <c r="O39" s="836">
        <v>1.5</v>
      </c>
      <c r="P39" s="835">
        <v>848.48</v>
      </c>
      <c r="Q39" s="837">
        <v>0.66666666666666663</v>
      </c>
      <c r="R39" s="832">
        <v>2</v>
      </c>
      <c r="S39" s="837">
        <v>0.66666666666666663</v>
      </c>
      <c r="T39" s="836">
        <v>1</v>
      </c>
      <c r="U39" s="838">
        <v>0.66666666666666663</v>
      </c>
    </row>
    <row r="40" spans="1:21" ht="14.4" customHeight="1" x14ac:dyDescent="0.3">
      <c r="A40" s="831">
        <v>31</v>
      </c>
      <c r="B40" s="832" t="s">
        <v>2041</v>
      </c>
      <c r="C40" s="832" t="s">
        <v>2045</v>
      </c>
      <c r="D40" s="833" t="s">
        <v>3331</v>
      </c>
      <c r="E40" s="834" t="s">
        <v>2058</v>
      </c>
      <c r="F40" s="832" t="s">
        <v>2042</v>
      </c>
      <c r="G40" s="832" t="s">
        <v>2145</v>
      </c>
      <c r="H40" s="832" t="s">
        <v>588</v>
      </c>
      <c r="I40" s="832" t="s">
        <v>2146</v>
      </c>
      <c r="J40" s="832" t="s">
        <v>2147</v>
      </c>
      <c r="K40" s="832" t="s">
        <v>2148</v>
      </c>
      <c r="L40" s="835">
        <v>0</v>
      </c>
      <c r="M40" s="835">
        <v>0</v>
      </c>
      <c r="N40" s="832">
        <v>1</v>
      </c>
      <c r="O40" s="836">
        <v>1</v>
      </c>
      <c r="P40" s="835">
        <v>0</v>
      </c>
      <c r="Q40" s="837"/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31</v>
      </c>
      <c r="B41" s="832" t="s">
        <v>2041</v>
      </c>
      <c r="C41" s="832" t="s">
        <v>2045</v>
      </c>
      <c r="D41" s="833" t="s">
        <v>3331</v>
      </c>
      <c r="E41" s="834" t="s">
        <v>2058</v>
      </c>
      <c r="F41" s="832" t="s">
        <v>2042</v>
      </c>
      <c r="G41" s="832" t="s">
        <v>2149</v>
      </c>
      <c r="H41" s="832" t="s">
        <v>588</v>
      </c>
      <c r="I41" s="832" t="s">
        <v>2150</v>
      </c>
      <c r="J41" s="832" t="s">
        <v>2151</v>
      </c>
      <c r="K41" s="832" t="s">
        <v>2152</v>
      </c>
      <c r="L41" s="835">
        <v>0</v>
      </c>
      <c r="M41" s="835">
        <v>0</v>
      </c>
      <c r="N41" s="832">
        <v>1</v>
      </c>
      <c r="O41" s="836">
        <v>0.5</v>
      </c>
      <c r="P41" s="835">
        <v>0</v>
      </c>
      <c r="Q41" s="837"/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31</v>
      </c>
      <c r="B42" s="832" t="s">
        <v>2041</v>
      </c>
      <c r="C42" s="832" t="s">
        <v>2045</v>
      </c>
      <c r="D42" s="833" t="s">
        <v>3331</v>
      </c>
      <c r="E42" s="834" t="s">
        <v>2058</v>
      </c>
      <c r="F42" s="832" t="s">
        <v>2042</v>
      </c>
      <c r="G42" s="832" t="s">
        <v>2153</v>
      </c>
      <c r="H42" s="832" t="s">
        <v>588</v>
      </c>
      <c r="I42" s="832" t="s">
        <v>2154</v>
      </c>
      <c r="J42" s="832" t="s">
        <v>970</v>
      </c>
      <c r="K42" s="832" t="s">
        <v>2155</v>
      </c>
      <c r="L42" s="835">
        <v>0</v>
      </c>
      <c r="M42" s="835">
        <v>0</v>
      </c>
      <c r="N42" s="832">
        <v>1</v>
      </c>
      <c r="O42" s="836">
        <v>1</v>
      </c>
      <c r="P42" s="835"/>
      <c r="Q42" s="837"/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31</v>
      </c>
      <c r="B43" s="832" t="s">
        <v>2041</v>
      </c>
      <c r="C43" s="832" t="s">
        <v>2045</v>
      </c>
      <c r="D43" s="833" t="s">
        <v>3331</v>
      </c>
      <c r="E43" s="834" t="s">
        <v>2058</v>
      </c>
      <c r="F43" s="832" t="s">
        <v>2042</v>
      </c>
      <c r="G43" s="832" t="s">
        <v>2079</v>
      </c>
      <c r="H43" s="832" t="s">
        <v>588</v>
      </c>
      <c r="I43" s="832" t="s">
        <v>2080</v>
      </c>
      <c r="J43" s="832" t="s">
        <v>623</v>
      </c>
      <c r="K43" s="832" t="s">
        <v>2081</v>
      </c>
      <c r="L43" s="835">
        <v>0</v>
      </c>
      <c r="M43" s="835">
        <v>0</v>
      </c>
      <c r="N43" s="832">
        <v>8</v>
      </c>
      <c r="O43" s="836">
        <v>4.5</v>
      </c>
      <c r="P43" s="835">
        <v>0</v>
      </c>
      <c r="Q43" s="837"/>
      <c r="R43" s="832">
        <v>8</v>
      </c>
      <c r="S43" s="837">
        <v>1</v>
      </c>
      <c r="T43" s="836">
        <v>4.5</v>
      </c>
      <c r="U43" s="838">
        <v>1</v>
      </c>
    </row>
    <row r="44" spans="1:21" ht="14.4" customHeight="1" x14ac:dyDescent="0.3">
      <c r="A44" s="831">
        <v>31</v>
      </c>
      <c r="B44" s="832" t="s">
        <v>2041</v>
      </c>
      <c r="C44" s="832" t="s">
        <v>2045</v>
      </c>
      <c r="D44" s="833" t="s">
        <v>3331</v>
      </c>
      <c r="E44" s="834" t="s">
        <v>2058</v>
      </c>
      <c r="F44" s="832" t="s">
        <v>2042</v>
      </c>
      <c r="G44" s="832" t="s">
        <v>2079</v>
      </c>
      <c r="H44" s="832" t="s">
        <v>588</v>
      </c>
      <c r="I44" s="832" t="s">
        <v>2156</v>
      </c>
      <c r="J44" s="832" t="s">
        <v>623</v>
      </c>
      <c r="K44" s="832" t="s">
        <v>2157</v>
      </c>
      <c r="L44" s="835">
        <v>0</v>
      </c>
      <c r="M44" s="835">
        <v>0</v>
      </c>
      <c r="N44" s="832">
        <v>1</v>
      </c>
      <c r="O44" s="836">
        <v>0.5</v>
      </c>
      <c r="P44" s="835">
        <v>0</v>
      </c>
      <c r="Q44" s="837"/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31</v>
      </c>
      <c r="B45" s="832" t="s">
        <v>2041</v>
      </c>
      <c r="C45" s="832" t="s">
        <v>2045</v>
      </c>
      <c r="D45" s="833" t="s">
        <v>3331</v>
      </c>
      <c r="E45" s="834" t="s">
        <v>2058</v>
      </c>
      <c r="F45" s="832" t="s">
        <v>2042</v>
      </c>
      <c r="G45" s="832" t="s">
        <v>2158</v>
      </c>
      <c r="H45" s="832" t="s">
        <v>588</v>
      </c>
      <c r="I45" s="832" t="s">
        <v>2159</v>
      </c>
      <c r="J45" s="832" t="s">
        <v>678</v>
      </c>
      <c r="K45" s="832" t="s">
        <v>2160</v>
      </c>
      <c r="L45" s="835">
        <v>0</v>
      </c>
      <c r="M45" s="835">
        <v>0</v>
      </c>
      <c r="N45" s="832">
        <v>1</v>
      </c>
      <c r="O45" s="836">
        <v>1</v>
      </c>
      <c r="P45" s="835">
        <v>0</v>
      </c>
      <c r="Q45" s="837"/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31</v>
      </c>
      <c r="B46" s="832" t="s">
        <v>2041</v>
      </c>
      <c r="C46" s="832" t="s">
        <v>2045</v>
      </c>
      <c r="D46" s="833" t="s">
        <v>3331</v>
      </c>
      <c r="E46" s="834" t="s">
        <v>2058</v>
      </c>
      <c r="F46" s="832" t="s">
        <v>2042</v>
      </c>
      <c r="G46" s="832" t="s">
        <v>2161</v>
      </c>
      <c r="H46" s="832" t="s">
        <v>588</v>
      </c>
      <c r="I46" s="832" t="s">
        <v>2162</v>
      </c>
      <c r="J46" s="832" t="s">
        <v>2163</v>
      </c>
      <c r="K46" s="832" t="s">
        <v>2164</v>
      </c>
      <c r="L46" s="835">
        <v>132.97999999999999</v>
      </c>
      <c r="M46" s="835">
        <v>531.91999999999996</v>
      </c>
      <c r="N46" s="832">
        <v>4</v>
      </c>
      <c r="O46" s="836">
        <v>1.5</v>
      </c>
      <c r="P46" s="835">
        <v>531.91999999999996</v>
      </c>
      <c r="Q46" s="837">
        <v>1</v>
      </c>
      <c r="R46" s="832">
        <v>4</v>
      </c>
      <c r="S46" s="837">
        <v>1</v>
      </c>
      <c r="T46" s="836">
        <v>1.5</v>
      </c>
      <c r="U46" s="838">
        <v>1</v>
      </c>
    </row>
    <row r="47" spans="1:21" ht="14.4" customHeight="1" x14ac:dyDescent="0.3">
      <c r="A47" s="831">
        <v>31</v>
      </c>
      <c r="B47" s="832" t="s">
        <v>2041</v>
      </c>
      <c r="C47" s="832" t="s">
        <v>2045</v>
      </c>
      <c r="D47" s="833" t="s">
        <v>3331</v>
      </c>
      <c r="E47" s="834" t="s">
        <v>2058</v>
      </c>
      <c r="F47" s="832" t="s">
        <v>2042</v>
      </c>
      <c r="G47" s="832" t="s">
        <v>2165</v>
      </c>
      <c r="H47" s="832" t="s">
        <v>588</v>
      </c>
      <c r="I47" s="832" t="s">
        <v>2166</v>
      </c>
      <c r="J47" s="832" t="s">
        <v>2167</v>
      </c>
      <c r="K47" s="832" t="s">
        <v>2168</v>
      </c>
      <c r="L47" s="835">
        <v>11.73</v>
      </c>
      <c r="M47" s="835">
        <v>11.73</v>
      </c>
      <c r="N47" s="832">
        <v>1</v>
      </c>
      <c r="O47" s="836">
        <v>0.5</v>
      </c>
      <c r="P47" s="835">
        <v>11.73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31</v>
      </c>
      <c r="B48" s="832" t="s">
        <v>2041</v>
      </c>
      <c r="C48" s="832" t="s">
        <v>2045</v>
      </c>
      <c r="D48" s="833" t="s">
        <v>3331</v>
      </c>
      <c r="E48" s="834" t="s">
        <v>2058</v>
      </c>
      <c r="F48" s="832" t="s">
        <v>2042</v>
      </c>
      <c r="G48" s="832" t="s">
        <v>2165</v>
      </c>
      <c r="H48" s="832" t="s">
        <v>588</v>
      </c>
      <c r="I48" s="832" t="s">
        <v>2169</v>
      </c>
      <c r="J48" s="832" t="s">
        <v>2167</v>
      </c>
      <c r="K48" s="832" t="s">
        <v>2170</v>
      </c>
      <c r="L48" s="835">
        <v>0</v>
      </c>
      <c r="M48" s="835">
        <v>0</v>
      </c>
      <c r="N48" s="832">
        <v>1</v>
      </c>
      <c r="O48" s="836">
        <v>0.5</v>
      </c>
      <c r="P48" s="835">
        <v>0</v>
      </c>
      <c r="Q48" s="837"/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31</v>
      </c>
      <c r="B49" s="832" t="s">
        <v>2041</v>
      </c>
      <c r="C49" s="832" t="s">
        <v>2045</v>
      </c>
      <c r="D49" s="833" t="s">
        <v>3331</v>
      </c>
      <c r="E49" s="834" t="s">
        <v>2058</v>
      </c>
      <c r="F49" s="832" t="s">
        <v>2042</v>
      </c>
      <c r="G49" s="832" t="s">
        <v>2171</v>
      </c>
      <c r="H49" s="832" t="s">
        <v>630</v>
      </c>
      <c r="I49" s="832" t="s">
        <v>2172</v>
      </c>
      <c r="J49" s="832" t="s">
        <v>1667</v>
      </c>
      <c r="K49" s="832" t="s">
        <v>2173</v>
      </c>
      <c r="L49" s="835">
        <v>35.11</v>
      </c>
      <c r="M49" s="835">
        <v>35.11</v>
      </c>
      <c r="N49" s="832">
        <v>1</v>
      </c>
      <c r="O49" s="836">
        <v>0.5</v>
      </c>
      <c r="P49" s="835">
        <v>35.11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31</v>
      </c>
      <c r="B50" s="832" t="s">
        <v>2041</v>
      </c>
      <c r="C50" s="832" t="s">
        <v>2045</v>
      </c>
      <c r="D50" s="833" t="s">
        <v>3331</v>
      </c>
      <c r="E50" s="834" t="s">
        <v>2058</v>
      </c>
      <c r="F50" s="832" t="s">
        <v>2042</v>
      </c>
      <c r="G50" s="832" t="s">
        <v>2082</v>
      </c>
      <c r="H50" s="832" t="s">
        <v>630</v>
      </c>
      <c r="I50" s="832" t="s">
        <v>2174</v>
      </c>
      <c r="J50" s="832" t="s">
        <v>810</v>
      </c>
      <c r="K50" s="832" t="s">
        <v>2175</v>
      </c>
      <c r="L50" s="835">
        <v>368.16</v>
      </c>
      <c r="M50" s="835">
        <v>368.16</v>
      </c>
      <c r="N50" s="832">
        <v>1</v>
      </c>
      <c r="O50" s="836">
        <v>0.5</v>
      </c>
      <c r="P50" s="835">
        <v>368.16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31</v>
      </c>
      <c r="B51" s="832" t="s">
        <v>2041</v>
      </c>
      <c r="C51" s="832" t="s">
        <v>2045</v>
      </c>
      <c r="D51" s="833" t="s">
        <v>3331</v>
      </c>
      <c r="E51" s="834" t="s">
        <v>2058</v>
      </c>
      <c r="F51" s="832" t="s">
        <v>2042</v>
      </c>
      <c r="G51" s="832" t="s">
        <v>2082</v>
      </c>
      <c r="H51" s="832" t="s">
        <v>630</v>
      </c>
      <c r="I51" s="832" t="s">
        <v>2083</v>
      </c>
      <c r="J51" s="832" t="s">
        <v>810</v>
      </c>
      <c r="K51" s="832" t="s">
        <v>1638</v>
      </c>
      <c r="L51" s="835">
        <v>490.89</v>
      </c>
      <c r="M51" s="835">
        <v>23562.719999999998</v>
      </c>
      <c r="N51" s="832">
        <v>48</v>
      </c>
      <c r="O51" s="836">
        <v>13</v>
      </c>
      <c r="P51" s="835">
        <v>17672.039999999997</v>
      </c>
      <c r="Q51" s="837">
        <v>0.75</v>
      </c>
      <c r="R51" s="832">
        <v>36</v>
      </c>
      <c r="S51" s="837">
        <v>0.75</v>
      </c>
      <c r="T51" s="836">
        <v>10</v>
      </c>
      <c r="U51" s="838">
        <v>0.76923076923076927</v>
      </c>
    </row>
    <row r="52" spans="1:21" ht="14.4" customHeight="1" x14ac:dyDescent="0.3">
      <c r="A52" s="831">
        <v>31</v>
      </c>
      <c r="B52" s="832" t="s">
        <v>2041</v>
      </c>
      <c r="C52" s="832" t="s">
        <v>2045</v>
      </c>
      <c r="D52" s="833" t="s">
        <v>3331</v>
      </c>
      <c r="E52" s="834" t="s">
        <v>2058</v>
      </c>
      <c r="F52" s="832" t="s">
        <v>2042</v>
      </c>
      <c r="G52" s="832" t="s">
        <v>2082</v>
      </c>
      <c r="H52" s="832" t="s">
        <v>630</v>
      </c>
      <c r="I52" s="832" t="s">
        <v>2091</v>
      </c>
      <c r="J52" s="832" t="s">
        <v>810</v>
      </c>
      <c r="K52" s="832" t="s">
        <v>1636</v>
      </c>
      <c r="L52" s="835">
        <v>736.33</v>
      </c>
      <c r="M52" s="835">
        <v>30189.530000000006</v>
      </c>
      <c r="N52" s="832">
        <v>41</v>
      </c>
      <c r="O52" s="836">
        <v>11.5</v>
      </c>
      <c r="P52" s="835">
        <v>22089.900000000005</v>
      </c>
      <c r="Q52" s="837">
        <v>0.73170731707317072</v>
      </c>
      <c r="R52" s="832">
        <v>30</v>
      </c>
      <c r="S52" s="837">
        <v>0.73170731707317072</v>
      </c>
      <c r="T52" s="836">
        <v>8.5</v>
      </c>
      <c r="U52" s="838">
        <v>0.73913043478260865</v>
      </c>
    </row>
    <row r="53" spans="1:21" ht="14.4" customHeight="1" x14ac:dyDescent="0.3">
      <c r="A53" s="831">
        <v>31</v>
      </c>
      <c r="B53" s="832" t="s">
        <v>2041</v>
      </c>
      <c r="C53" s="832" t="s">
        <v>2045</v>
      </c>
      <c r="D53" s="833" t="s">
        <v>3331</v>
      </c>
      <c r="E53" s="834" t="s">
        <v>2058</v>
      </c>
      <c r="F53" s="832" t="s">
        <v>2042</v>
      </c>
      <c r="G53" s="832" t="s">
        <v>2082</v>
      </c>
      <c r="H53" s="832" t="s">
        <v>630</v>
      </c>
      <c r="I53" s="832" t="s">
        <v>1637</v>
      </c>
      <c r="J53" s="832" t="s">
        <v>810</v>
      </c>
      <c r="K53" s="832" t="s">
        <v>1638</v>
      </c>
      <c r="L53" s="835">
        <v>490.89</v>
      </c>
      <c r="M53" s="835">
        <v>1472.67</v>
      </c>
      <c r="N53" s="832">
        <v>3</v>
      </c>
      <c r="O53" s="836">
        <v>0.5</v>
      </c>
      <c r="P53" s="835">
        <v>1472.67</v>
      </c>
      <c r="Q53" s="837">
        <v>1</v>
      </c>
      <c r="R53" s="832">
        <v>3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31</v>
      </c>
      <c r="B54" s="832" t="s">
        <v>2041</v>
      </c>
      <c r="C54" s="832" t="s">
        <v>2045</v>
      </c>
      <c r="D54" s="833" t="s">
        <v>3331</v>
      </c>
      <c r="E54" s="834" t="s">
        <v>2058</v>
      </c>
      <c r="F54" s="832" t="s">
        <v>2042</v>
      </c>
      <c r="G54" s="832" t="s">
        <v>2092</v>
      </c>
      <c r="H54" s="832" t="s">
        <v>630</v>
      </c>
      <c r="I54" s="832" t="s">
        <v>1842</v>
      </c>
      <c r="J54" s="832" t="s">
        <v>671</v>
      </c>
      <c r="K54" s="832" t="s">
        <v>1843</v>
      </c>
      <c r="L54" s="835">
        <v>24.22</v>
      </c>
      <c r="M54" s="835">
        <v>24.22</v>
      </c>
      <c r="N54" s="832">
        <v>1</v>
      </c>
      <c r="O54" s="836">
        <v>0.5</v>
      </c>
      <c r="P54" s="835">
        <v>24.22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31</v>
      </c>
      <c r="B55" s="832" t="s">
        <v>2041</v>
      </c>
      <c r="C55" s="832" t="s">
        <v>2045</v>
      </c>
      <c r="D55" s="833" t="s">
        <v>3331</v>
      </c>
      <c r="E55" s="834" t="s">
        <v>2058</v>
      </c>
      <c r="F55" s="832" t="s">
        <v>2042</v>
      </c>
      <c r="G55" s="832" t="s">
        <v>2092</v>
      </c>
      <c r="H55" s="832" t="s">
        <v>630</v>
      </c>
      <c r="I55" s="832" t="s">
        <v>1844</v>
      </c>
      <c r="J55" s="832" t="s">
        <v>671</v>
      </c>
      <c r="K55" s="832" t="s">
        <v>1845</v>
      </c>
      <c r="L55" s="835">
        <v>48.42</v>
      </c>
      <c r="M55" s="835">
        <v>145.26</v>
      </c>
      <c r="N55" s="832">
        <v>3</v>
      </c>
      <c r="O55" s="836">
        <v>2</v>
      </c>
      <c r="P55" s="835">
        <v>96.84</v>
      </c>
      <c r="Q55" s="837">
        <v>0.66666666666666674</v>
      </c>
      <c r="R55" s="832">
        <v>2</v>
      </c>
      <c r="S55" s="837">
        <v>0.66666666666666663</v>
      </c>
      <c r="T55" s="836">
        <v>1.5</v>
      </c>
      <c r="U55" s="838">
        <v>0.75</v>
      </c>
    </row>
    <row r="56" spans="1:21" ht="14.4" customHeight="1" x14ac:dyDescent="0.3">
      <c r="A56" s="831">
        <v>31</v>
      </c>
      <c r="B56" s="832" t="s">
        <v>2041</v>
      </c>
      <c r="C56" s="832" t="s">
        <v>2045</v>
      </c>
      <c r="D56" s="833" t="s">
        <v>3331</v>
      </c>
      <c r="E56" s="834" t="s">
        <v>2058</v>
      </c>
      <c r="F56" s="832" t="s">
        <v>2042</v>
      </c>
      <c r="G56" s="832" t="s">
        <v>2176</v>
      </c>
      <c r="H56" s="832" t="s">
        <v>588</v>
      </c>
      <c r="I56" s="832" t="s">
        <v>2177</v>
      </c>
      <c r="J56" s="832" t="s">
        <v>828</v>
      </c>
      <c r="K56" s="832" t="s">
        <v>2178</v>
      </c>
      <c r="L56" s="835">
        <v>32.25</v>
      </c>
      <c r="M56" s="835">
        <v>32.25</v>
      </c>
      <c r="N56" s="832">
        <v>1</v>
      </c>
      <c r="O56" s="836">
        <v>0.5</v>
      </c>
      <c r="P56" s="835">
        <v>32.25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31</v>
      </c>
      <c r="B57" s="832" t="s">
        <v>2041</v>
      </c>
      <c r="C57" s="832" t="s">
        <v>2045</v>
      </c>
      <c r="D57" s="833" t="s">
        <v>3331</v>
      </c>
      <c r="E57" s="834" t="s">
        <v>2058</v>
      </c>
      <c r="F57" s="832" t="s">
        <v>2042</v>
      </c>
      <c r="G57" s="832" t="s">
        <v>2179</v>
      </c>
      <c r="H57" s="832" t="s">
        <v>588</v>
      </c>
      <c r="I57" s="832" t="s">
        <v>2180</v>
      </c>
      <c r="J57" s="832" t="s">
        <v>2181</v>
      </c>
      <c r="K57" s="832" t="s">
        <v>2182</v>
      </c>
      <c r="L57" s="835">
        <v>34.659999999999997</v>
      </c>
      <c r="M57" s="835">
        <v>34.659999999999997</v>
      </c>
      <c r="N57" s="832">
        <v>1</v>
      </c>
      <c r="O57" s="836">
        <v>0.5</v>
      </c>
      <c r="P57" s="835">
        <v>34.659999999999997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31</v>
      </c>
      <c r="B58" s="832" t="s">
        <v>2041</v>
      </c>
      <c r="C58" s="832" t="s">
        <v>2045</v>
      </c>
      <c r="D58" s="833" t="s">
        <v>3331</v>
      </c>
      <c r="E58" s="834" t="s">
        <v>2058</v>
      </c>
      <c r="F58" s="832" t="s">
        <v>2042</v>
      </c>
      <c r="G58" s="832" t="s">
        <v>2183</v>
      </c>
      <c r="H58" s="832" t="s">
        <v>588</v>
      </c>
      <c r="I58" s="832" t="s">
        <v>2184</v>
      </c>
      <c r="J58" s="832" t="s">
        <v>1022</v>
      </c>
      <c r="K58" s="832" t="s">
        <v>2185</v>
      </c>
      <c r="L58" s="835">
        <v>0</v>
      </c>
      <c r="M58" s="835">
        <v>0</v>
      </c>
      <c r="N58" s="832">
        <v>1</v>
      </c>
      <c r="O58" s="836">
        <v>1</v>
      </c>
      <c r="P58" s="835"/>
      <c r="Q58" s="837"/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31</v>
      </c>
      <c r="B59" s="832" t="s">
        <v>2041</v>
      </c>
      <c r="C59" s="832" t="s">
        <v>2045</v>
      </c>
      <c r="D59" s="833" t="s">
        <v>3331</v>
      </c>
      <c r="E59" s="834" t="s">
        <v>2058</v>
      </c>
      <c r="F59" s="832" t="s">
        <v>2042</v>
      </c>
      <c r="G59" s="832" t="s">
        <v>2093</v>
      </c>
      <c r="H59" s="832" t="s">
        <v>630</v>
      </c>
      <c r="I59" s="832" t="s">
        <v>1866</v>
      </c>
      <c r="J59" s="832" t="s">
        <v>1867</v>
      </c>
      <c r="K59" s="832" t="s">
        <v>1868</v>
      </c>
      <c r="L59" s="835">
        <v>0</v>
      </c>
      <c r="M59" s="835">
        <v>0</v>
      </c>
      <c r="N59" s="832">
        <v>97</v>
      </c>
      <c r="O59" s="836">
        <v>64</v>
      </c>
      <c r="P59" s="835">
        <v>0</v>
      </c>
      <c r="Q59" s="837"/>
      <c r="R59" s="832">
        <v>65</v>
      </c>
      <c r="S59" s="837">
        <v>0.67010309278350511</v>
      </c>
      <c r="T59" s="836">
        <v>43</v>
      </c>
      <c r="U59" s="838">
        <v>0.671875</v>
      </c>
    </row>
    <row r="60" spans="1:21" ht="14.4" customHeight="1" x14ac:dyDescent="0.3">
      <c r="A60" s="831">
        <v>31</v>
      </c>
      <c r="B60" s="832" t="s">
        <v>2041</v>
      </c>
      <c r="C60" s="832" t="s">
        <v>2045</v>
      </c>
      <c r="D60" s="833" t="s">
        <v>3331</v>
      </c>
      <c r="E60" s="834" t="s">
        <v>2058</v>
      </c>
      <c r="F60" s="832" t="s">
        <v>2042</v>
      </c>
      <c r="G60" s="832" t="s">
        <v>2094</v>
      </c>
      <c r="H60" s="832" t="s">
        <v>588</v>
      </c>
      <c r="I60" s="832" t="s">
        <v>2095</v>
      </c>
      <c r="J60" s="832" t="s">
        <v>1237</v>
      </c>
      <c r="K60" s="832" t="s">
        <v>2096</v>
      </c>
      <c r="L60" s="835">
        <v>186.27</v>
      </c>
      <c r="M60" s="835">
        <v>372.54</v>
      </c>
      <c r="N60" s="832">
        <v>2</v>
      </c>
      <c r="O60" s="836">
        <v>1</v>
      </c>
      <c r="P60" s="835">
        <v>372.54</v>
      </c>
      <c r="Q60" s="837">
        <v>1</v>
      </c>
      <c r="R60" s="832">
        <v>2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31</v>
      </c>
      <c r="B61" s="832" t="s">
        <v>2041</v>
      </c>
      <c r="C61" s="832" t="s">
        <v>2045</v>
      </c>
      <c r="D61" s="833" t="s">
        <v>3331</v>
      </c>
      <c r="E61" s="834" t="s">
        <v>2058</v>
      </c>
      <c r="F61" s="832" t="s">
        <v>2042</v>
      </c>
      <c r="G61" s="832" t="s">
        <v>2094</v>
      </c>
      <c r="H61" s="832" t="s">
        <v>588</v>
      </c>
      <c r="I61" s="832" t="s">
        <v>2095</v>
      </c>
      <c r="J61" s="832" t="s">
        <v>1237</v>
      </c>
      <c r="K61" s="832" t="s">
        <v>2096</v>
      </c>
      <c r="L61" s="835">
        <v>219.37</v>
      </c>
      <c r="M61" s="835">
        <v>2413.0699999999997</v>
      </c>
      <c r="N61" s="832">
        <v>11</v>
      </c>
      <c r="O61" s="836">
        <v>6</v>
      </c>
      <c r="P61" s="835">
        <v>1754.9599999999996</v>
      </c>
      <c r="Q61" s="837">
        <v>0.72727272727272718</v>
      </c>
      <c r="R61" s="832">
        <v>8</v>
      </c>
      <c r="S61" s="837">
        <v>0.72727272727272729</v>
      </c>
      <c r="T61" s="836">
        <v>4.5</v>
      </c>
      <c r="U61" s="838">
        <v>0.75</v>
      </c>
    </row>
    <row r="62" spans="1:21" ht="14.4" customHeight="1" x14ac:dyDescent="0.3">
      <c r="A62" s="831">
        <v>31</v>
      </c>
      <c r="B62" s="832" t="s">
        <v>2041</v>
      </c>
      <c r="C62" s="832" t="s">
        <v>2045</v>
      </c>
      <c r="D62" s="833" t="s">
        <v>3331</v>
      </c>
      <c r="E62" s="834" t="s">
        <v>2058</v>
      </c>
      <c r="F62" s="832" t="s">
        <v>2042</v>
      </c>
      <c r="G62" s="832" t="s">
        <v>2186</v>
      </c>
      <c r="H62" s="832" t="s">
        <v>588</v>
      </c>
      <c r="I62" s="832" t="s">
        <v>2187</v>
      </c>
      <c r="J62" s="832" t="s">
        <v>2188</v>
      </c>
      <c r="K62" s="832" t="s">
        <v>2189</v>
      </c>
      <c r="L62" s="835">
        <v>0</v>
      </c>
      <c r="M62" s="835">
        <v>0</v>
      </c>
      <c r="N62" s="832">
        <v>1</v>
      </c>
      <c r="O62" s="836">
        <v>0.5</v>
      </c>
      <c r="P62" s="835"/>
      <c r="Q62" s="837"/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31</v>
      </c>
      <c r="B63" s="832" t="s">
        <v>2041</v>
      </c>
      <c r="C63" s="832" t="s">
        <v>2045</v>
      </c>
      <c r="D63" s="833" t="s">
        <v>3331</v>
      </c>
      <c r="E63" s="834" t="s">
        <v>2058</v>
      </c>
      <c r="F63" s="832" t="s">
        <v>2042</v>
      </c>
      <c r="G63" s="832" t="s">
        <v>2186</v>
      </c>
      <c r="H63" s="832" t="s">
        <v>630</v>
      </c>
      <c r="I63" s="832" t="s">
        <v>1731</v>
      </c>
      <c r="J63" s="832" t="s">
        <v>1046</v>
      </c>
      <c r="K63" s="832" t="s">
        <v>1732</v>
      </c>
      <c r="L63" s="835">
        <v>118.06</v>
      </c>
      <c r="M63" s="835">
        <v>118.06</v>
      </c>
      <c r="N63" s="832">
        <v>1</v>
      </c>
      <c r="O63" s="836">
        <v>0.5</v>
      </c>
      <c r="P63" s="835">
        <v>118.06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31</v>
      </c>
      <c r="B64" s="832" t="s">
        <v>2041</v>
      </c>
      <c r="C64" s="832" t="s">
        <v>2045</v>
      </c>
      <c r="D64" s="833" t="s">
        <v>3331</v>
      </c>
      <c r="E64" s="834" t="s">
        <v>2058</v>
      </c>
      <c r="F64" s="832" t="s">
        <v>2042</v>
      </c>
      <c r="G64" s="832" t="s">
        <v>2190</v>
      </c>
      <c r="H64" s="832" t="s">
        <v>588</v>
      </c>
      <c r="I64" s="832" t="s">
        <v>2191</v>
      </c>
      <c r="J64" s="832" t="s">
        <v>1053</v>
      </c>
      <c r="K64" s="832" t="s">
        <v>1849</v>
      </c>
      <c r="L64" s="835">
        <v>122.73</v>
      </c>
      <c r="M64" s="835">
        <v>122.73</v>
      </c>
      <c r="N64" s="832">
        <v>1</v>
      </c>
      <c r="O64" s="836">
        <v>0.5</v>
      </c>
      <c r="P64" s="835">
        <v>122.73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31</v>
      </c>
      <c r="B65" s="832" t="s">
        <v>2041</v>
      </c>
      <c r="C65" s="832" t="s">
        <v>2045</v>
      </c>
      <c r="D65" s="833" t="s">
        <v>3331</v>
      </c>
      <c r="E65" s="834" t="s">
        <v>2058</v>
      </c>
      <c r="F65" s="832" t="s">
        <v>2042</v>
      </c>
      <c r="G65" s="832" t="s">
        <v>2097</v>
      </c>
      <c r="H65" s="832" t="s">
        <v>588</v>
      </c>
      <c r="I65" s="832" t="s">
        <v>2192</v>
      </c>
      <c r="J65" s="832" t="s">
        <v>2099</v>
      </c>
      <c r="K65" s="832" t="s">
        <v>2193</v>
      </c>
      <c r="L65" s="835">
        <v>33.549999999999997</v>
      </c>
      <c r="M65" s="835">
        <v>134.19999999999999</v>
      </c>
      <c r="N65" s="832">
        <v>4</v>
      </c>
      <c r="O65" s="836">
        <v>2</v>
      </c>
      <c r="P65" s="835">
        <v>100.64999999999999</v>
      </c>
      <c r="Q65" s="837">
        <v>0.75</v>
      </c>
      <c r="R65" s="832">
        <v>3</v>
      </c>
      <c r="S65" s="837">
        <v>0.75</v>
      </c>
      <c r="T65" s="836">
        <v>1.5</v>
      </c>
      <c r="U65" s="838">
        <v>0.75</v>
      </c>
    </row>
    <row r="66" spans="1:21" ht="14.4" customHeight="1" x14ac:dyDescent="0.3">
      <c r="A66" s="831">
        <v>31</v>
      </c>
      <c r="B66" s="832" t="s">
        <v>2041</v>
      </c>
      <c r="C66" s="832" t="s">
        <v>2045</v>
      </c>
      <c r="D66" s="833" t="s">
        <v>3331</v>
      </c>
      <c r="E66" s="834" t="s">
        <v>2058</v>
      </c>
      <c r="F66" s="832" t="s">
        <v>2042</v>
      </c>
      <c r="G66" s="832" t="s">
        <v>2097</v>
      </c>
      <c r="H66" s="832" t="s">
        <v>588</v>
      </c>
      <c r="I66" s="832" t="s">
        <v>2098</v>
      </c>
      <c r="J66" s="832" t="s">
        <v>2099</v>
      </c>
      <c r="K66" s="832" t="s">
        <v>2100</v>
      </c>
      <c r="L66" s="835">
        <v>50.32</v>
      </c>
      <c r="M66" s="835">
        <v>50.32</v>
      </c>
      <c r="N66" s="832">
        <v>1</v>
      </c>
      <c r="O66" s="836">
        <v>0.5</v>
      </c>
      <c r="P66" s="835">
        <v>50.32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31</v>
      </c>
      <c r="B67" s="832" t="s">
        <v>2041</v>
      </c>
      <c r="C67" s="832" t="s">
        <v>2045</v>
      </c>
      <c r="D67" s="833" t="s">
        <v>3331</v>
      </c>
      <c r="E67" s="834" t="s">
        <v>2058</v>
      </c>
      <c r="F67" s="832" t="s">
        <v>2042</v>
      </c>
      <c r="G67" s="832" t="s">
        <v>2097</v>
      </c>
      <c r="H67" s="832" t="s">
        <v>588</v>
      </c>
      <c r="I67" s="832" t="s">
        <v>2194</v>
      </c>
      <c r="J67" s="832" t="s">
        <v>1114</v>
      </c>
      <c r="K67" s="832" t="s">
        <v>2195</v>
      </c>
      <c r="L67" s="835">
        <v>33.549999999999997</v>
      </c>
      <c r="M67" s="835">
        <v>67.099999999999994</v>
      </c>
      <c r="N67" s="832">
        <v>2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31</v>
      </c>
      <c r="B68" s="832" t="s">
        <v>2041</v>
      </c>
      <c r="C68" s="832" t="s">
        <v>2045</v>
      </c>
      <c r="D68" s="833" t="s">
        <v>3331</v>
      </c>
      <c r="E68" s="834" t="s">
        <v>2058</v>
      </c>
      <c r="F68" s="832" t="s">
        <v>2042</v>
      </c>
      <c r="G68" s="832" t="s">
        <v>2097</v>
      </c>
      <c r="H68" s="832" t="s">
        <v>588</v>
      </c>
      <c r="I68" s="832" t="s">
        <v>2196</v>
      </c>
      <c r="J68" s="832" t="s">
        <v>1114</v>
      </c>
      <c r="K68" s="832" t="s">
        <v>2197</v>
      </c>
      <c r="L68" s="835">
        <v>50.32</v>
      </c>
      <c r="M68" s="835">
        <v>201.28</v>
      </c>
      <c r="N68" s="832">
        <v>4</v>
      </c>
      <c r="O68" s="836">
        <v>2.5</v>
      </c>
      <c r="P68" s="835">
        <v>100.64</v>
      </c>
      <c r="Q68" s="837">
        <v>0.5</v>
      </c>
      <c r="R68" s="832">
        <v>2</v>
      </c>
      <c r="S68" s="837">
        <v>0.5</v>
      </c>
      <c r="T68" s="836">
        <v>1</v>
      </c>
      <c r="U68" s="838">
        <v>0.4</v>
      </c>
    </row>
    <row r="69" spans="1:21" ht="14.4" customHeight="1" x14ac:dyDescent="0.3">
      <c r="A69" s="831">
        <v>31</v>
      </c>
      <c r="B69" s="832" t="s">
        <v>2041</v>
      </c>
      <c r="C69" s="832" t="s">
        <v>2045</v>
      </c>
      <c r="D69" s="833" t="s">
        <v>3331</v>
      </c>
      <c r="E69" s="834" t="s">
        <v>2058</v>
      </c>
      <c r="F69" s="832" t="s">
        <v>2042</v>
      </c>
      <c r="G69" s="832" t="s">
        <v>2097</v>
      </c>
      <c r="H69" s="832" t="s">
        <v>588</v>
      </c>
      <c r="I69" s="832" t="s">
        <v>2103</v>
      </c>
      <c r="J69" s="832" t="s">
        <v>2099</v>
      </c>
      <c r="K69" s="832" t="s">
        <v>2104</v>
      </c>
      <c r="L69" s="835">
        <v>99.94</v>
      </c>
      <c r="M69" s="835">
        <v>699.57999999999993</v>
      </c>
      <c r="N69" s="832">
        <v>7</v>
      </c>
      <c r="O69" s="836">
        <v>4</v>
      </c>
      <c r="P69" s="835">
        <v>399.76</v>
      </c>
      <c r="Q69" s="837">
        <v>0.57142857142857151</v>
      </c>
      <c r="R69" s="832">
        <v>4</v>
      </c>
      <c r="S69" s="837">
        <v>0.5714285714285714</v>
      </c>
      <c r="T69" s="836">
        <v>2.5</v>
      </c>
      <c r="U69" s="838">
        <v>0.625</v>
      </c>
    </row>
    <row r="70" spans="1:21" ht="14.4" customHeight="1" x14ac:dyDescent="0.3">
      <c r="A70" s="831">
        <v>31</v>
      </c>
      <c r="B70" s="832" t="s">
        <v>2041</v>
      </c>
      <c r="C70" s="832" t="s">
        <v>2045</v>
      </c>
      <c r="D70" s="833" t="s">
        <v>3331</v>
      </c>
      <c r="E70" s="834" t="s">
        <v>2058</v>
      </c>
      <c r="F70" s="832" t="s">
        <v>2042</v>
      </c>
      <c r="G70" s="832" t="s">
        <v>2097</v>
      </c>
      <c r="H70" s="832" t="s">
        <v>588</v>
      </c>
      <c r="I70" s="832" t="s">
        <v>2198</v>
      </c>
      <c r="J70" s="832" t="s">
        <v>2099</v>
      </c>
      <c r="K70" s="832" t="s">
        <v>2199</v>
      </c>
      <c r="L70" s="835">
        <v>66.63</v>
      </c>
      <c r="M70" s="835">
        <v>133.26</v>
      </c>
      <c r="N70" s="832">
        <v>2</v>
      </c>
      <c r="O70" s="836">
        <v>1</v>
      </c>
      <c r="P70" s="835">
        <v>133.26</v>
      </c>
      <c r="Q70" s="837">
        <v>1</v>
      </c>
      <c r="R70" s="832">
        <v>2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31</v>
      </c>
      <c r="B71" s="832" t="s">
        <v>2041</v>
      </c>
      <c r="C71" s="832" t="s">
        <v>2045</v>
      </c>
      <c r="D71" s="833" t="s">
        <v>3331</v>
      </c>
      <c r="E71" s="834" t="s">
        <v>2058</v>
      </c>
      <c r="F71" s="832" t="s">
        <v>2042</v>
      </c>
      <c r="G71" s="832" t="s">
        <v>2097</v>
      </c>
      <c r="H71" s="832" t="s">
        <v>588</v>
      </c>
      <c r="I71" s="832" t="s">
        <v>2200</v>
      </c>
      <c r="J71" s="832" t="s">
        <v>1114</v>
      </c>
      <c r="K71" s="832" t="s">
        <v>2197</v>
      </c>
      <c r="L71" s="835">
        <v>50.32</v>
      </c>
      <c r="M71" s="835">
        <v>50.32</v>
      </c>
      <c r="N71" s="832">
        <v>1</v>
      </c>
      <c r="O71" s="836">
        <v>0.5</v>
      </c>
      <c r="P71" s="835">
        <v>50.32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31</v>
      </c>
      <c r="B72" s="832" t="s">
        <v>2041</v>
      </c>
      <c r="C72" s="832" t="s">
        <v>2045</v>
      </c>
      <c r="D72" s="833" t="s">
        <v>3331</v>
      </c>
      <c r="E72" s="834" t="s">
        <v>2058</v>
      </c>
      <c r="F72" s="832" t="s">
        <v>2042</v>
      </c>
      <c r="G72" s="832" t="s">
        <v>2097</v>
      </c>
      <c r="H72" s="832" t="s">
        <v>588</v>
      </c>
      <c r="I72" s="832" t="s">
        <v>2201</v>
      </c>
      <c r="J72" s="832" t="s">
        <v>746</v>
      </c>
      <c r="K72" s="832" t="s">
        <v>747</v>
      </c>
      <c r="L72" s="835">
        <v>95.29</v>
      </c>
      <c r="M72" s="835">
        <v>95.29</v>
      </c>
      <c r="N72" s="832">
        <v>1</v>
      </c>
      <c r="O72" s="836">
        <v>0.5</v>
      </c>
      <c r="P72" s="835">
        <v>95.29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31</v>
      </c>
      <c r="B73" s="832" t="s">
        <v>2041</v>
      </c>
      <c r="C73" s="832" t="s">
        <v>2045</v>
      </c>
      <c r="D73" s="833" t="s">
        <v>3331</v>
      </c>
      <c r="E73" s="834" t="s">
        <v>2058</v>
      </c>
      <c r="F73" s="832" t="s">
        <v>2042</v>
      </c>
      <c r="G73" s="832" t="s">
        <v>2097</v>
      </c>
      <c r="H73" s="832" t="s">
        <v>588</v>
      </c>
      <c r="I73" s="832" t="s">
        <v>2202</v>
      </c>
      <c r="J73" s="832" t="s">
        <v>746</v>
      </c>
      <c r="K73" s="832" t="s">
        <v>2203</v>
      </c>
      <c r="L73" s="835">
        <v>63.52</v>
      </c>
      <c r="M73" s="835">
        <v>63.52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31</v>
      </c>
      <c r="B74" s="832" t="s">
        <v>2041</v>
      </c>
      <c r="C74" s="832" t="s">
        <v>2045</v>
      </c>
      <c r="D74" s="833" t="s">
        <v>3331</v>
      </c>
      <c r="E74" s="834" t="s">
        <v>2058</v>
      </c>
      <c r="F74" s="832" t="s">
        <v>2042</v>
      </c>
      <c r="G74" s="832" t="s">
        <v>2204</v>
      </c>
      <c r="H74" s="832" t="s">
        <v>588</v>
      </c>
      <c r="I74" s="832" t="s">
        <v>2205</v>
      </c>
      <c r="J74" s="832" t="s">
        <v>2206</v>
      </c>
      <c r="K74" s="832" t="s">
        <v>2207</v>
      </c>
      <c r="L74" s="835">
        <v>118.5</v>
      </c>
      <c r="M74" s="835">
        <v>118.5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31</v>
      </c>
      <c r="B75" s="832" t="s">
        <v>2041</v>
      </c>
      <c r="C75" s="832" t="s">
        <v>2045</v>
      </c>
      <c r="D75" s="833" t="s">
        <v>3331</v>
      </c>
      <c r="E75" s="834" t="s">
        <v>2058</v>
      </c>
      <c r="F75" s="832" t="s">
        <v>2044</v>
      </c>
      <c r="G75" s="832" t="s">
        <v>2105</v>
      </c>
      <c r="H75" s="832" t="s">
        <v>588</v>
      </c>
      <c r="I75" s="832" t="s">
        <v>2106</v>
      </c>
      <c r="J75" s="832" t="s">
        <v>2107</v>
      </c>
      <c r="K75" s="832" t="s">
        <v>2108</v>
      </c>
      <c r="L75" s="835">
        <v>35.130000000000003</v>
      </c>
      <c r="M75" s="835">
        <v>8115.0300000000161</v>
      </c>
      <c r="N75" s="832">
        <v>231</v>
      </c>
      <c r="O75" s="836">
        <v>98</v>
      </c>
      <c r="P75" s="835">
        <v>7974.5100000000157</v>
      </c>
      <c r="Q75" s="837">
        <v>0.98268398268398272</v>
      </c>
      <c r="R75" s="832">
        <v>227</v>
      </c>
      <c r="S75" s="837">
        <v>0.98268398268398272</v>
      </c>
      <c r="T75" s="836">
        <v>96</v>
      </c>
      <c r="U75" s="838">
        <v>0.97959183673469385</v>
      </c>
    </row>
    <row r="76" spans="1:21" ht="14.4" customHeight="1" x14ac:dyDescent="0.3">
      <c r="A76" s="831">
        <v>31</v>
      </c>
      <c r="B76" s="832" t="s">
        <v>2041</v>
      </c>
      <c r="C76" s="832" t="s">
        <v>2045</v>
      </c>
      <c r="D76" s="833" t="s">
        <v>3331</v>
      </c>
      <c r="E76" s="834" t="s">
        <v>2058</v>
      </c>
      <c r="F76" s="832" t="s">
        <v>2044</v>
      </c>
      <c r="G76" s="832" t="s">
        <v>2109</v>
      </c>
      <c r="H76" s="832" t="s">
        <v>588</v>
      </c>
      <c r="I76" s="832" t="s">
        <v>2208</v>
      </c>
      <c r="J76" s="832" t="s">
        <v>2209</v>
      </c>
      <c r="K76" s="832" t="s">
        <v>2210</v>
      </c>
      <c r="L76" s="835">
        <v>199.5</v>
      </c>
      <c r="M76" s="835">
        <v>199.5</v>
      </c>
      <c r="N76" s="832">
        <v>1</v>
      </c>
      <c r="O76" s="836">
        <v>1</v>
      </c>
      <c r="P76" s="835">
        <v>199.5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31</v>
      </c>
      <c r="B77" s="832" t="s">
        <v>2041</v>
      </c>
      <c r="C77" s="832" t="s">
        <v>2045</v>
      </c>
      <c r="D77" s="833" t="s">
        <v>3331</v>
      </c>
      <c r="E77" s="834" t="s">
        <v>2058</v>
      </c>
      <c r="F77" s="832" t="s">
        <v>2044</v>
      </c>
      <c r="G77" s="832" t="s">
        <v>2109</v>
      </c>
      <c r="H77" s="832" t="s">
        <v>588</v>
      </c>
      <c r="I77" s="832" t="s">
        <v>2110</v>
      </c>
      <c r="J77" s="832" t="s">
        <v>2111</v>
      </c>
      <c r="K77" s="832" t="s">
        <v>2112</v>
      </c>
      <c r="L77" s="835">
        <v>492.18</v>
      </c>
      <c r="M77" s="835">
        <v>4921.8</v>
      </c>
      <c r="N77" s="832">
        <v>10</v>
      </c>
      <c r="O77" s="836">
        <v>10</v>
      </c>
      <c r="P77" s="835">
        <v>4921.8</v>
      </c>
      <c r="Q77" s="837">
        <v>1</v>
      </c>
      <c r="R77" s="832">
        <v>10</v>
      </c>
      <c r="S77" s="837">
        <v>1</v>
      </c>
      <c r="T77" s="836">
        <v>10</v>
      </c>
      <c r="U77" s="838">
        <v>1</v>
      </c>
    </row>
    <row r="78" spans="1:21" ht="14.4" customHeight="1" x14ac:dyDescent="0.3">
      <c r="A78" s="831">
        <v>31</v>
      </c>
      <c r="B78" s="832" t="s">
        <v>2041</v>
      </c>
      <c r="C78" s="832" t="s">
        <v>2045</v>
      </c>
      <c r="D78" s="833" t="s">
        <v>3331</v>
      </c>
      <c r="E78" s="834" t="s">
        <v>2058</v>
      </c>
      <c r="F78" s="832" t="s">
        <v>2044</v>
      </c>
      <c r="G78" s="832" t="s">
        <v>2109</v>
      </c>
      <c r="H78" s="832" t="s">
        <v>588</v>
      </c>
      <c r="I78" s="832" t="s">
        <v>2119</v>
      </c>
      <c r="J78" s="832" t="s">
        <v>2120</v>
      </c>
      <c r="K78" s="832" t="s">
        <v>2121</v>
      </c>
      <c r="L78" s="835">
        <v>58.5</v>
      </c>
      <c r="M78" s="835">
        <v>58.5</v>
      </c>
      <c r="N78" s="832">
        <v>1</v>
      </c>
      <c r="O78" s="836">
        <v>1</v>
      </c>
      <c r="P78" s="835">
        <v>58.5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31</v>
      </c>
      <c r="B79" s="832" t="s">
        <v>2041</v>
      </c>
      <c r="C79" s="832" t="s">
        <v>2045</v>
      </c>
      <c r="D79" s="833" t="s">
        <v>3331</v>
      </c>
      <c r="E79" s="834" t="s">
        <v>2058</v>
      </c>
      <c r="F79" s="832" t="s">
        <v>2044</v>
      </c>
      <c r="G79" s="832" t="s">
        <v>2109</v>
      </c>
      <c r="H79" s="832" t="s">
        <v>588</v>
      </c>
      <c r="I79" s="832" t="s">
        <v>2122</v>
      </c>
      <c r="J79" s="832" t="s">
        <v>2123</v>
      </c>
      <c r="K79" s="832" t="s">
        <v>2124</v>
      </c>
      <c r="L79" s="835">
        <v>971.25</v>
      </c>
      <c r="M79" s="835">
        <v>7770</v>
      </c>
      <c r="N79" s="832">
        <v>8</v>
      </c>
      <c r="O79" s="836">
        <v>8</v>
      </c>
      <c r="P79" s="835">
        <v>7770</v>
      </c>
      <c r="Q79" s="837">
        <v>1</v>
      </c>
      <c r="R79" s="832">
        <v>8</v>
      </c>
      <c r="S79" s="837">
        <v>1</v>
      </c>
      <c r="T79" s="836">
        <v>8</v>
      </c>
      <c r="U79" s="838">
        <v>1</v>
      </c>
    </row>
    <row r="80" spans="1:21" ht="14.4" customHeight="1" x14ac:dyDescent="0.3">
      <c r="A80" s="831">
        <v>31</v>
      </c>
      <c r="B80" s="832" t="s">
        <v>2041</v>
      </c>
      <c r="C80" s="832" t="s">
        <v>2045</v>
      </c>
      <c r="D80" s="833" t="s">
        <v>3331</v>
      </c>
      <c r="E80" s="834" t="s">
        <v>2058</v>
      </c>
      <c r="F80" s="832" t="s">
        <v>2044</v>
      </c>
      <c r="G80" s="832" t="s">
        <v>2109</v>
      </c>
      <c r="H80" s="832" t="s">
        <v>588</v>
      </c>
      <c r="I80" s="832" t="s">
        <v>2125</v>
      </c>
      <c r="J80" s="832" t="s">
        <v>2126</v>
      </c>
      <c r="K80" s="832" t="s">
        <v>2127</v>
      </c>
      <c r="L80" s="835">
        <v>350</v>
      </c>
      <c r="M80" s="835">
        <v>350</v>
      </c>
      <c r="N80" s="832">
        <v>1</v>
      </c>
      <c r="O80" s="836">
        <v>1</v>
      </c>
      <c r="P80" s="835">
        <v>350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31</v>
      </c>
      <c r="B81" s="832" t="s">
        <v>2041</v>
      </c>
      <c r="C81" s="832" t="s">
        <v>2045</v>
      </c>
      <c r="D81" s="833" t="s">
        <v>3331</v>
      </c>
      <c r="E81" s="834" t="s">
        <v>2058</v>
      </c>
      <c r="F81" s="832" t="s">
        <v>2044</v>
      </c>
      <c r="G81" s="832" t="s">
        <v>2109</v>
      </c>
      <c r="H81" s="832" t="s">
        <v>588</v>
      </c>
      <c r="I81" s="832" t="s">
        <v>2211</v>
      </c>
      <c r="J81" s="832" t="s">
        <v>2212</v>
      </c>
      <c r="K81" s="832" t="s">
        <v>2213</v>
      </c>
      <c r="L81" s="835">
        <v>336.5</v>
      </c>
      <c r="M81" s="835">
        <v>336.5</v>
      </c>
      <c r="N81" s="832">
        <v>1</v>
      </c>
      <c r="O81" s="836">
        <v>1</v>
      </c>
      <c r="P81" s="835">
        <v>336.5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31</v>
      </c>
      <c r="B82" s="832" t="s">
        <v>2041</v>
      </c>
      <c r="C82" s="832" t="s">
        <v>2045</v>
      </c>
      <c r="D82" s="833" t="s">
        <v>3331</v>
      </c>
      <c r="E82" s="834" t="s">
        <v>2058</v>
      </c>
      <c r="F82" s="832" t="s">
        <v>2044</v>
      </c>
      <c r="G82" s="832" t="s">
        <v>2131</v>
      </c>
      <c r="H82" s="832" t="s">
        <v>588</v>
      </c>
      <c r="I82" s="832" t="s">
        <v>2214</v>
      </c>
      <c r="J82" s="832" t="s">
        <v>2215</v>
      </c>
      <c r="K82" s="832" t="s">
        <v>2216</v>
      </c>
      <c r="L82" s="835">
        <v>260</v>
      </c>
      <c r="M82" s="835">
        <v>1820</v>
      </c>
      <c r="N82" s="832">
        <v>7</v>
      </c>
      <c r="O82" s="836">
        <v>4</v>
      </c>
      <c r="P82" s="835">
        <v>1820</v>
      </c>
      <c r="Q82" s="837">
        <v>1</v>
      </c>
      <c r="R82" s="832">
        <v>7</v>
      </c>
      <c r="S82" s="837">
        <v>1</v>
      </c>
      <c r="T82" s="836">
        <v>4</v>
      </c>
      <c r="U82" s="838">
        <v>1</v>
      </c>
    </row>
    <row r="83" spans="1:21" ht="14.4" customHeight="1" x14ac:dyDescent="0.3">
      <c r="A83" s="831">
        <v>31</v>
      </c>
      <c r="B83" s="832" t="s">
        <v>2041</v>
      </c>
      <c r="C83" s="832" t="s">
        <v>2045</v>
      </c>
      <c r="D83" s="833" t="s">
        <v>3331</v>
      </c>
      <c r="E83" s="834" t="s">
        <v>2058</v>
      </c>
      <c r="F83" s="832" t="s">
        <v>2044</v>
      </c>
      <c r="G83" s="832" t="s">
        <v>2131</v>
      </c>
      <c r="H83" s="832" t="s">
        <v>588</v>
      </c>
      <c r="I83" s="832" t="s">
        <v>2132</v>
      </c>
      <c r="J83" s="832" t="s">
        <v>2133</v>
      </c>
      <c r="K83" s="832" t="s">
        <v>2134</v>
      </c>
      <c r="L83" s="835">
        <v>200</v>
      </c>
      <c r="M83" s="835">
        <v>11600</v>
      </c>
      <c r="N83" s="832">
        <v>58</v>
      </c>
      <c r="O83" s="836">
        <v>29</v>
      </c>
      <c r="P83" s="835">
        <v>11200</v>
      </c>
      <c r="Q83" s="837">
        <v>0.96551724137931039</v>
      </c>
      <c r="R83" s="832">
        <v>56</v>
      </c>
      <c r="S83" s="837">
        <v>0.96551724137931039</v>
      </c>
      <c r="T83" s="836">
        <v>28</v>
      </c>
      <c r="U83" s="838">
        <v>0.96551724137931039</v>
      </c>
    </row>
    <row r="84" spans="1:21" ht="14.4" customHeight="1" x14ac:dyDescent="0.3">
      <c r="A84" s="831">
        <v>31</v>
      </c>
      <c r="B84" s="832" t="s">
        <v>2041</v>
      </c>
      <c r="C84" s="832" t="s">
        <v>2045</v>
      </c>
      <c r="D84" s="833" t="s">
        <v>3331</v>
      </c>
      <c r="E84" s="834" t="s">
        <v>2058</v>
      </c>
      <c r="F84" s="832" t="s">
        <v>2044</v>
      </c>
      <c r="G84" s="832" t="s">
        <v>2131</v>
      </c>
      <c r="H84" s="832" t="s">
        <v>588</v>
      </c>
      <c r="I84" s="832" t="s">
        <v>2217</v>
      </c>
      <c r="J84" s="832" t="s">
        <v>2218</v>
      </c>
      <c r="K84" s="832" t="s">
        <v>2219</v>
      </c>
      <c r="L84" s="835">
        <v>1200</v>
      </c>
      <c r="M84" s="835">
        <v>3600</v>
      </c>
      <c r="N84" s="832">
        <v>3</v>
      </c>
      <c r="O84" s="836">
        <v>3</v>
      </c>
      <c r="P84" s="835">
        <v>3600</v>
      </c>
      <c r="Q84" s="837">
        <v>1</v>
      </c>
      <c r="R84" s="832">
        <v>3</v>
      </c>
      <c r="S84" s="837">
        <v>1</v>
      </c>
      <c r="T84" s="836">
        <v>3</v>
      </c>
      <c r="U84" s="838">
        <v>1</v>
      </c>
    </row>
    <row r="85" spans="1:21" ht="14.4" customHeight="1" x14ac:dyDescent="0.3">
      <c r="A85" s="831">
        <v>31</v>
      </c>
      <c r="B85" s="832" t="s">
        <v>2041</v>
      </c>
      <c r="C85" s="832" t="s">
        <v>2045</v>
      </c>
      <c r="D85" s="833" t="s">
        <v>3331</v>
      </c>
      <c r="E85" s="834" t="s">
        <v>2059</v>
      </c>
      <c r="F85" s="832" t="s">
        <v>2042</v>
      </c>
      <c r="G85" s="832" t="s">
        <v>2085</v>
      </c>
      <c r="H85" s="832" t="s">
        <v>588</v>
      </c>
      <c r="I85" s="832" t="s">
        <v>2220</v>
      </c>
      <c r="J85" s="832" t="s">
        <v>2221</v>
      </c>
      <c r="K85" s="832" t="s">
        <v>2222</v>
      </c>
      <c r="L85" s="835">
        <v>154.36000000000001</v>
      </c>
      <c r="M85" s="835">
        <v>154.36000000000001</v>
      </c>
      <c r="N85" s="832">
        <v>1</v>
      </c>
      <c r="O85" s="836">
        <v>0.5</v>
      </c>
      <c r="P85" s="835">
        <v>154.36000000000001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31</v>
      </c>
      <c r="B86" s="832" t="s">
        <v>2041</v>
      </c>
      <c r="C86" s="832" t="s">
        <v>2045</v>
      </c>
      <c r="D86" s="833" t="s">
        <v>3331</v>
      </c>
      <c r="E86" s="834" t="s">
        <v>2059</v>
      </c>
      <c r="F86" s="832" t="s">
        <v>2042</v>
      </c>
      <c r="G86" s="832" t="s">
        <v>2085</v>
      </c>
      <c r="H86" s="832" t="s">
        <v>630</v>
      </c>
      <c r="I86" s="832" t="s">
        <v>1776</v>
      </c>
      <c r="J86" s="832" t="s">
        <v>1158</v>
      </c>
      <c r="K86" s="832" t="s">
        <v>1777</v>
      </c>
      <c r="L86" s="835">
        <v>154.36000000000001</v>
      </c>
      <c r="M86" s="835">
        <v>463.08000000000004</v>
      </c>
      <c r="N86" s="832">
        <v>3</v>
      </c>
      <c r="O86" s="836">
        <v>1.5</v>
      </c>
      <c r="P86" s="835">
        <v>308.72000000000003</v>
      </c>
      <c r="Q86" s="837">
        <v>0.66666666666666663</v>
      </c>
      <c r="R86" s="832">
        <v>2</v>
      </c>
      <c r="S86" s="837">
        <v>0.66666666666666663</v>
      </c>
      <c r="T86" s="836">
        <v>1</v>
      </c>
      <c r="U86" s="838">
        <v>0.66666666666666663</v>
      </c>
    </row>
    <row r="87" spans="1:21" ht="14.4" customHeight="1" x14ac:dyDescent="0.3">
      <c r="A87" s="831">
        <v>31</v>
      </c>
      <c r="B87" s="832" t="s">
        <v>2041</v>
      </c>
      <c r="C87" s="832" t="s">
        <v>2045</v>
      </c>
      <c r="D87" s="833" t="s">
        <v>3331</v>
      </c>
      <c r="E87" s="834" t="s">
        <v>2059</v>
      </c>
      <c r="F87" s="832" t="s">
        <v>2042</v>
      </c>
      <c r="G87" s="832" t="s">
        <v>2085</v>
      </c>
      <c r="H87" s="832" t="s">
        <v>630</v>
      </c>
      <c r="I87" s="832" t="s">
        <v>1774</v>
      </c>
      <c r="J87" s="832" t="s">
        <v>1158</v>
      </c>
      <c r="K87" s="832" t="s">
        <v>1775</v>
      </c>
      <c r="L87" s="835">
        <v>225.06</v>
      </c>
      <c r="M87" s="835">
        <v>450.12</v>
      </c>
      <c r="N87" s="832">
        <v>2</v>
      </c>
      <c r="O87" s="836">
        <v>1.5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31</v>
      </c>
      <c r="B88" s="832" t="s">
        <v>2041</v>
      </c>
      <c r="C88" s="832" t="s">
        <v>2045</v>
      </c>
      <c r="D88" s="833" t="s">
        <v>3331</v>
      </c>
      <c r="E88" s="834" t="s">
        <v>2059</v>
      </c>
      <c r="F88" s="832" t="s">
        <v>2042</v>
      </c>
      <c r="G88" s="832" t="s">
        <v>2142</v>
      </c>
      <c r="H88" s="832" t="s">
        <v>588</v>
      </c>
      <c r="I88" s="832" t="s">
        <v>2143</v>
      </c>
      <c r="J88" s="832" t="s">
        <v>2144</v>
      </c>
      <c r="K88" s="832" t="s">
        <v>1790</v>
      </c>
      <c r="L88" s="835">
        <v>78.33</v>
      </c>
      <c r="M88" s="835">
        <v>78.33</v>
      </c>
      <c r="N88" s="832">
        <v>1</v>
      </c>
      <c r="O88" s="836">
        <v>0.5</v>
      </c>
      <c r="P88" s="835">
        <v>78.33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31</v>
      </c>
      <c r="B89" s="832" t="s">
        <v>2041</v>
      </c>
      <c r="C89" s="832" t="s">
        <v>2045</v>
      </c>
      <c r="D89" s="833" t="s">
        <v>3331</v>
      </c>
      <c r="E89" s="834" t="s">
        <v>2059</v>
      </c>
      <c r="F89" s="832" t="s">
        <v>2042</v>
      </c>
      <c r="G89" s="832" t="s">
        <v>2223</v>
      </c>
      <c r="H89" s="832" t="s">
        <v>588</v>
      </c>
      <c r="I89" s="832" t="s">
        <v>2224</v>
      </c>
      <c r="J89" s="832" t="s">
        <v>871</v>
      </c>
      <c r="K89" s="832" t="s">
        <v>2225</v>
      </c>
      <c r="L89" s="835">
        <v>55.01</v>
      </c>
      <c r="M89" s="835">
        <v>55.01</v>
      </c>
      <c r="N89" s="832">
        <v>1</v>
      </c>
      <c r="O89" s="836">
        <v>1</v>
      </c>
      <c r="P89" s="835">
        <v>55.01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31</v>
      </c>
      <c r="B90" s="832" t="s">
        <v>2041</v>
      </c>
      <c r="C90" s="832" t="s">
        <v>2045</v>
      </c>
      <c r="D90" s="833" t="s">
        <v>3331</v>
      </c>
      <c r="E90" s="834" t="s">
        <v>2059</v>
      </c>
      <c r="F90" s="832" t="s">
        <v>2042</v>
      </c>
      <c r="G90" s="832" t="s">
        <v>2079</v>
      </c>
      <c r="H90" s="832" t="s">
        <v>588</v>
      </c>
      <c r="I90" s="832" t="s">
        <v>2080</v>
      </c>
      <c r="J90" s="832" t="s">
        <v>623</v>
      </c>
      <c r="K90" s="832" t="s">
        <v>2081</v>
      </c>
      <c r="L90" s="835">
        <v>0</v>
      </c>
      <c r="M90" s="835">
        <v>0</v>
      </c>
      <c r="N90" s="832">
        <v>2</v>
      </c>
      <c r="O90" s="836">
        <v>1</v>
      </c>
      <c r="P90" s="835">
        <v>0</v>
      </c>
      <c r="Q90" s="837"/>
      <c r="R90" s="832">
        <v>2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31</v>
      </c>
      <c r="B91" s="832" t="s">
        <v>2041</v>
      </c>
      <c r="C91" s="832" t="s">
        <v>2045</v>
      </c>
      <c r="D91" s="833" t="s">
        <v>3331</v>
      </c>
      <c r="E91" s="834" t="s">
        <v>2059</v>
      </c>
      <c r="F91" s="832" t="s">
        <v>2042</v>
      </c>
      <c r="G91" s="832" t="s">
        <v>2161</v>
      </c>
      <c r="H91" s="832" t="s">
        <v>588</v>
      </c>
      <c r="I91" s="832" t="s">
        <v>2226</v>
      </c>
      <c r="J91" s="832" t="s">
        <v>2163</v>
      </c>
      <c r="K91" s="832" t="s">
        <v>2227</v>
      </c>
      <c r="L91" s="835">
        <v>77.52</v>
      </c>
      <c r="M91" s="835">
        <v>155.04</v>
      </c>
      <c r="N91" s="832">
        <v>2</v>
      </c>
      <c r="O91" s="836">
        <v>0.5</v>
      </c>
      <c r="P91" s="835">
        <v>155.04</v>
      </c>
      <c r="Q91" s="837">
        <v>1</v>
      </c>
      <c r="R91" s="832">
        <v>2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31</v>
      </c>
      <c r="B92" s="832" t="s">
        <v>2041</v>
      </c>
      <c r="C92" s="832" t="s">
        <v>2045</v>
      </c>
      <c r="D92" s="833" t="s">
        <v>3331</v>
      </c>
      <c r="E92" s="834" t="s">
        <v>2059</v>
      </c>
      <c r="F92" s="832" t="s">
        <v>2042</v>
      </c>
      <c r="G92" s="832" t="s">
        <v>2161</v>
      </c>
      <c r="H92" s="832" t="s">
        <v>588</v>
      </c>
      <c r="I92" s="832" t="s">
        <v>2228</v>
      </c>
      <c r="J92" s="832" t="s">
        <v>2163</v>
      </c>
      <c r="K92" s="832" t="s">
        <v>2164</v>
      </c>
      <c r="L92" s="835">
        <v>132.97999999999999</v>
      </c>
      <c r="M92" s="835">
        <v>531.91999999999996</v>
      </c>
      <c r="N92" s="832">
        <v>4</v>
      </c>
      <c r="O92" s="836">
        <v>1.5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31</v>
      </c>
      <c r="B93" s="832" t="s">
        <v>2041</v>
      </c>
      <c r="C93" s="832" t="s">
        <v>2045</v>
      </c>
      <c r="D93" s="833" t="s">
        <v>3331</v>
      </c>
      <c r="E93" s="834" t="s">
        <v>2059</v>
      </c>
      <c r="F93" s="832" t="s">
        <v>2042</v>
      </c>
      <c r="G93" s="832" t="s">
        <v>2229</v>
      </c>
      <c r="H93" s="832" t="s">
        <v>588</v>
      </c>
      <c r="I93" s="832" t="s">
        <v>2230</v>
      </c>
      <c r="J93" s="832" t="s">
        <v>2231</v>
      </c>
      <c r="K93" s="832" t="s">
        <v>2232</v>
      </c>
      <c r="L93" s="835">
        <v>111.07</v>
      </c>
      <c r="M93" s="835">
        <v>222.14</v>
      </c>
      <c r="N93" s="832">
        <v>2</v>
      </c>
      <c r="O93" s="836">
        <v>0.5</v>
      </c>
      <c r="P93" s="835">
        <v>222.14</v>
      </c>
      <c r="Q93" s="837">
        <v>1</v>
      </c>
      <c r="R93" s="832">
        <v>2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31</v>
      </c>
      <c r="B94" s="832" t="s">
        <v>2041</v>
      </c>
      <c r="C94" s="832" t="s">
        <v>2045</v>
      </c>
      <c r="D94" s="833" t="s">
        <v>3331</v>
      </c>
      <c r="E94" s="834" t="s">
        <v>2059</v>
      </c>
      <c r="F94" s="832" t="s">
        <v>2042</v>
      </c>
      <c r="G94" s="832" t="s">
        <v>2082</v>
      </c>
      <c r="H94" s="832" t="s">
        <v>630</v>
      </c>
      <c r="I94" s="832" t="s">
        <v>2083</v>
      </c>
      <c r="J94" s="832" t="s">
        <v>810</v>
      </c>
      <c r="K94" s="832" t="s">
        <v>1638</v>
      </c>
      <c r="L94" s="835">
        <v>490.89</v>
      </c>
      <c r="M94" s="835">
        <v>16199.37</v>
      </c>
      <c r="N94" s="832">
        <v>33</v>
      </c>
      <c r="O94" s="836">
        <v>7</v>
      </c>
      <c r="P94" s="835">
        <v>15217.59</v>
      </c>
      <c r="Q94" s="837">
        <v>0.93939393939393934</v>
      </c>
      <c r="R94" s="832">
        <v>31</v>
      </c>
      <c r="S94" s="837">
        <v>0.93939393939393945</v>
      </c>
      <c r="T94" s="836">
        <v>6.5</v>
      </c>
      <c r="U94" s="838">
        <v>0.9285714285714286</v>
      </c>
    </row>
    <row r="95" spans="1:21" ht="14.4" customHeight="1" x14ac:dyDescent="0.3">
      <c r="A95" s="831">
        <v>31</v>
      </c>
      <c r="B95" s="832" t="s">
        <v>2041</v>
      </c>
      <c r="C95" s="832" t="s">
        <v>2045</v>
      </c>
      <c r="D95" s="833" t="s">
        <v>3331</v>
      </c>
      <c r="E95" s="834" t="s">
        <v>2059</v>
      </c>
      <c r="F95" s="832" t="s">
        <v>2042</v>
      </c>
      <c r="G95" s="832" t="s">
        <v>2082</v>
      </c>
      <c r="H95" s="832" t="s">
        <v>630</v>
      </c>
      <c r="I95" s="832" t="s">
        <v>2091</v>
      </c>
      <c r="J95" s="832" t="s">
        <v>810</v>
      </c>
      <c r="K95" s="832" t="s">
        <v>1636</v>
      </c>
      <c r="L95" s="835">
        <v>736.33</v>
      </c>
      <c r="M95" s="835">
        <v>69215.020000000019</v>
      </c>
      <c r="N95" s="832">
        <v>94</v>
      </c>
      <c r="O95" s="836">
        <v>19.5</v>
      </c>
      <c r="P95" s="835">
        <v>63324.380000000012</v>
      </c>
      <c r="Q95" s="837">
        <v>0.91489361702127647</v>
      </c>
      <c r="R95" s="832">
        <v>86</v>
      </c>
      <c r="S95" s="837">
        <v>0.91489361702127658</v>
      </c>
      <c r="T95" s="836">
        <v>17.5</v>
      </c>
      <c r="U95" s="838">
        <v>0.89743589743589747</v>
      </c>
    </row>
    <row r="96" spans="1:21" ht="14.4" customHeight="1" x14ac:dyDescent="0.3">
      <c r="A96" s="831">
        <v>31</v>
      </c>
      <c r="B96" s="832" t="s">
        <v>2041</v>
      </c>
      <c r="C96" s="832" t="s">
        <v>2045</v>
      </c>
      <c r="D96" s="833" t="s">
        <v>3331</v>
      </c>
      <c r="E96" s="834" t="s">
        <v>2059</v>
      </c>
      <c r="F96" s="832" t="s">
        <v>2042</v>
      </c>
      <c r="G96" s="832" t="s">
        <v>2082</v>
      </c>
      <c r="H96" s="832" t="s">
        <v>630</v>
      </c>
      <c r="I96" s="832" t="s">
        <v>2233</v>
      </c>
      <c r="J96" s="832" t="s">
        <v>810</v>
      </c>
      <c r="K96" s="832" t="s">
        <v>2234</v>
      </c>
      <c r="L96" s="835">
        <v>923.74</v>
      </c>
      <c r="M96" s="835">
        <v>923.74</v>
      </c>
      <c r="N96" s="832">
        <v>1</v>
      </c>
      <c r="O96" s="836">
        <v>1</v>
      </c>
      <c r="P96" s="835">
        <v>923.74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31</v>
      </c>
      <c r="B97" s="832" t="s">
        <v>2041</v>
      </c>
      <c r="C97" s="832" t="s">
        <v>2045</v>
      </c>
      <c r="D97" s="833" t="s">
        <v>3331</v>
      </c>
      <c r="E97" s="834" t="s">
        <v>2059</v>
      </c>
      <c r="F97" s="832" t="s">
        <v>2042</v>
      </c>
      <c r="G97" s="832" t="s">
        <v>2082</v>
      </c>
      <c r="H97" s="832" t="s">
        <v>630</v>
      </c>
      <c r="I97" s="832" t="s">
        <v>1635</v>
      </c>
      <c r="J97" s="832" t="s">
        <v>810</v>
      </c>
      <c r="K97" s="832" t="s">
        <v>1636</v>
      </c>
      <c r="L97" s="835">
        <v>736.33</v>
      </c>
      <c r="M97" s="835">
        <v>4417.9800000000005</v>
      </c>
      <c r="N97" s="832">
        <v>6</v>
      </c>
      <c r="O97" s="836">
        <v>1</v>
      </c>
      <c r="P97" s="835">
        <v>4417.9800000000005</v>
      </c>
      <c r="Q97" s="837">
        <v>1</v>
      </c>
      <c r="R97" s="832">
        <v>6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31</v>
      </c>
      <c r="B98" s="832" t="s">
        <v>2041</v>
      </c>
      <c r="C98" s="832" t="s">
        <v>2045</v>
      </c>
      <c r="D98" s="833" t="s">
        <v>3331</v>
      </c>
      <c r="E98" s="834" t="s">
        <v>2059</v>
      </c>
      <c r="F98" s="832" t="s">
        <v>2042</v>
      </c>
      <c r="G98" s="832" t="s">
        <v>2082</v>
      </c>
      <c r="H98" s="832" t="s">
        <v>630</v>
      </c>
      <c r="I98" s="832" t="s">
        <v>1637</v>
      </c>
      <c r="J98" s="832" t="s">
        <v>810</v>
      </c>
      <c r="K98" s="832" t="s">
        <v>1638</v>
      </c>
      <c r="L98" s="835">
        <v>490.89</v>
      </c>
      <c r="M98" s="835">
        <v>981.78</v>
      </c>
      <c r="N98" s="832">
        <v>2</v>
      </c>
      <c r="O98" s="836">
        <v>0.5</v>
      </c>
      <c r="P98" s="835">
        <v>981.78</v>
      </c>
      <c r="Q98" s="837">
        <v>1</v>
      </c>
      <c r="R98" s="832">
        <v>2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31</v>
      </c>
      <c r="B99" s="832" t="s">
        <v>2041</v>
      </c>
      <c r="C99" s="832" t="s">
        <v>2045</v>
      </c>
      <c r="D99" s="833" t="s">
        <v>3331</v>
      </c>
      <c r="E99" s="834" t="s">
        <v>2059</v>
      </c>
      <c r="F99" s="832" t="s">
        <v>2042</v>
      </c>
      <c r="G99" s="832" t="s">
        <v>2092</v>
      </c>
      <c r="H99" s="832" t="s">
        <v>630</v>
      </c>
      <c r="I99" s="832" t="s">
        <v>1844</v>
      </c>
      <c r="J99" s="832" t="s">
        <v>671</v>
      </c>
      <c r="K99" s="832" t="s">
        <v>1845</v>
      </c>
      <c r="L99" s="835">
        <v>48.42</v>
      </c>
      <c r="M99" s="835">
        <v>193.68</v>
      </c>
      <c r="N99" s="832">
        <v>4</v>
      </c>
      <c r="O99" s="836">
        <v>2.5</v>
      </c>
      <c r="P99" s="835">
        <v>145.26</v>
      </c>
      <c r="Q99" s="837">
        <v>0.74999999999999989</v>
      </c>
      <c r="R99" s="832">
        <v>3</v>
      </c>
      <c r="S99" s="837">
        <v>0.75</v>
      </c>
      <c r="T99" s="836">
        <v>2</v>
      </c>
      <c r="U99" s="838">
        <v>0.8</v>
      </c>
    </row>
    <row r="100" spans="1:21" ht="14.4" customHeight="1" x14ac:dyDescent="0.3">
      <c r="A100" s="831">
        <v>31</v>
      </c>
      <c r="B100" s="832" t="s">
        <v>2041</v>
      </c>
      <c r="C100" s="832" t="s">
        <v>2045</v>
      </c>
      <c r="D100" s="833" t="s">
        <v>3331</v>
      </c>
      <c r="E100" s="834" t="s">
        <v>2059</v>
      </c>
      <c r="F100" s="832" t="s">
        <v>2042</v>
      </c>
      <c r="G100" s="832" t="s">
        <v>2183</v>
      </c>
      <c r="H100" s="832" t="s">
        <v>588</v>
      </c>
      <c r="I100" s="832" t="s">
        <v>2184</v>
      </c>
      <c r="J100" s="832" t="s">
        <v>1022</v>
      </c>
      <c r="K100" s="832" t="s">
        <v>2185</v>
      </c>
      <c r="L100" s="835">
        <v>90.53</v>
      </c>
      <c r="M100" s="835">
        <v>90.53</v>
      </c>
      <c r="N100" s="832">
        <v>1</v>
      </c>
      <c r="O100" s="836">
        <v>1</v>
      </c>
      <c r="P100" s="835">
        <v>90.53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31</v>
      </c>
      <c r="B101" s="832" t="s">
        <v>2041</v>
      </c>
      <c r="C101" s="832" t="s">
        <v>2045</v>
      </c>
      <c r="D101" s="833" t="s">
        <v>3331</v>
      </c>
      <c r="E101" s="834" t="s">
        <v>2059</v>
      </c>
      <c r="F101" s="832" t="s">
        <v>2042</v>
      </c>
      <c r="G101" s="832" t="s">
        <v>2093</v>
      </c>
      <c r="H101" s="832" t="s">
        <v>630</v>
      </c>
      <c r="I101" s="832" t="s">
        <v>1866</v>
      </c>
      <c r="J101" s="832" t="s">
        <v>1867</v>
      </c>
      <c r="K101" s="832" t="s">
        <v>1868</v>
      </c>
      <c r="L101" s="835">
        <v>0</v>
      </c>
      <c r="M101" s="835">
        <v>0</v>
      </c>
      <c r="N101" s="832">
        <v>221</v>
      </c>
      <c r="O101" s="836">
        <v>98</v>
      </c>
      <c r="P101" s="835">
        <v>0</v>
      </c>
      <c r="Q101" s="837"/>
      <c r="R101" s="832">
        <v>123</v>
      </c>
      <c r="S101" s="837">
        <v>0.5565610859728507</v>
      </c>
      <c r="T101" s="836">
        <v>45</v>
      </c>
      <c r="U101" s="838">
        <v>0.45918367346938777</v>
      </c>
    </row>
    <row r="102" spans="1:21" ht="14.4" customHeight="1" x14ac:dyDescent="0.3">
      <c r="A102" s="831">
        <v>31</v>
      </c>
      <c r="B102" s="832" t="s">
        <v>2041</v>
      </c>
      <c r="C102" s="832" t="s">
        <v>2045</v>
      </c>
      <c r="D102" s="833" t="s">
        <v>3331</v>
      </c>
      <c r="E102" s="834" t="s">
        <v>2059</v>
      </c>
      <c r="F102" s="832" t="s">
        <v>2042</v>
      </c>
      <c r="G102" s="832" t="s">
        <v>2235</v>
      </c>
      <c r="H102" s="832" t="s">
        <v>588</v>
      </c>
      <c r="I102" s="832" t="s">
        <v>2236</v>
      </c>
      <c r="J102" s="832" t="s">
        <v>1233</v>
      </c>
      <c r="K102" s="832" t="s">
        <v>2237</v>
      </c>
      <c r="L102" s="835">
        <v>42.54</v>
      </c>
      <c r="M102" s="835">
        <v>85.08</v>
      </c>
      <c r="N102" s="832">
        <v>2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31</v>
      </c>
      <c r="B103" s="832" t="s">
        <v>2041</v>
      </c>
      <c r="C103" s="832" t="s">
        <v>2045</v>
      </c>
      <c r="D103" s="833" t="s">
        <v>3331</v>
      </c>
      <c r="E103" s="834" t="s">
        <v>2059</v>
      </c>
      <c r="F103" s="832" t="s">
        <v>2042</v>
      </c>
      <c r="G103" s="832" t="s">
        <v>2094</v>
      </c>
      <c r="H103" s="832" t="s">
        <v>588</v>
      </c>
      <c r="I103" s="832" t="s">
        <v>2095</v>
      </c>
      <c r="J103" s="832" t="s">
        <v>1237</v>
      </c>
      <c r="K103" s="832" t="s">
        <v>2096</v>
      </c>
      <c r="L103" s="835">
        <v>186.27</v>
      </c>
      <c r="M103" s="835">
        <v>2607.7800000000002</v>
      </c>
      <c r="N103" s="832">
        <v>14</v>
      </c>
      <c r="O103" s="836">
        <v>7</v>
      </c>
      <c r="P103" s="835">
        <v>1490.16</v>
      </c>
      <c r="Q103" s="837">
        <v>0.5714285714285714</v>
      </c>
      <c r="R103" s="832">
        <v>8</v>
      </c>
      <c r="S103" s="837">
        <v>0.5714285714285714</v>
      </c>
      <c r="T103" s="836">
        <v>4</v>
      </c>
      <c r="U103" s="838">
        <v>0.5714285714285714</v>
      </c>
    </row>
    <row r="104" spans="1:21" ht="14.4" customHeight="1" x14ac:dyDescent="0.3">
      <c r="A104" s="831">
        <v>31</v>
      </c>
      <c r="B104" s="832" t="s">
        <v>2041</v>
      </c>
      <c r="C104" s="832" t="s">
        <v>2045</v>
      </c>
      <c r="D104" s="833" t="s">
        <v>3331</v>
      </c>
      <c r="E104" s="834" t="s">
        <v>2059</v>
      </c>
      <c r="F104" s="832" t="s">
        <v>2042</v>
      </c>
      <c r="G104" s="832" t="s">
        <v>2094</v>
      </c>
      <c r="H104" s="832" t="s">
        <v>588</v>
      </c>
      <c r="I104" s="832" t="s">
        <v>2095</v>
      </c>
      <c r="J104" s="832" t="s">
        <v>1237</v>
      </c>
      <c r="K104" s="832" t="s">
        <v>2096</v>
      </c>
      <c r="L104" s="835">
        <v>219.37</v>
      </c>
      <c r="M104" s="835">
        <v>658.11</v>
      </c>
      <c r="N104" s="832">
        <v>3</v>
      </c>
      <c r="O104" s="836">
        <v>2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31</v>
      </c>
      <c r="B105" s="832" t="s">
        <v>2041</v>
      </c>
      <c r="C105" s="832" t="s">
        <v>2045</v>
      </c>
      <c r="D105" s="833" t="s">
        <v>3331</v>
      </c>
      <c r="E105" s="834" t="s">
        <v>2059</v>
      </c>
      <c r="F105" s="832" t="s">
        <v>2042</v>
      </c>
      <c r="G105" s="832" t="s">
        <v>2238</v>
      </c>
      <c r="H105" s="832" t="s">
        <v>588</v>
      </c>
      <c r="I105" s="832" t="s">
        <v>2239</v>
      </c>
      <c r="J105" s="832" t="s">
        <v>2240</v>
      </c>
      <c r="K105" s="832" t="s">
        <v>2241</v>
      </c>
      <c r="L105" s="835">
        <v>77.13</v>
      </c>
      <c r="M105" s="835">
        <v>385.65</v>
      </c>
      <c r="N105" s="832">
        <v>5</v>
      </c>
      <c r="O105" s="836">
        <v>1.5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31</v>
      </c>
      <c r="B106" s="832" t="s">
        <v>2041</v>
      </c>
      <c r="C106" s="832" t="s">
        <v>2045</v>
      </c>
      <c r="D106" s="833" t="s">
        <v>3331</v>
      </c>
      <c r="E106" s="834" t="s">
        <v>2059</v>
      </c>
      <c r="F106" s="832" t="s">
        <v>2042</v>
      </c>
      <c r="G106" s="832" t="s">
        <v>2097</v>
      </c>
      <c r="H106" s="832" t="s">
        <v>588</v>
      </c>
      <c r="I106" s="832" t="s">
        <v>2242</v>
      </c>
      <c r="J106" s="832" t="s">
        <v>2099</v>
      </c>
      <c r="K106" s="832" t="s">
        <v>2243</v>
      </c>
      <c r="L106" s="835">
        <v>0</v>
      </c>
      <c r="M106" s="835">
        <v>0</v>
      </c>
      <c r="N106" s="832">
        <v>2</v>
      </c>
      <c r="O106" s="836">
        <v>1.5</v>
      </c>
      <c r="P106" s="835">
        <v>0</v>
      </c>
      <c r="Q106" s="837"/>
      <c r="R106" s="832">
        <v>2</v>
      </c>
      <c r="S106" s="837">
        <v>1</v>
      </c>
      <c r="T106" s="836">
        <v>1.5</v>
      </c>
      <c r="U106" s="838">
        <v>1</v>
      </c>
    </row>
    <row r="107" spans="1:21" ht="14.4" customHeight="1" x14ac:dyDescent="0.3">
      <c r="A107" s="831">
        <v>31</v>
      </c>
      <c r="B107" s="832" t="s">
        <v>2041</v>
      </c>
      <c r="C107" s="832" t="s">
        <v>2045</v>
      </c>
      <c r="D107" s="833" t="s">
        <v>3331</v>
      </c>
      <c r="E107" s="834" t="s">
        <v>2059</v>
      </c>
      <c r="F107" s="832" t="s">
        <v>2044</v>
      </c>
      <c r="G107" s="832" t="s">
        <v>2105</v>
      </c>
      <c r="H107" s="832" t="s">
        <v>588</v>
      </c>
      <c r="I107" s="832" t="s">
        <v>2106</v>
      </c>
      <c r="J107" s="832" t="s">
        <v>2107</v>
      </c>
      <c r="K107" s="832" t="s">
        <v>2108</v>
      </c>
      <c r="L107" s="835">
        <v>35.130000000000003</v>
      </c>
      <c r="M107" s="835">
        <v>9204.0600000000213</v>
      </c>
      <c r="N107" s="832">
        <v>262</v>
      </c>
      <c r="O107" s="836">
        <v>125</v>
      </c>
      <c r="P107" s="835">
        <v>9133.8000000000211</v>
      </c>
      <c r="Q107" s="837">
        <v>0.99236641221374045</v>
      </c>
      <c r="R107" s="832">
        <v>260</v>
      </c>
      <c r="S107" s="837">
        <v>0.99236641221374045</v>
      </c>
      <c r="T107" s="836">
        <v>124</v>
      </c>
      <c r="U107" s="838">
        <v>0.99199999999999999</v>
      </c>
    </row>
    <row r="108" spans="1:21" ht="14.4" customHeight="1" x14ac:dyDescent="0.3">
      <c r="A108" s="831">
        <v>31</v>
      </c>
      <c r="B108" s="832" t="s">
        <v>2041</v>
      </c>
      <c r="C108" s="832" t="s">
        <v>2045</v>
      </c>
      <c r="D108" s="833" t="s">
        <v>3331</v>
      </c>
      <c r="E108" s="834" t="s">
        <v>2059</v>
      </c>
      <c r="F108" s="832" t="s">
        <v>2044</v>
      </c>
      <c r="G108" s="832" t="s">
        <v>2244</v>
      </c>
      <c r="H108" s="832" t="s">
        <v>588</v>
      </c>
      <c r="I108" s="832" t="s">
        <v>2245</v>
      </c>
      <c r="J108" s="832" t="s">
        <v>2246</v>
      </c>
      <c r="K108" s="832" t="s">
        <v>2247</v>
      </c>
      <c r="L108" s="835">
        <v>410</v>
      </c>
      <c r="M108" s="835">
        <v>4920</v>
      </c>
      <c r="N108" s="832">
        <v>12</v>
      </c>
      <c r="O108" s="836">
        <v>12</v>
      </c>
      <c r="P108" s="835">
        <v>4920</v>
      </c>
      <c r="Q108" s="837">
        <v>1</v>
      </c>
      <c r="R108" s="832">
        <v>12</v>
      </c>
      <c r="S108" s="837">
        <v>1</v>
      </c>
      <c r="T108" s="836">
        <v>12</v>
      </c>
      <c r="U108" s="838">
        <v>1</v>
      </c>
    </row>
    <row r="109" spans="1:21" ht="14.4" customHeight="1" x14ac:dyDescent="0.3">
      <c r="A109" s="831">
        <v>31</v>
      </c>
      <c r="B109" s="832" t="s">
        <v>2041</v>
      </c>
      <c r="C109" s="832" t="s">
        <v>2045</v>
      </c>
      <c r="D109" s="833" t="s">
        <v>3331</v>
      </c>
      <c r="E109" s="834" t="s">
        <v>2059</v>
      </c>
      <c r="F109" s="832" t="s">
        <v>2044</v>
      </c>
      <c r="G109" s="832" t="s">
        <v>2109</v>
      </c>
      <c r="H109" s="832" t="s">
        <v>588</v>
      </c>
      <c r="I109" s="832" t="s">
        <v>2248</v>
      </c>
      <c r="J109" s="832" t="s">
        <v>2249</v>
      </c>
      <c r="K109" s="832" t="s">
        <v>2250</v>
      </c>
      <c r="L109" s="835">
        <v>3000</v>
      </c>
      <c r="M109" s="835">
        <v>12000</v>
      </c>
      <c r="N109" s="832">
        <v>4</v>
      </c>
      <c r="O109" s="836">
        <v>4</v>
      </c>
      <c r="P109" s="835">
        <v>9000</v>
      </c>
      <c r="Q109" s="837">
        <v>0.75</v>
      </c>
      <c r="R109" s="832">
        <v>3</v>
      </c>
      <c r="S109" s="837">
        <v>0.75</v>
      </c>
      <c r="T109" s="836">
        <v>3</v>
      </c>
      <c r="U109" s="838">
        <v>0.75</v>
      </c>
    </row>
    <row r="110" spans="1:21" ht="14.4" customHeight="1" x14ac:dyDescent="0.3">
      <c r="A110" s="831">
        <v>31</v>
      </c>
      <c r="B110" s="832" t="s">
        <v>2041</v>
      </c>
      <c r="C110" s="832" t="s">
        <v>2045</v>
      </c>
      <c r="D110" s="833" t="s">
        <v>3331</v>
      </c>
      <c r="E110" s="834" t="s">
        <v>2059</v>
      </c>
      <c r="F110" s="832" t="s">
        <v>2044</v>
      </c>
      <c r="G110" s="832" t="s">
        <v>2109</v>
      </c>
      <c r="H110" s="832" t="s">
        <v>588</v>
      </c>
      <c r="I110" s="832" t="s">
        <v>2208</v>
      </c>
      <c r="J110" s="832" t="s">
        <v>2209</v>
      </c>
      <c r="K110" s="832" t="s">
        <v>2210</v>
      </c>
      <c r="L110" s="835">
        <v>199.5</v>
      </c>
      <c r="M110" s="835">
        <v>997.5</v>
      </c>
      <c r="N110" s="832">
        <v>5</v>
      </c>
      <c r="O110" s="836">
        <v>5</v>
      </c>
      <c r="P110" s="835">
        <v>997.5</v>
      </c>
      <c r="Q110" s="837">
        <v>1</v>
      </c>
      <c r="R110" s="832">
        <v>5</v>
      </c>
      <c r="S110" s="837">
        <v>1</v>
      </c>
      <c r="T110" s="836">
        <v>5</v>
      </c>
      <c r="U110" s="838">
        <v>1</v>
      </c>
    </row>
    <row r="111" spans="1:21" ht="14.4" customHeight="1" x14ac:dyDescent="0.3">
      <c r="A111" s="831">
        <v>31</v>
      </c>
      <c r="B111" s="832" t="s">
        <v>2041</v>
      </c>
      <c r="C111" s="832" t="s">
        <v>2045</v>
      </c>
      <c r="D111" s="833" t="s">
        <v>3331</v>
      </c>
      <c r="E111" s="834" t="s">
        <v>2059</v>
      </c>
      <c r="F111" s="832" t="s">
        <v>2044</v>
      </c>
      <c r="G111" s="832" t="s">
        <v>2109</v>
      </c>
      <c r="H111" s="832" t="s">
        <v>588</v>
      </c>
      <c r="I111" s="832" t="s">
        <v>2110</v>
      </c>
      <c r="J111" s="832" t="s">
        <v>2111</v>
      </c>
      <c r="K111" s="832" t="s">
        <v>2112</v>
      </c>
      <c r="L111" s="835">
        <v>492.18</v>
      </c>
      <c r="M111" s="835">
        <v>6398.3400000000011</v>
      </c>
      <c r="N111" s="832">
        <v>13</v>
      </c>
      <c r="O111" s="836">
        <v>13</v>
      </c>
      <c r="P111" s="835">
        <v>6398.3400000000011</v>
      </c>
      <c r="Q111" s="837">
        <v>1</v>
      </c>
      <c r="R111" s="832">
        <v>13</v>
      </c>
      <c r="S111" s="837">
        <v>1</v>
      </c>
      <c r="T111" s="836">
        <v>13</v>
      </c>
      <c r="U111" s="838">
        <v>1</v>
      </c>
    </row>
    <row r="112" spans="1:21" ht="14.4" customHeight="1" x14ac:dyDescent="0.3">
      <c r="A112" s="831">
        <v>31</v>
      </c>
      <c r="B112" s="832" t="s">
        <v>2041</v>
      </c>
      <c r="C112" s="832" t="s">
        <v>2045</v>
      </c>
      <c r="D112" s="833" t="s">
        <v>3331</v>
      </c>
      <c r="E112" s="834" t="s">
        <v>2059</v>
      </c>
      <c r="F112" s="832" t="s">
        <v>2044</v>
      </c>
      <c r="G112" s="832" t="s">
        <v>2109</v>
      </c>
      <c r="H112" s="832" t="s">
        <v>588</v>
      </c>
      <c r="I112" s="832" t="s">
        <v>2113</v>
      </c>
      <c r="J112" s="832" t="s">
        <v>2114</v>
      </c>
      <c r="K112" s="832" t="s">
        <v>2115</v>
      </c>
      <c r="L112" s="835">
        <v>347.81</v>
      </c>
      <c r="M112" s="835">
        <v>1391.24</v>
      </c>
      <c r="N112" s="832">
        <v>4</v>
      </c>
      <c r="O112" s="836">
        <v>4</v>
      </c>
      <c r="P112" s="835">
        <v>1391.24</v>
      </c>
      <c r="Q112" s="837">
        <v>1</v>
      </c>
      <c r="R112" s="832">
        <v>4</v>
      </c>
      <c r="S112" s="837">
        <v>1</v>
      </c>
      <c r="T112" s="836">
        <v>4</v>
      </c>
      <c r="U112" s="838">
        <v>1</v>
      </c>
    </row>
    <row r="113" spans="1:21" ht="14.4" customHeight="1" x14ac:dyDescent="0.3">
      <c r="A113" s="831">
        <v>31</v>
      </c>
      <c r="B113" s="832" t="s">
        <v>2041</v>
      </c>
      <c r="C113" s="832" t="s">
        <v>2045</v>
      </c>
      <c r="D113" s="833" t="s">
        <v>3331</v>
      </c>
      <c r="E113" s="834" t="s">
        <v>2059</v>
      </c>
      <c r="F113" s="832" t="s">
        <v>2044</v>
      </c>
      <c r="G113" s="832" t="s">
        <v>2109</v>
      </c>
      <c r="H113" s="832" t="s">
        <v>588</v>
      </c>
      <c r="I113" s="832" t="s">
        <v>2122</v>
      </c>
      <c r="J113" s="832" t="s">
        <v>2123</v>
      </c>
      <c r="K113" s="832" t="s">
        <v>2124</v>
      </c>
      <c r="L113" s="835">
        <v>971.25</v>
      </c>
      <c r="M113" s="835">
        <v>5827.5</v>
      </c>
      <c r="N113" s="832">
        <v>6</v>
      </c>
      <c r="O113" s="836">
        <v>6</v>
      </c>
      <c r="P113" s="835">
        <v>4856.25</v>
      </c>
      <c r="Q113" s="837">
        <v>0.83333333333333337</v>
      </c>
      <c r="R113" s="832">
        <v>5</v>
      </c>
      <c r="S113" s="837">
        <v>0.83333333333333337</v>
      </c>
      <c r="T113" s="836">
        <v>5</v>
      </c>
      <c r="U113" s="838">
        <v>0.83333333333333337</v>
      </c>
    </row>
    <row r="114" spans="1:21" ht="14.4" customHeight="1" x14ac:dyDescent="0.3">
      <c r="A114" s="831">
        <v>31</v>
      </c>
      <c r="B114" s="832" t="s">
        <v>2041</v>
      </c>
      <c r="C114" s="832" t="s">
        <v>2045</v>
      </c>
      <c r="D114" s="833" t="s">
        <v>3331</v>
      </c>
      <c r="E114" s="834" t="s">
        <v>2059</v>
      </c>
      <c r="F114" s="832" t="s">
        <v>2044</v>
      </c>
      <c r="G114" s="832" t="s">
        <v>2109</v>
      </c>
      <c r="H114" s="832" t="s">
        <v>588</v>
      </c>
      <c r="I114" s="832" t="s">
        <v>2125</v>
      </c>
      <c r="J114" s="832" t="s">
        <v>2126</v>
      </c>
      <c r="K114" s="832" t="s">
        <v>2127</v>
      </c>
      <c r="L114" s="835">
        <v>350</v>
      </c>
      <c r="M114" s="835">
        <v>350</v>
      </c>
      <c r="N114" s="832">
        <v>1</v>
      </c>
      <c r="O114" s="836">
        <v>1</v>
      </c>
      <c r="P114" s="835">
        <v>350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31</v>
      </c>
      <c r="B115" s="832" t="s">
        <v>2041</v>
      </c>
      <c r="C115" s="832" t="s">
        <v>2045</v>
      </c>
      <c r="D115" s="833" t="s">
        <v>3331</v>
      </c>
      <c r="E115" s="834" t="s">
        <v>2059</v>
      </c>
      <c r="F115" s="832" t="s">
        <v>2044</v>
      </c>
      <c r="G115" s="832" t="s">
        <v>2109</v>
      </c>
      <c r="H115" s="832" t="s">
        <v>588</v>
      </c>
      <c r="I115" s="832" t="s">
        <v>2251</v>
      </c>
      <c r="J115" s="832" t="s">
        <v>2252</v>
      </c>
      <c r="K115" s="832" t="s">
        <v>2253</v>
      </c>
      <c r="L115" s="835">
        <v>1000</v>
      </c>
      <c r="M115" s="835">
        <v>3000</v>
      </c>
      <c r="N115" s="832">
        <v>3</v>
      </c>
      <c r="O115" s="836">
        <v>3</v>
      </c>
      <c r="P115" s="835">
        <v>3000</v>
      </c>
      <c r="Q115" s="837">
        <v>1</v>
      </c>
      <c r="R115" s="832">
        <v>3</v>
      </c>
      <c r="S115" s="837">
        <v>1</v>
      </c>
      <c r="T115" s="836">
        <v>3</v>
      </c>
      <c r="U115" s="838">
        <v>1</v>
      </c>
    </row>
    <row r="116" spans="1:21" ht="14.4" customHeight="1" x14ac:dyDescent="0.3">
      <c r="A116" s="831">
        <v>31</v>
      </c>
      <c r="B116" s="832" t="s">
        <v>2041</v>
      </c>
      <c r="C116" s="832" t="s">
        <v>2045</v>
      </c>
      <c r="D116" s="833" t="s">
        <v>3331</v>
      </c>
      <c r="E116" s="834" t="s">
        <v>2059</v>
      </c>
      <c r="F116" s="832" t="s">
        <v>2044</v>
      </c>
      <c r="G116" s="832" t="s">
        <v>2109</v>
      </c>
      <c r="H116" s="832" t="s">
        <v>588</v>
      </c>
      <c r="I116" s="832" t="s">
        <v>2254</v>
      </c>
      <c r="J116" s="832" t="s">
        <v>2255</v>
      </c>
      <c r="K116" s="832" t="s">
        <v>2256</v>
      </c>
      <c r="L116" s="835">
        <v>750</v>
      </c>
      <c r="M116" s="835">
        <v>750</v>
      </c>
      <c r="N116" s="832">
        <v>1</v>
      </c>
      <c r="O116" s="836">
        <v>1</v>
      </c>
      <c r="P116" s="835">
        <v>750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31</v>
      </c>
      <c r="B117" s="832" t="s">
        <v>2041</v>
      </c>
      <c r="C117" s="832" t="s">
        <v>2045</v>
      </c>
      <c r="D117" s="833" t="s">
        <v>3331</v>
      </c>
      <c r="E117" s="834" t="s">
        <v>2059</v>
      </c>
      <c r="F117" s="832" t="s">
        <v>2044</v>
      </c>
      <c r="G117" s="832" t="s">
        <v>2109</v>
      </c>
      <c r="H117" s="832" t="s">
        <v>588</v>
      </c>
      <c r="I117" s="832" t="s">
        <v>2257</v>
      </c>
      <c r="J117" s="832" t="s">
        <v>2258</v>
      </c>
      <c r="K117" s="832" t="s">
        <v>2259</v>
      </c>
      <c r="L117" s="835">
        <v>1690</v>
      </c>
      <c r="M117" s="835">
        <v>1690</v>
      </c>
      <c r="N117" s="832">
        <v>1</v>
      </c>
      <c r="O117" s="836">
        <v>1</v>
      </c>
      <c r="P117" s="835">
        <v>1690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31</v>
      </c>
      <c r="B118" s="832" t="s">
        <v>2041</v>
      </c>
      <c r="C118" s="832" t="s">
        <v>2045</v>
      </c>
      <c r="D118" s="833" t="s">
        <v>3331</v>
      </c>
      <c r="E118" s="834" t="s">
        <v>2059</v>
      </c>
      <c r="F118" s="832" t="s">
        <v>2044</v>
      </c>
      <c r="G118" s="832" t="s">
        <v>2131</v>
      </c>
      <c r="H118" s="832" t="s">
        <v>588</v>
      </c>
      <c r="I118" s="832" t="s">
        <v>2214</v>
      </c>
      <c r="J118" s="832" t="s">
        <v>2215</v>
      </c>
      <c r="K118" s="832" t="s">
        <v>2216</v>
      </c>
      <c r="L118" s="835">
        <v>260</v>
      </c>
      <c r="M118" s="835">
        <v>520</v>
      </c>
      <c r="N118" s="832">
        <v>2</v>
      </c>
      <c r="O118" s="836">
        <v>1</v>
      </c>
      <c r="P118" s="835">
        <v>520</v>
      </c>
      <c r="Q118" s="837">
        <v>1</v>
      </c>
      <c r="R118" s="832">
        <v>2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31</v>
      </c>
      <c r="B119" s="832" t="s">
        <v>2041</v>
      </c>
      <c r="C119" s="832" t="s">
        <v>2045</v>
      </c>
      <c r="D119" s="833" t="s">
        <v>3331</v>
      </c>
      <c r="E119" s="834" t="s">
        <v>2059</v>
      </c>
      <c r="F119" s="832" t="s">
        <v>2044</v>
      </c>
      <c r="G119" s="832" t="s">
        <v>2131</v>
      </c>
      <c r="H119" s="832" t="s">
        <v>588</v>
      </c>
      <c r="I119" s="832" t="s">
        <v>2132</v>
      </c>
      <c r="J119" s="832" t="s">
        <v>2133</v>
      </c>
      <c r="K119" s="832" t="s">
        <v>2134</v>
      </c>
      <c r="L119" s="835">
        <v>200</v>
      </c>
      <c r="M119" s="835">
        <v>13200</v>
      </c>
      <c r="N119" s="832">
        <v>66</v>
      </c>
      <c r="O119" s="836">
        <v>33</v>
      </c>
      <c r="P119" s="835">
        <v>13200</v>
      </c>
      <c r="Q119" s="837">
        <v>1</v>
      </c>
      <c r="R119" s="832">
        <v>66</v>
      </c>
      <c r="S119" s="837">
        <v>1</v>
      </c>
      <c r="T119" s="836">
        <v>33</v>
      </c>
      <c r="U119" s="838">
        <v>1</v>
      </c>
    </row>
    <row r="120" spans="1:21" ht="14.4" customHeight="1" x14ac:dyDescent="0.3">
      <c r="A120" s="831">
        <v>31</v>
      </c>
      <c r="B120" s="832" t="s">
        <v>2041</v>
      </c>
      <c r="C120" s="832" t="s">
        <v>2045</v>
      </c>
      <c r="D120" s="833" t="s">
        <v>3331</v>
      </c>
      <c r="E120" s="834" t="s">
        <v>2059</v>
      </c>
      <c r="F120" s="832" t="s">
        <v>2044</v>
      </c>
      <c r="G120" s="832" t="s">
        <v>2131</v>
      </c>
      <c r="H120" s="832" t="s">
        <v>588</v>
      </c>
      <c r="I120" s="832" t="s">
        <v>2217</v>
      </c>
      <c r="J120" s="832" t="s">
        <v>2218</v>
      </c>
      <c r="K120" s="832" t="s">
        <v>2219</v>
      </c>
      <c r="L120" s="835">
        <v>1200</v>
      </c>
      <c r="M120" s="835">
        <v>1200</v>
      </c>
      <c r="N120" s="832">
        <v>1</v>
      </c>
      <c r="O120" s="836">
        <v>1</v>
      </c>
      <c r="P120" s="835">
        <v>1200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31</v>
      </c>
      <c r="B121" s="832" t="s">
        <v>2041</v>
      </c>
      <c r="C121" s="832" t="s">
        <v>2045</v>
      </c>
      <c r="D121" s="833" t="s">
        <v>3331</v>
      </c>
      <c r="E121" s="834" t="s">
        <v>2060</v>
      </c>
      <c r="F121" s="832" t="s">
        <v>2042</v>
      </c>
      <c r="G121" s="832" t="s">
        <v>2085</v>
      </c>
      <c r="H121" s="832" t="s">
        <v>630</v>
      </c>
      <c r="I121" s="832" t="s">
        <v>1776</v>
      </c>
      <c r="J121" s="832" t="s">
        <v>1158</v>
      </c>
      <c r="K121" s="832" t="s">
        <v>1777</v>
      </c>
      <c r="L121" s="835">
        <v>154.36000000000001</v>
      </c>
      <c r="M121" s="835">
        <v>154.36000000000001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31</v>
      </c>
      <c r="B122" s="832" t="s">
        <v>2041</v>
      </c>
      <c r="C122" s="832" t="s">
        <v>2045</v>
      </c>
      <c r="D122" s="833" t="s">
        <v>3331</v>
      </c>
      <c r="E122" s="834" t="s">
        <v>2060</v>
      </c>
      <c r="F122" s="832" t="s">
        <v>2042</v>
      </c>
      <c r="G122" s="832" t="s">
        <v>2085</v>
      </c>
      <c r="H122" s="832" t="s">
        <v>630</v>
      </c>
      <c r="I122" s="832" t="s">
        <v>1778</v>
      </c>
      <c r="J122" s="832" t="s">
        <v>1779</v>
      </c>
      <c r="K122" s="832" t="s">
        <v>1780</v>
      </c>
      <c r="L122" s="835">
        <v>149.52000000000001</v>
      </c>
      <c r="M122" s="835">
        <v>149.52000000000001</v>
      </c>
      <c r="N122" s="832">
        <v>1</v>
      </c>
      <c r="O122" s="836">
        <v>0.5</v>
      </c>
      <c r="P122" s="835">
        <v>149.52000000000001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31</v>
      </c>
      <c r="B123" s="832" t="s">
        <v>2041</v>
      </c>
      <c r="C123" s="832" t="s">
        <v>2045</v>
      </c>
      <c r="D123" s="833" t="s">
        <v>3331</v>
      </c>
      <c r="E123" s="834" t="s">
        <v>2060</v>
      </c>
      <c r="F123" s="832" t="s">
        <v>2042</v>
      </c>
      <c r="G123" s="832" t="s">
        <v>2085</v>
      </c>
      <c r="H123" s="832" t="s">
        <v>630</v>
      </c>
      <c r="I123" s="832" t="s">
        <v>1774</v>
      </c>
      <c r="J123" s="832" t="s">
        <v>1158</v>
      </c>
      <c r="K123" s="832" t="s">
        <v>1775</v>
      </c>
      <c r="L123" s="835">
        <v>225.06</v>
      </c>
      <c r="M123" s="835">
        <v>225.06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31</v>
      </c>
      <c r="B124" s="832" t="s">
        <v>2041</v>
      </c>
      <c r="C124" s="832" t="s">
        <v>2045</v>
      </c>
      <c r="D124" s="833" t="s">
        <v>3331</v>
      </c>
      <c r="E124" s="834" t="s">
        <v>2060</v>
      </c>
      <c r="F124" s="832" t="s">
        <v>2042</v>
      </c>
      <c r="G124" s="832" t="s">
        <v>2085</v>
      </c>
      <c r="H124" s="832" t="s">
        <v>588</v>
      </c>
      <c r="I124" s="832" t="s">
        <v>2260</v>
      </c>
      <c r="J124" s="832" t="s">
        <v>1158</v>
      </c>
      <c r="K124" s="832" t="s">
        <v>1777</v>
      </c>
      <c r="L124" s="835">
        <v>154.36000000000001</v>
      </c>
      <c r="M124" s="835">
        <v>154.36000000000001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31</v>
      </c>
      <c r="B125" s="832" t="s">
        <v>2041</v>
      </c>
      <c r="C125" s="832" t="s">
        <v>2045</v>
      </c>
      <c r="D125" s="833" t="s">
        <v>3331</v>
      </c>
      <c r="E125" s="834" t="s">
        <v>2060</v>
      </c>
      <c r="F125" s="832" t="s">
        <v>2042</v>
      </c>
      <c r="G125" s="832" t="s">
        <v>2261</v>
      </c>
      <c r="H125" s="832" t="s">
        <v>588</v>
      </c>
      <c r="I125" s="832" t="s">
        <v>2262</v>
      </c>
      <c r="J125" s="832" t="s">
        <v>2263</v>
      </c>
      <c r="K125" s="832" t="s">
        <v>2264</v>
      </c>
      <c r="L125" s="835">
        <v>115.26</v>
      </c>
      <c r="M125" s="835">
        <v>115.26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31</v>
      </c>
      <c r="B126" s="832" t="s">
        <v>2041</v>
      </c>
      <c r="C126" s="832" t="s">
        <v>2045</v>
      </c>
      <c r="D126" s="833" t="s">
        <v>3331</v>
      </c>
      <c r="E126" s="834" t="s">
        <v>2060</v>
      </c>
      <c r="F126" s="832" t="s">
        <v>2042</v>
      </c>
      <c r="G126" s="832" t="s">
        <v>2079</v>
      </c>
      <c r="H126" s="832" t="s">
        <v>588</v>
      </c>
      <c r="I126" s="832" t="s">
        <v>2080</v>
      </c>
      <c r="J126" s="832" t="s">
        <v>623</v>
      </c>
      <c r="K126" s="832" t="s">
        <v>2081</v>
      </c>
      <c r="L126" s="835">
        <v>0</v>
      </c>
      <c r="M126" s="835">
        <v>0</v>
      </c>
      <c r="N126" s="832">
        <v>2</v>
      </c>
      <c r="O126" s="836">
        <v>1</v>
      </c>
      <c r="P126" s="835">
        <v>0</v>
      </c>
      <c r="Q126" s="837"/>
      <c r="R126" s="832">
        <v>1</v>
      </c>
      <c r="S126" s="837">
        <v>0.5</v>
      </c>
      <c r="T126" s="836">
        <v>0.5</v>
      </c>
      <c r="U126" s="838">
        <v>0.5</v>
      </c>
    </row>
    <row r="127" spans="1:21" ht="14.4" customHeight="1" x14ac:dyDescent="0.3">
      <c r="A127" s="831">
        <v>31</v>
      </c>
      <c r="B127" s="832" t="s">
        <v>2041</v>
      </c>
      <c r="C127" s="832" t="s">
        <v>2045</v>
      </c>
      <c r="D127" s="833" t="s">
        <v>3331</v>
      </c>
      <c r="E127" s="834" t="s">
        <v>2060</v>
      </c>
      <c r="F127" s="832" t="s">
        <v>2042</v>
      </c>
      <c r="G127" s="832" t="s">
        <v>2265</v>
      </c>
      <c r="H127" s="832" t="s">
        <v>630</v>
      </c>
      <c r="I127" s="832" t="s">
        <v>1828</v>
      </c>
      <c r="J127" s="832" t="s">
        <v>1829</v>
      </c>
      <c r="K127" s="832" t="s">
        <v>1830</v>
      </c>
      <c r="L127" s="835">
        <v>7132.14</v>
      </c>
      <c r="M127" s="835">
        <v>28528.560000000001</v>
      </c>
      <c r="N127" s="832">
        <v>4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31</v>
      </c>
      <c r="B128" s="832" t="s">
        <v>2041</v>
      </c>
      <c r="C128" s="832" t="s">
        <v>2045</v>
      </c>
      <c r="D128" s="833" t="s">
        <v>3331</v>
      </c>
      <c r="E128" s="834" t="s">
        <v>2060</v>
      </c>
      <c r="F128" s="832" t="s">
        <v>2042</v>
      </c>
      <c r="G128" s="832" t="s">
        <v>2082</v>
      </c>
      <c r="H128" s="832" t="s">
        <v>630</v>
      </c>
      <c r="I128" s="832" t="s">
        <v>2083</v>
      </c>
      <c r="J128" s="832" t="s">
        <v>810</v>
      </c>
      <c r="K128" s="832" t="s">
        <v>1638</v>
      </c>
      <c r="L128" s="835">
        <v>490.89</v>
      </c>
      <c r="M128" s="835">
        <v>13744.919999999998</v>
      </c>
      <c r="N128" s="832">
        <v>28</v>
      </c>
      <c r="O128" s="836">
        <v>5.5</v>
      </c>
      <c r="P128" s="835">
        <v>11781.359999999999</v>
      </c>
      <c r="Q128" s="837">
        <v>0.85714285714285721</v>
      </c>
      <c r="R128" s="832">
        <v>24</v>
      </c>
      <c r="S128" s="837">
        <v>0.8571428571428571</v>
      </c>
      <c r="T128" s="836">
        <v>4.5</v>
      </c>
      <c r="U128" s="838">
        <v>0.81818181818181823</v>
      </c>
    </row>
    <row r="129" spans="1:21" ht="14.4" customHeight="1" x14ac:dyDescent="0.3">
      <c r="A129" s="831">
        <v>31</v>
      </c>
      <c r="B129" s="832" t="s">
        <v>2041</v>
      </c>
      <c r="C129" s="832" t="s">
        <v>2045</v>
      </c>
      <c r="D129" s="833" t="s">
        <v>3331</v>
      </c>
      <c r="E129" s="834" t="s">
        <v>2060</v>
      </c>
      <c r="F129" s="832" t="s">
        <v>2042</v>
      </c>
      <c r="G129" s="832" t="s">
        <v>2082</v>
      </c>
      <c r="H129" s="832" t="s">
        <v>630</v>
      </c>
      <c r="I129" s="832" t="s">
        <v>2091</v>
      </c>
      <c r="J129" s="832" t="s">
        <v>810</v>
      </c>
      <c r="K129" s="832" t="s">
        <v>1636</v>
      </c>
      <c r="L129" s="835">
        <v>736.33</v>
      </c>
      <c r="M129" s="835">
        <v>17671.920000000002</v>
      </c>
      <c r="N129" s="832">
        <v>24</v>
      </c>
      <c r="O129" s="836">
        <v>6.5</v>
      </c>
      <c r="P129" s="835">
        <v>17671.920000000002</v>
      </c>
      <c r="Q129" s="837">
        <v>1</v>
      </c>
      <c r="R129" s="832">
        <v>24</v>
      </c>
      <c r="S129" s="837">
        <v>1</v>
      </c>
      <c r="T129" s="836">
        <v>6.5</v>
      </c>
      <c r="U129" s="838">
        <v>1</v>
      </c>
    </row>
    <row r="130" spans="1:21" ht="14.4" customHeight="1" x14ac:dyDescent="0.3">
      <c r="A130" s="831">
        <v>31</v>
      </c>
      <c r="B130" s="832" t="s">
        <v>2041</v>
      </c>
      <c r="C130" s="832" t="s">
        <v>2045</v>
      </c>
      <c r="D130" s="833" t="s">
        <v>3331</v>
      </c>
      <c r="E130" s="834" t="s">
        <v>2060</v>
      </c>
      <c r="F130" s="832" t="s">
        <v>2042</v>
      </c>
      <c r="G130" s="832" t="s">
        <v>2082</v>
      </c>
      <c r="H130" s="832" t="s">
        <v>630</v>
      </c>
      <c r="I130" s="832" t="s">
        <v>2233</v>
      </c>
      <c r="J130" s="832" t="s">
        <v>810</v>
      </c>
      <c r="K130" s="832" t="s">
        <v>2234</v>
      </c>
      <c r="L130" s="835">
        <v>923.74</v>
      </c>
      <c r="M130" s="835">
        <v>2771.2200000000003</v>
      </c>
      <c r="N130" s="832">
        <v>3</v>
      </c>
      <c r="O130" s="836">
        <v>0.5</v>
      </c>
      <c r="P130" s="835">
        <v>2771.2200000000003</v>
      </c>
      <c r="Q130" s="837">
        <v>1</v>
      </c>
      <c r="R130" s="832">
        <v>3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31</v>
      </c>
      <c r="B131" s="832" t="s">
        <v>2041</v>
      </c>
      <c r="C131" s="832" t="s">
        <v>2045</v>
      </c>
      <c r="D131" s="833" t="s">
        <v>3331</v>
      </c>
      <c r="E131" s="834" t="s">
        <v>2060</v>
      </c>
      <c r="F131" s="832" t="s">
        <v>2042</v>
      </c>
      <c r="G131" s="832" t="s">
        <v>2092</v>
      </c>
      <c r="H131" s="832" t="s">
        <v>630</v>
      </c>
      <c r="I131" s="832" t="s">
        <v>1844</v>
      </c>
      <c r="J131" s="832" t="s">
        <v>671</v>
      </c>
      <c r="K131" s="832" t="s">
        <v>1845</v>
      </c>
      <c r="L131" s="835">
        <v>48.42</v>
      </c>
      <c r="M131" s="835">
        <v>96.84</v>
      </c>
      <c r="N131" s="832">
        <v>2</v>
      </c>
      <c r="O131" s="836">
        <v>1.5</v>
      </c>
      <c r="P131" s="835">
        <v>96.84</v>
      </c>
      <c r="Q131" s="837">
        <v>1</v>
      </c>
      <c r="R131" s="832">
        <v>2</v>
      </c>
      <c r="S131" s="837">
        <v>1</v>
      </c>
      <c r="T131" s="836">
        <v>1.5</v>
      </c>
      <c r="U131" s="838">
        <v>1</v>
      </c>
    </row>
    <row r="132" spans="1:21" ht="14.4" customHeight="1" x14ac:dyDescent="0.3">
      <c r="A132" s="831">
        <v>31</v>
      </c>
      <c r="B132" s="832" t="s">
        <v>2041</v>
      </c>
      <c r="C132" s="832" t="s">
        <v>2045</v>
      </c>
      <c r="D132" s="833" t="s">
        <v>3331</v>
      </c>
      <c r="E132" s="834" t="s">
        <v>2060</v>
      </c>
      <c r="F132" s="832" t="s">
        <v>2042</v>
      </c>
      <c r="G132" s="832" t="s">
        <v>2092</v>
      </c>
      <c r="H132" s="832" t="s">
        <v>588</v>
      </c>
      <c r="I132" s="832" t="s">
        <v>2266</v>
      </c>
      <c r="J132" s="832" t="s">
        <v>671</v>
      </c>
      <c r="K132" s="832" t="s">
        <v>2267</v>
      </c>
      <c r="L132" s="835">
        <v>48.42</v>
      </c>
      <c r="M132" s="835">
        <v>48.42</v>
      </c>
      <c r="N132" s="832">
        <v>1</v>
      </c>
      <c r="O132" s="836">
        <v>1</v>
      </c>
      <c r="P132" s="835">
        <v>48.42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31</v>
      </c>
      <c r="B133" s="832" t="s">
        <v>2041</v>
      </c>
      <c r="C133" s="832" t="s">
        <v>2045</v>
      </c>
      <c r="D133" s="833" t="s">
        <v>3331</v>
      </c>
      <c r="E133" s="834" t="s">
        <v>2060</v>
      </c>
      <c r="F133" s="832" t="s">
        <v>2042</v>
      </c>
      <c r="G133" s="832" t="s">
        <v>2179</v>
      </c>
      <c r="H133" s="832" t="s">
        <v>588</v>
      </c>
      <c r="I133" s="832" t="s">
        <v>2268</v>
      </c>
      <c r="J133" s="832" t="s">
        <v>2269</v>
      </c>
      <c r="K133" s="832" t="s">
        <v>2270</v>
      </c>
      <c r="L133" s="835">
        <v>173.31</v>
      </c>
      <c r="M133" s="835">
        <v>173.31</v>
      </c>
      <c r="N133" s="832">
        <v>1</v>
      </c>
      <c r="O133" s="836">
        <v>1</v>
      </c>
      <c r="P133" s="835">
        <v>173.31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31</v>
      </c>
      <c r="B134" s="832" t="s">
        <v>2041</v>
      </c>
      <c r="C134" s="832" t="s">
        <v>2045</v>
      </c>
      <c r="D134" s="833" t="s">
        <v>3331</v>
      </c>
      <c r="E134" s="834" t="s">
        <v>2060</v>
      </c>
      <c r="F134" s="832" t="s">
        <v>2042</v>
      </c>
      <c r="G134" s="832" t="s">
        <v>2093</v>
      </c>
      <c r="H134" s="832" t="s">
        <v>630</v>
      </c>
      <c r="I134" s="832" t="s">
        <v>1866</v>
      </c>
      <c r="J134" s="832" t="s">
        <v>1867</v>
      </c>
      <c r="K134" s="832" t="s">
        <v>1868</v>
      </c>
      <c r="L134" s="835">
        <v>0</v>
      </c>
      <c r="M134" s="835">
        <v>0</v>
      </c>
      <c r="N134" s="832">
        <v>52</v>
      </c>
      <c r="O134" s="836">
        <v>41</v>
      </c>
      <c r="P134" s="835">
        <v>0</v>
      </c>
      <c r="Q134" s="837"/>
      <c r="R134" s="832">
        <v>26</v>
      </c>
      <c r="S134" s="837">
        <v>0.5</v>
      </c>
      <c r="T134" s="836">
        <v>18</v>
      </c>
      <c r="U134" s="838">
        <v>0.43902439024390244</v>
      </c>
    </row>
    <row r="135" spans="1:21" ht="14.4" customHeight="1" x14ac:dyDescent="0.3">
      <c r="A135" s="831">
        <v>31</v>
      </c>
      <c r="B135" s="832" t="s">
        <v>2041</v>
      </c>
      <c r="C135" s="832" t="s">
        <v>2045</v>
      </c>
      <c r="D135" s="833" t="s">
        <v>3331</v>
      </c>
      <c r="E135" s="834" t="s">
        <v>2060</v>
      </c>
      <c r="F135" s="832" t="s">
        <v>2042</v>
      </c>
      <c r="G135" s="832" t="s">
        <v>2094</v>
      </c>
      <c r="H135" s="832" t="s">
        <v>588</v>
      </c>
      <c r="I135" s="832" t="s">
        <v>2095</v>
      </c>
      <c r="J135" s="832" t="s">
        <v>1237</v>
      </c>
      <c r="K135" s="832" t="s">
        <v>2096</v>
      </c>
      <c r="L135" s="835">
        <v>186.27</v>
      </c>
      <c r="M135" s="835">
        <v>558.81000000000006</v>
      </c>
      <c r="N135" s="832">
        <v>3</v>
      </c>
      <c r="O135" s="836">
        <v>1.5</v>
      </c>
      <c r="P135" s="835">
        <v>372.54</v>
      </c>
      <c r="Q135" s="837">
        <v>0.66666666666666663</v>
      </c>
      <c r="R135" s="832">
        <v>2</v>
      </c>
      <c r="S135" s="837">
        <v>0.66666666666666663</v>
      </c>
      <c r="T135" s="836">
        <v>1</v>
      </c>
      <c r="U135" s="838">
        <v>0.66666666666666663</v>
      </c>
    </row>
    <row r="136" spans="1:21" ht="14.4" customHeight="1" x14ac:dyDescent="0.3">
      <c r="A136" s="831">
        <v>31</v>
      </c>
      <c r="B136" s="832" t="s">
        <v>2041</v>
      </c>
      <c r="C136" s="832" t="s">
        <v>2045</v>
      </c>
      <c r="D136" s="833" t="s">
        <v>3331</v>
      </c>
      <c r="E136" s="834" t="s">
        <v>2060</v>
      </c>
      <c r="F136" s="832" t="s">
        <v>2042</v>
      </c>
      <c r="G136" s="832" t="s">
        <v>2094</v>
      </c>
      <c r="H136" s="832" t="s">
        <v>588</v>
      </c>
      <c r="I136" s="832" t="s">
        <v>2095</v>
      </c>
      <c r="J136" s="832" t="s">
        <v>1237</v>
      </c>
      <c r="K136" s="832" t="s">
        <v>2096</v>
      </c>
      <c r="L136" s="835">
        <v>219.37</v>
      </c>
      <c r="M136" s="835">
        <v>438.74</v>
      </c>
      <c r="N136" s="832">
        <v>2</v>
      </c>
      <c r="O136" s="836">
        <v>2</v>
      </c>
      <c r="P136" s="835">
        <v>438.74</v>
      </c>
      <c r="Q136" s="837">
        <v>1</v>
      </c>
      <c r="R136" s="832">
        <v>2</v>
      </c>
      <c r="S136" s="837">
        <v>1</v>
      </c>
      <c r="T136" s="836">
        <v>2</v>
      </c>
      <c r="U136" s="838">
        <v>1</v>
      </c>
    </row>
    <row r="137" spans="1:21" ht="14.4" customHeight="1" x14ac:dyDescent="0.3">
      <c r="A137" s="831">
        <v>31</v>
      </c>
      <c r="B137" s="832" t="s">
        <v>2041</v>
      </c>
      <c r="C137" s="832" t="s">
        <v>2045</v>
      </c>
      <c r="D137" s="833" t="s">
        <v>3331</v>
      </c>
      <c r="E137" s="834" t="s">
        <v>2060</v>
      </c>
      <c r="F137" s="832" t="s">
        <v>2042</v>
      </c>
      <c r="G137" s="832" t="s">
        <v>2271</v>
      </c>
      <c r="H137" s="832" t="s">
        <v>588</v>
      </c>
      <c r="I137" s="832" t="s">
        <v>2272</v>
      </c>
      <c r="J137" s="832" t="s">
        <v>1069</v>
      </c>
      <c r="K137" s="832" t="s">
        <v>2273</v>
      </c>
      <c r="L137" s="835">
        <v>75.349999999999994</v>
      </c>
      <c r="M137" s="835">
        <v>226.04999999999998</v>
      </c>
      <c r="N137" s="832">
        <v>3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31</v>
      </c>
      <c r="B138" s="832" t="s">
        <v>2041</v>
      </c>
      <c r="C138" s="832" t="s">
        <v>2045</v>
      </c>
      <c r="D138" s="833" t="s">
        <v>3331</v>
      </c>
      <c r="E138" s="834" t="s">
        <v>2060</v>
      </c>
      <c r="F138" s="832" t="s">
        <v>2044</v>
      </c>
      <c r="G138" s="832" t="s">
        <v>2105</v>
      </c>
      <c r="H138" s="832" t="s">
        <v>588</v>
      </c>
      <c r="I138" s="832" t="s">
        <v>2106</v>
      </c>
      <c r="J138" s="832" t="s">
        <v>2107</v>
      </c>
      <c r="K138" s="832" t="s">
        <v>2108</v>
      </c>
      <c r="L138" s="835">
        <v>35.130000000000003</v>
      </c>
      <c r="M138" s="835">
        <v>4215.6000000000049</v>
      </c>
      <c r="N138" s="832">
        <v>120</v>
      </c>
      <c r="O138" s="836">
        <v>55</v>
      </c>
      <c r="P138" s="835">
        <v>3794.040000000005</v>
      </c>
      <c r="Q138" s="837">
        <v>0.90000000000000013</v>
      </c>
      <c r="R138" s="832">
        <v>108</v>
      </c>
      <c r="S138" s="837">
        <v>0.9</v>
      </c>
      <c r="T138" s="836">
        <v>52</v>
      </c>
      <c r="U138" s="838">
        <v>0.94545454545454544</v>
      </c>
    </row>
    <row r="139" spans="1:21" ht="14.4" customHeight="1" x14ac:dyDescent="0.3">
      <c r="A139" s="831">
        <v>31</v>
      </c>
      <c r="B139" s="832" t="s">
        <v>2041</v>
      </c>
      <c r="C139" s="832" t="s">
        <v>2045</v>
      </c>
      <c r="D139" s="833" t="s">
        <v>3331</v>
      </c>
      <c r="E139" s="834" t="s">
        <v>2060</v>
      </c>
      <c r="F139" s="832" t="s">
        <v>2044</v>
      </c>
      <c r="G139" s="832" t="s">
        <v>2109</v>
      </c>
      <c r="H139" s="832" t="s">
        <v>588</v>
      </c>
      <c r="I139" s="832" t="s">
        <v>2110</v>
      </c>
      <c r="J139" s="832" t="s">
        <v>2111</v>
      </c>
      <c r="K139" s="832" t="s">
        <v>2112</v>
      </c>
      <c r="L139" s="835">
        <v>492.18</v>
      </c>
      <c r="M139" s="835">
        <v>1476.54</v>
      </c>
      <c r="N139" s="832">
        <v>3</v>
      </c>
      <c r="O139" s="836">
        <v>3</v>
      </c>
      <c r="P139" s="835">
        <v>984.36</v>
      </c>
      <c r="Q139" s="837">
        <v>0.66666666666666674</v>
      </c>
      <c r="R139" s="832">
        <v>2</v>
      </c>
      <c r="S139" s="837">
        <v>0.66666666666666663</v>
      </c>
      <c r="T139" s="836">
        <v>2</v>
      </c>
      <c r="U139" s="838">
        <v>0.66666666666666663</v>
      </c>
    </row>
    <row r="140" spans="1:21" ht="14.4" customHeight="1" x14ac:dyDescent="0.3">
      <c r="A140" s="831">
        <v>31</v>
      </c>
      <c r="B140" s="832" t="s">
        <v>2041</v>
      </c>
      <c r="C140" s="832" t="s">
        <v>2045</v>
      </c>
      <c r="D140" s="833" t="s">
        <v>3331</v>
      </c>
      <c r="E140" s="834" t="s">
        <v>2060</v>
      </c>
      <c r="F140" s="832" t="s">
        <v>2044</v>
      </c>
      <c r="G140" s="832" t="s">
        <v>2109</v>
      </c>
      <c r="H140" s="832" t="s">
        <v>588</v>
      </c>
      <c r="I140" s="832" t="s">
        <v>2274</v>
      </c>
      <c r="J140" s="832" t="s">
        <v>2275</v>
      </c>
      <c r="K140" s="832" t="s">
        <v>2276</v>
      </c>
      <c r="L140" s="835">
        <v>2296.87</v>
      </c>
      <c r="M140" s="835">
        <v>2296.87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31</v>
      </c>
      <c r="B141" s="832" t="s">
        <v>2041</v>
      </c>
      <c r="C141" s="832" t="s">
        <v>2045</v>
      </c>
      <c r="D141" s="833" t="s">
        <v>3331</v>
      </c>
      <c r="E141" s="834" t="s">
        <v>2060</v>
      </c>
      <c r="F141" s="832" t="s">
        <v>2044</v>
      </c>
      <c r="G141" s="832" t="s">
        <v>2109</v>
      </c>
      <c r="H141" s="832" t="s">
        <v>588</v>
      </c>
      <c r="I141" s="832" t="s">
        <v>2277</v>
      </c>
      <c r="J141" s="832" t="s">
        <v>2278</v>
      </c>
      <c r="K141" s="832" t="s">
        <v>2279</v>
      </c>
      <c r="L141" s="835">
        <v>349.12</v>
      </c>
      <c r="M141" s="835">
        <v>349.12</v>
      </c>
      <c r="N141" s="832">
        <v>1</v>
      </c>
      <c r="O141" s="836">
        <v>1</v>
      </c>
      <c r="P141" s="835">
        <v>349.12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31</v>
      </c>
      <c r="B142" s="832" t="s">
        <v>2041</v>
      </c>
      <c r="C142" s="832" t="s">
        <v>2045</v>
      </c>
      <c r="D142" s="833" t="s">
        <v>3331</v>
      </c>
      <c r="E142" s="834" t="s">
        <v>2060</v>
      </c>
      <c r="F142" s="832" t="s">
        <v>2044</v>
      </c>
      <c r="G142" s="832" t="s">
        <v>2109</v>
      </c>
      <c r="H142" s="832" t="s">
        <v>588</v>
      </c>
      <c r="I142" s="832" t="s">
        <v>2280</v>
      </c>
      <c r="J142" s="832" t="s">
        <v>2120</v>
      </c>
      <c r="K142" s="832" t="s">
        <v>2281</v>
      </c>
      <c r="L142" s="835">
        <v>58.5</v>
      </c>
      <c r="M142" s="835">
        <v>58.5</v>
      </c>
      <c r="N142" s="832">
        <v>1</v>
      </c>
      <c r="O142" s="836">
        <v>1</v>
      </c>
      <c r="P142" s="835">
        <v>58.5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31</v>
      </c>
      <c r="B143" s="832" t="s">
        <v>2041</v>
      </c>
      <c r="C143" s="832" t="s">
        <v>2045</v>
      </c>
      <c r="D143" s="833" t="s">
        <v>3331</v>
      </c>
      <c r="E143" s="834" t="s">
        <v>2060</v>
      </c>
      <c r="F143" s="832" t="s">
        <v>2044</v>
      </c>
      <c r="G143" s="832" t="s">
        <v>2131</v>
      </c>
      <c r="H143" s="832" t="s">
        <v>588</v>
      </c>
      <c r="I143" s="832" t="s">
        <v>2132</v>
      </c>
      <c r="J143" s="832" t="s">
        <v>2133</v>
      </c>
      <c r="K143" s="832" t="s">
        <v>2134</v>
      </c>
      <c r="L143" s="835">
        <v>200</v>
      </c>
      <c r="M143" s="835">
        <v>4400</v>
      </c>
      <c r="N143" s="832">
        <v>22</v>
      </c>
      <c r="O143" s="836">
        <v>11</v>
      </c>
      <c r="P143" s="835">
        <v>4400</v>
      </c>
      <c r="Q143" s="837">
        <v>1</v>
      </c>
      <c r="R143" s="832">
        <v>22</v>
      </c>
      <c r="S143" s="837">
        <v>1</v>
      </c>
      <c r="T143" s="836">
        <v>11</v>
      </c>
      <c r="U143" s="838">
        <v>1</v>
      </c>
    </row>
    <row r="144" spans="1:21" ht="14.4" customHeight="1" x14ac:dyDescent="0.3">
      <c r="A144" s="831">
        <v>31</v>
      </c>
      <c r="B144" s="832" t="s">
        <v>2041</v>
      </c>
      <c r="C144" s="832" t="s">
        <v>2045</v>
      </c>
      <c r="D144" s="833" t="s">
        <v>3331</v>
      </c>
      <c r="E144" s="834" t="s">
        <v>2060</v>
      </c>
      <c r="F144" s="832" t="s">
        <v>2044</v>
      </c>
      <c r="G144" s="832" t="s">
        <v>2131</v>
      </c>
      <c r="H144" s="832" t="s">
        <v>588</v>
      </c>
      <c r="I144" s="832" t="s">
        <v>2217</v>
      </c>
      <c r="J144" s="832" t="s">
        <v>2218</v>
      </c>
      <c r="K144" s="832" t="s">
        <v>2219</v>
      </c>
      <c r="L144" s="835">
        <v>1200</v>
      </c>
      <c r="M144" s="835">
        <v>2400</v>
      </c>
      <c r="N144" s="832">
        <v>2</v>
      </c>
      <c r="O144" s="836">
        <v>2</v>
      </c>
      <c r="P144" s="835">
        <v>2400</v>
      </c>
      <c r="Q144" s="837">
        <v>1</v>
      </c>
      <c r="R144" s="832">
        <v>2</v>
      </c>
      <c r="S144" s="837">
        <v>1</v>
      </c>
      <c r="T144" s="836">
        <v>2</v>
      </c>
      <c r="U144" s="838">
        <v>1</v>
      </c>
    </row>
    <row r="145" spans="1:21" ht="14.4" customHeight="1" x14ac:dyDescent="0.3">
      <c r="A145" s="831">
        <v>31</v>
      </c>
      <c r="B145" s="832" t="s">
        <v>2041</v>
      </c>
      <c r="C145" s="832" t="s">
        <v>2045</v>
      </c>
      <c r="D145" s="833" t="s">
        <v>3331</v>
      </c>
      <c r="E145" s="834" t="s">
        <v>2062</v>
      </c>
      <c r="F145" s="832" t="s">
        <v>2042</v>
      </c>
      <c r="G145" s="832" t="s">
        <v>2085</v>
      </c>
      <c r="H145" s="832" t="s">
        <v>630</v>
      </c>
      <c r="I145" s="832" t="s">
        <v>1776</v>
      </c>
      <c r="J145" s="832" t="s">
        <v>1158</v>
      </c>
      <c r="K145" s="832" t="s">
        <v>1777</v>
      </c>
      <c r="L145" s="835">
        <v>154.36000000000001</v>
      </c>
      <c r="M145" s="835">
        <v>154.36000000000001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31</v>
      </c>
      <c r="B146" s="832" t="s">
        <v>2041</v>
      </c>
      <c r="C146" s="832" t="s">
        <v>2045</v>
      </c>
      <c r="D146" s="833" t="s">
        <v>3331</v>
      </c>
      <c r="E146" s="834" t="s">
        <v>2063</v>
      </c>
      <c r="F146" s="832" t="s">
        <v>2042</v>
      </c>
      <c r="G146" s="832" t="s">
        <v>2085</v>
      </c>
      <c r="H146" s="832" t="s">
        <v>630</v>
      </c>
      <c r="I146" s="832" t="s">
        <v>1776</v>
      </c>
      <c r="J146" s="832" t="s">
        <v>1158</v>
      </c>
      <c r="K146" s="832" t="s">
        <v>1777</v>
      </c>
      <c r="L146" s="835">
        <v>154.36000000000001</v>
      </c>
      <c r="M146" s="835">
        <v>154.36000000000001</v>
      </c>
      <c r="N146" s="832">
        <v>1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31</v>
      </c>
      <c r="B147" s="832" t="s">
        <v>2041</v>
      </c>
      <c r="C147" s="832" t="s">
        <v>2045</v>
      </c>
      <c r="D147" s="833" t="s">
        <v>3331</v>
      </c>
      <c r="E147" s="834" t="s">
        <v>2064</v>
      </c>
      <c r="F147" s="832" t="s">
        <v>2042</v>
      </c>
      <c r="G147" s="832" t="s">
        <v>2085</v>
      </c>
      <c r="H147" s="832" t="s">
        <v>630</v>
      </c>
      <c r="I147" s="832" t="s">
        <v>1776</v>
      </c>
      <c r="J147" s="832" t="s">
        <v>1158</v>
      </c>
      <c r="K147" s="832" t="s">
        <v>1777</v>
      </c>
      <c r="L147" s="835">
        <v>154.36000000000001</v>
      </c>
      <c r="M147" s="835">
        <v>308.72000000000003</v>
      </c>
      <c r="N147" s="832">
        <v>2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31</v>
      </c>
      <c r="B148" s="832" t="s">
        <v>2041</v>
      </c>
      <c r="C148" s="832" t="s">
        <v>2045</v>
      </c>
      <c r="D148" s="833" t="s">
        <v>3331</v>
      </c>
      <c r="E148" s="834" t="s">
        <v>2064</v>
      </c>
      <c r="F148" s="832" t="s">
        <v>2042</v>
      </c>
      <c r="G148" s="832" t="s">
        <v>2085</v>
      </c>
      <c r="H148" s="832" t="s">
        <v>630</v>
      </c>
      <c r="I148" s="832" t="s">
        <v>1778</v>
      </c>
      <c r="J148" s="832" t="s">
        <v>1779</v>
      </c>
      <c r="K148" s="832" t="s">
        <v>1780</v>
      </c>
      <c r="L148" s="835">
        <v>149.52000000000001</v>
      </c>
      <c r="M148" s="835">
        <v>149.52000000000001</v>
      </c>
      <c r="N148" s="832">
        <v>1</v>
      </c>
      <c r="O148" s="836">
        <v>0.5</v>
      </c>
      <c r="P148" s="835">
        <v>149.52000000000001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31</v>
      </c>
      <c r="B149" s="832" t="s">
        <v>2041</v>
      </c>
      <c r="C149" s="832" t="s">
        <v>2045</v>
      </c>
      <c r="D149" s="833" t="s">
        <v>3331</v>
      </c>
      <c r="E149" s="834" t="s">
        <v>2064</v>
      </c>
      <c r="F149" s="832" t="s">
        <v>2042</v>
      </c>
      <c r="G149" s="832" t="s">
        <v>2282</v>
      </c>
      <c r="H149" s="832" t="s">
        <v>588</v>
      </c>
      <c r="I149" s="832" t="s">
        <v>2283</v>
      </c>
      <c r="J149" s="832" t="s">
        <v>2284</v>
      </c>
      <c r="K149" s="832" t="s">
        <v>2285</v>
      </c>
      <c r="L149" s="835">
        <v>736.33</v>
      </c>
      <c r="M149" s="835">
        <v>2208.9900000000002</v>
      </c>
      <c r="N149" s="832">
        <v>3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31</v>
      </c>
      <c r="B150" s="832" t="s">
        <v>2041</v>
      </c>
      <c r="C150" s="832" t="s">
        <v>2045</v>
      </c>
      <c r="D150" s="833" t="s">
        <v>3331</v>
      </c>
      <c r="E150" s="834" t="s">
        <v>2064</v>
      </c>
      <c r="F150" s="832" t="s">
        <v>2042</v>
      </c>
      <c r="G150" s="832" t="s">
        <v>2286</v>
      </c>
      <c r="H150" s="832" t="s">
        <v>588</v>
      </c>
      <c r="I150" s="832" t="s">
        <v>2287</v>
      </c>
      <c r="J150" s="832" t="s">
        <v>1200</v>
      </c>
      <c r="K150" s="832" t="s">
        <v>2288</v>
      </c>
      <c r="L150" s="835">
        <v>48.09</v>
      </c>
      <c r="M150" s="835">
        <v>48.09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31</v>
      </c>
      <c r="B151" s="832" t="s">
        <v>2041</v>
      </c>
      <c r="C151" s="832" t="s">
        <v>2045</v>
      </c>
      <c r="D151" s="833" t="s">
        <v>3331</v>
      </c>
      <c r="E151" s="834" t="s">
        <v>2064</v>
      </c>
      <c r="F151" s="832" t="s">
        <v>2042</v>
      </c>
      <c r="G151" s="832" t="s">
        <v>2079</v>
      </c>
      <c r="H151" s="832" t="s">
        <v>588</v>
      </c>
      <c r="I151" s="832" t="s">
        <v>2080</v>
      </c>
      <c r="J151" s="832" t="s">
        <v>623</v>
      </c>
      <c r="K151" s="832" t="s">
        <v>2081</v>
      </c>
      <c r="L151" s="835">
        <v>0</v>
      </c>
      <c r="M151" s="835">
        <v>0</v>
      </c>
      <c r="N151" s="832">
        <v>2</v>
      </c>
      <c r="O151" s="836">
        <v>1</v>
      </c>
      <c r="P151" s="835"/>
      <c r="Q151" s="837"/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31</v>
      </c>
      <c r="B152" s="832" t="s">
        <v>2041</v>
      </c>
      <c r="C152" s="832" t="s">
        <v>2045</v>
      </c>
      <c r="D152" s="833" t="s">
        <v>3331</v>
      </c>
      <c r="E152" s="834" t="s">
        <v>2064</v>
      </c>
      <c r="F152" s="832" t="s">
        <v>2042</v>
      </c>
      <c r="G152" s="832" t="s">
        <v>2161</v>
      </c>
      <c r="H152" s="832" t="s">
        <v>588</v>
      </c>
      <c r="I152" s="832" t="s">
        <v>2162</v>
      </c>
      <c r="J152" s="832" t="s">
        <v>2163</v>
      </c>
      <c r="K152" s="832" t="s">
        <v>2164</v>
      </c>
      <c r="L152" s="835">
        <v>132.97999999999999</v>
      </c>
      <c r="M152" s="835">
        <v>398.93999999999994</v>
      </c>
      <c r="N152" s="832">
        <v>3</v>
      </c>
      <c r="O152" s="836">
        <v>1</v>
      </c>
      <c r="P152" s="835">
        <v>132.97999999999999</v>
      </c>
      <c r="Q152" s="837">
        <v>0.33333333333333337</v>
      </c>
      <c r="R152" s="832">
        <v>1</v>
      </c>
      <c r="S152" s="837">
        <v>0.33333333333333331</v>
      </c>
      <c r="T152" s="836">
        <v>0.5</v>
      </c>
      <c r="U152" s="838">
        <v>0.5</v>
      </c>
    </row>
    <row r="153" spans="1:21" ht="14.4" customHeight="1" x14ac:dyDescent="0.3">
      <c r="A153" s="831">
        <v>31</v>
      </c>
      <c r="B153" s="832" t="s">
        <v>2041</v>
      </c>
      <c r="C153" s="832" t="s">
        <v>2045</v>
      </c>
      <c r="D153" s="833" t="s">
        <v>3331</v>
      </c>
      <c r="E153" s="834" t="s">
        <v>2064</v>
      </c>
      <c r="F153" s="832" t="s">
        <v>2042</v>
      </c>
      <c r="G153" s="832" t="s">
        <v>2082</v>
      </c>
      <c r="H153" s="832" t="s">
        <v>630</v>
      </c>
      <c r="I153" s="832" t="s">
        <v>2083</v>
      </c>
      <c r="J153" s="832" t="s">
        <v>810</v>
      </c>
      <c r="K153" s="832" t="s">
        <v>1638</v>
      </c>
      <c r="L153" s="835">
        <v>490.89</v>
      </c>
      <c r="M153" s="835">
        <v>26998.949999999997</v>
      </c>
      <c r="N153" s="832">
        <v>55</v>
      </c>
      <c r="O153" s="836">
        <v>10.5</v>
      </c>
      <c r="P153" s="835">
        <v>26998.949999999997</v>
      </c>
      <c r="Q153" s="837">
        <v>1</v>
      </c>
      <c r="R153" s="832">
        <v>55</v>
      </c>
      <c r="S153" s="837">
        <v>1</v>
      </c>
      <c r="T153" s="836">
        <v>10.5</v>
      </c>
      <c r="U153" s="838">
        <v>1</v>
      </c>
    </row>
    <row r="154" spans="1:21" ht="14.4" customHeight="1" x14ac:dyDescent="0.3">
      <c r="A154" s="831">
        <v>31</v>
      </c>
      <c r="B154" s="832" t="s">
        <v>2041</v>
      </c>
      <c r="C154" s="832" t="s">
        <v>2045</v>
      </c>
      <c r="D154" s="833" t="s">
        <v>3331</v>
      </c>
      <c r="E154" s="834" t="s">
        <v>2064</v>
      </c>
      <c r="F154" s="832" t="s">
        <v>2042</v>
      </c>
      <c r="G154" s="832" t="s">
        <v>2082</v>
      </c>
      <c r="H154" s="832" t="s">
        <v>630</v>
      </c>
      <c r="I154" s="832" t="s">
        <v>2091</v>
      </c>
      <c r="J154" s="832" t="s">
        <v>810</v>
      </c>
      <c r="K154" s="832" t="s">
        <v>1636</v>
      </c>
      <c r="L154" s="835">
        <v>736.33</v>
      </c>
      <c r="M154" s="835">
        <v>55961.08</v>
      </c>
      <c r="N154" s="832">
        <v>76</v>
      </c>
      <c r="O154" s="836">
        <v>12</v>
      </c>
      <c r="P154" s="835">
        <v>43443.47</v>
      </c>
      <c r="Q154" s="837">
        <v>0.77631578947368418</v>
      </c>
      <c r="R154" s="832">
        <v>59</v>
      </c>
      <c r="S154" s="837">
        <v>0.77631578947368418</v>
      </c>
      <c r="T154" s="836">
        <v>9</v>
      </c>
      <c r="U154" s="838">
        <v>0.75</v>
      </c>
    </row>
    <row r="155" spans="1:21" ht="14.4" customHeight="1" x14ac:dyDescent="0.3">
      <c r="A155" s="831">
        <v>31</v>
      </c>
      <c r="B155" s="832" t="s">
        <v>2041</v>
      </c>
      <c r="C155" s="832" t="s">
        <v>2045</v>
      </c>
      <c r="D155" s="833" t="s">
        <v>3331</v>
      </c>
      <c r="E155" s="834" t="s">
        <v>2064</v>
      </c>
      <c r="F155" s="832" t="s">
        <v>2042</v>
      </c>
      <c r="G155" s="832" t="s">
        <v>2092</v>
      </c>
      <c r="H155" s="832" t="s">
        <v>630</v>
      </c>
      <c r="I155" s="832" t="s">
        <v>1844</v>
      </c>
      <c r="J155" s="832" t="s">
        <v>671</v>
      </c>
      <c r="K155" s="832" t="s">
        <v>1845</v>
      </c>
      <c r="L155" s="835">
        <v>48.42</v>
      </c>
      <c r="M155" s="835">
        <v>48.42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31</v>
      </c>
      <c r="B156" s="832" t="s">
        <v>2041</v>
      </c>
      <c r="C156" s="832" t="s">
        <v>2045</v>
      </c>
      <c r="D156" s="833" t="s">
        <v>3331</v>
      </c>
      <c r="E156" s="834" t="s">
        <v>2064</v>
      </c>
      <c r="F156" s="832" t="s">
        <v>2042</v>
      </c>
      <c r="G156" s="832" t="s">
        <v>2093</v>
      </c>
      <c r="H156" s="832" t="s">
        <v>630</v>
      </c>
      <c r="I156" s="832" t="s">
        <v>1866</v>
      </c>
      <c r="J156" s="832" t="s">
        <v>1867</v>
      </c>
      <c r="K156" s="832" t="s">
        <v>1868</v>
      </c>
      <c r="L156" s="835">
        <v>0</v>
      </c>
      <c r="M156" s="835">
        <v>0</v>
      </c>
      <c r="N156" s="832">
        <v>91</v>
      </c>
      <c r="O156" s="836">
        <v>66.5</v>
      </c>
      <c r="P156" s="835">
        <v>0</v>
      </c>
      <c r="Q156" s="837"/>
      <c r="R156" s="832">
        <v>49</v>
      </c>
      <c r="S156" s="837">
        <v>0.53846153846153844</v>
      </c>
      <c r="T156" s="836">
        <v>32</v>
      </c>
      <c r="U156" s="838">
        <v>0.48120300751879697</v>
      </c>
    </row>
    <row r="157" spans="1:21" ht="14.4" customHeight="1" x14ac:dyDescent="0.3">
      <c r="A157" s="831">
        <v>31</v>
      </c>
      <c r="B157" s="832" t="s">
        <v>2041</v>
      </c>
      <c r="C157" s="832" t="s">
        <v>2045</v>
      </c>
      <c r="D157" s="833" t="s">
        <v>3331</v>
      </c>
      <c r="E157" s="834" t="s">
        <v>2064</v>
      </c>
      <c r="F157" s="832" t="s">
        <v>2042</v>
      </c>
      <c r="G157" s="832" t="s">
        <v>2094</v>
      </c>
      <c r="H157" s="832" t="s">
        <v>588</v>
      </c>
      <c r="I157" s="832" t="s">
        <v>2095</v>
      </c>
      <c r="J157" s="832" t="s">
        <v>1237</v>
      </c>
      <c r="K157" s="832" t="s">
        <v>2096</v>
      </c>
      <c r="L157" s="835">
        <v>186.27</v>
      </c>
      <c r="M157" s="835">
        <v>558.81000000000006</v>
      </c>
      <c r="N157" s="832">
        <v>3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31</v>
      </c>
      <c r="B158" s="832" t="s">
        <v>2041</v>
      </c>
      <c r="C158" s="832" t="s">
        <v>2045</v>
      </c>
      <c r="D158" s="833" t="s">
        <v>3331</v>
      </c>
      <c r="E158" s="834" t="s">
        <v>2064</v>
      </c>
      <c r="F158" s="832" t="s">
        <v>2042</v>
      </c>
      <c r="G158" s="832" t="s">
        <v>2094</v>
      </c>
      <c r="H158" s="832" t="s">
        <v>588</v>
      </c>
      <c r="I158" s="832" t="s">
        <v>2095</v>
      </c>
      <c r="J158" s="832" t="s">
        <v>1237</v>
      </c>
      <c r="K158" s="832" t="s">
        <v>2096</v>
      </c>
      <c r="L158" s="835">
        <v>219.37</v>
      </c>
      <c r="M158" s="835">
        <v>2413.0699999999997</v>
      </c>
      <c r="N158" s="832">
        <v>11</v>
      </c>
      <c r="O158" s="836">
        <v>4</v>
      </c>
      <c r="P158" s="835">
        <v>1316.22</v>
      </c>
      <c r="Q158" s="837">
        <v>0.54545454545454553</v>
      </c>
      <c r="R158" s="832">
        <v>6</v>
      </c>
      <c r="S158" s="837">
        <v>0.54545454545454541</v>
      </c>
      <c r="T158" s="836">
        <v>2.5</v>
      </c>
      <c r="U158" s="838">
        <v>0.625</v>
      </c>
    </row>
    <row r="159" spans="1:21" ht="14.4" customHeight="1" x14ac:dyDescent="0.3">
      <c r="A159" s="831">
        <v>31</v>
      </c>
      <c r="B159" s="832" t="s">
        <v>2041</v>
      </c>
      <c r="C159" s="832" t="s">
        <v>2045</v>
      </c>
      <c r="D159" s="833" t="s">
        <v>3331</v>
      </c>
      <c r="E159" s="834" t="s">
        <v>2064</v>
      </c>
      <c r="F159" s="832" t="s">
        <v>2042</v>
      </c>
      <c r="G159" s="832" t="s">
        <v>2289</v>
      </c>
      <c r="H159" s="832" t="s">
        <v>588</v>
      </c>
      <c r="I159" s="832" t="s">
        <v>2290</v>
      </c>
      <c r="J159" s="832" t="s">
        <v>2291</v>
      </c>
      <c r="K159" s="832" t="s">
        <v>2292</v>
      </c>
      <c r="L159" s="835">
        <v>28.9</v>
      </c>
      <c r="M159" s="835">
        <v>28.9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31</v>
      </c>
      <c r="B160" s="832" t="s">
        <v>2041</v>
      </c>
      <c r="C160" s="832" t="s">
        <v>2045</v>
      </c>
      <c r="D160" s="833" t="s">
        <v>3331</v>
      </c>
      <c r="E160" s="834" t="s">
        <v>2064</v>
      </c>
      <c r="F160" s="832" t="s">
        <v>2042</v>
      </c>
      <c r="G160" s="832" t="s">
        <v>2097</v>
      </c>
      <c r="H160" s="832" t="s">
        <v>588</v>
      </c>
      <c r="I160" s="832" t="s">
        <v>2103</v>
      </c>
      <c r="J160" s="832" t="s">
        <v>2099</v>
      </c>
      <c r="K160" s="832" t="s">
        <v>2104</v>
      </c>
      <c r="L160" s="835">
        <v>99.94</v>
      </c>
      <c r="M160" s="835">
        <v>99.94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31</v>
      </c>
      <c r="B161" s="832" t="s">
        <v>2041</v>
      </c>
      <c r="C161" s="832" t="s">
        <v>2045</v>
      </c>
      <c r="D161" s="833" t="s">
        <v>3331</v>
      </c>
      <c r="E161" s="834" t="s">
        <v>2064</v>
      </c>
      <c r="F161" s="832" t="s">
        <v>2044</v>
      </c>
      <c r="G161" s="832" t="s">
        <v>2105</v>
      </c>
      <c r="H161" s="832" t="s">
        <v>588</v>
      </c>
      <c r="I161" s="832" t="s">
        <v>2106</v>
      </c>
      <c r="J161" s="832" t="s">
        <v>2107</v>
      </c>
      <c r="K161" s="832" t="s">
        <v>2108</v>
      </c>
      <c r="L161" s="835">
        <v>35.130000000000003</v>
      </c>
      <c r="M161" s="835">
        <v>7026.0000000000136</v>
      </c>
      <c r="N161" s="832">
        <v>200</v>
      </c>
      <c r="O161" s="836">
        <v>91</v>
      </c>
      <c r="P161" s="835">
        <v>6885.4800000000132</v>
      </c>
      <c r="Q161" s="837">
        <v>0.98</v>
      </c>
      <c r="R161" s="832">
        <v>196</v>
      </c>
      <c r="S161" s="837">
        <v>0.98</v>
      </c>
      <c r="T161" s="836">
        <v>89</v>
      </c>
      <c r="U161" s="838">
        <v>0.97802197802197799</v>
      </c>
    </row>
    <row r="162" spans="1:21" ht="14.4" customHeight="1" x14ac:dyDescent="0.3">
      <c r="A162" s="831">
        <v>31</v>
      </c>
      <c r="B162" s="832" t="s">
        <v>2041</v>
      </c>
      <c r="C162" s="832" t="s">
        <v>2045</v>
      </c>
      <c r="D162" s="833" t="s">
        <v>3331</v>
      </c>
      <c r="E162" s="834" t="s">
        <v>2064</v>
      </c>
      <c r="F162" s="832" t="s">
        <v>2044</v>
      </c>
      <c r="G162" s="832" t="s">
        <v>2109</v>
      </c>
      <c r="H162" s="832" t="s">
        <v>588</v>
      </c>
      <c r="I162" s="832" t="s">
        <v>2110</v>
      </c>
      <c r="J162" s="832" t="s">
        <v>2111</v>
      </c>
      <c r="K162" s="832" t="s">
        <v>2112</v>
      </c>
      <c r="L162" s="835">
        <v>492.18</v>
      </c>
      <c r="M162" s="835">
        <v>3937.4399999999996</v>
      </c>
      <c r="N162" s="832">
        <v>8</v>
      </c>
      <c r="O162" s="836">
        <v>8</v>
      </c>
      <c r="P162" s="835">
        <v>3937.4399999999996</v>
      </c>
      <c r="Q162" s="837">
        <v>1</v>
      </c>
      <c r="R162" s="832">
        <v>8</v>
      </c>
      <c r="S162" s="837">
        <v>1</v>
      </c>
      <c r="T162" s="836">
        <v>8</v>
      </c>
      <c r="U162" s="838">
        <v>1</v>
      </c>
    </row>
    <row r="163" spans="1:21" ht="14.4" customHeight="1" x14ac:dyDescent="0.3">
      <c r="A163" s="831">
        <v>31</v>
      </c>
      <c r="B163" s="832" t="s">
        <v>2041</v>
      </c>
      <c r="C163" s="832" t="s">
        <v>2045</v>
      </c>
      <c r="D163" s="833" t="s">
        <v>3331</v>
      </c>
      <c r="E163" s="834" t="s">
        <v>2064</v>
      </c>
      <c r="F163" s="832" t="s">
        <v>2044</v>
      </c>
      <c r="G163" s="832" t="s">
        <v>2109</v>
      </c>
      <c r="H163" s="832" t="s">
        <v>588</v>
      </c>
      <c r="I163" s="832" t="s">
        <v>2122</v>
      </c>
      <c r="J163" s="832" t="s">
        <v>2123</v>
      </c>
      <c r="K163" s="832" t="s">
        <v>2124</v>
      </c>
      <c r="L163" s="835">
        <v>971.25</v>
      </c>
      <c r="M163" s="835">
        <v>5827.5</v>
      </c>
      <c r="N163" s="832">
        <v>6</v>
      </c>
      <c r="O163" s="836">
        <v>6</v>
      </c>
      <c r="P163" s="835">
        <v>4856.25</v>
      </c>
      <c r="Q163" s="837">
        <v>0.83333333333333337</v>
      </c>
      <c r="R163" s="832">
        <v>5</v>
      </c>
      <c r="S163" s="837">
        <v>0.83333333333333337</v>
      </c>
      <c r="T163" s="836">
        <v>5</v>
      </c>
      <c r="U163" s="838">
        <v>0.83333333333333337</v>
      </c>
    </row>
    <row r="164" spans="1:21" ht="14.4" customHeight="1" x14ac:dyDescent="0.3">
      <c r="A164" s="831">
        <v>31</v>
      </c>
      <c r="B164" s="832" t="s">
        <v>2041</v>
      </c>
      <c r="C164" s="832" t="s">
        <v>2045</v>
      </c>
      <c r="D164" s="833" t="s">
        <v>3331</v>
      </c>
      <c r="E164" s="834" t="s">
        <v>2064</v>
      </c>
      <c r="F164" s="832" t="s">
        <v>2044</v>
      </c>
      <c r="G164" s="832" t="s">
        <v>2109</v>
      </c>
      <c r="H164" s="832" t="s">
        <v>588</v>
      </c>
      <c r="I164" s="832" t="s">
        <v>2211</v>
      </c>
      <c r="J164" s="832" t="s">
        <v>2212</v>
      </c>
      <c r="K164" s="832" t="s">
        <v>2213</v>
      </c>
      <c r="L164" s="835">
        <v>336.5</v>
      </c>
      <c r="M164" s="835">
        <v>673</v>
      </c>
      <c r="N164" s="832">
        <v>2</v>
      </c>
      <c r="O164" s="836">
        <v>2</v>
      </c>
      <c r="P164" s="835">
        <v>673</v>
      </c>
      <c r="Q164" s="837">
        <v>1</v>
      </c>
      <c r="R164" s="832">
        <v>2</v>
      </c>
      <c r="S164" s="837">
        <v>1</v>
      </c>
      <c r="T164" s="836">
        <v>2</v>
      </c>
      <c r="U164" s="838">
        <v>1</v>
      </c>
    </row>
    <row r="165" spans="1:21" ht="14.4" customHeight="1" x14ac:dyDescent="0.3">
      <c r="A165" s="831">
        <v>31</v>
      </c>
      <c r="B165" s="832" t="s">
        <v>2041</v>
      </c>
      <c r="C165" s="832" t="s">
        <v>2045</v>
      </c>
      <c r="D165" s="833" t="s">
        <v>3331</v>
      </c>
      <c r="E165" s="834" t="s">
        <v>2064</v>
      </c>
      <c r="F165" s="832" t="s">
        <v>2044</v>
      </c>
      <c r="G165" s="832" t="s">
        <v>2109</v>
      </c>
      <c r="H165" s="832" t="s">
        <v>588</v>
      </c>
      <c r="I165" s="832" t="s">
        <v>2251</v>
      </c>
      <c r="J165" s="832" t="s">
        <v>2252</v>
      </c>
      <c r="K165" s="832" t="s">
        <v>2253</v>
      </c>
      <c r="L165" s="835">
        <v>1000</v>
      </c>
      <c r="M165" s="835">
        <v>1000</v>
      </c>
      <c r="N165" s="832">
        <v>1</v>
      </c>
      <c r="O165" s="836">
        <v>1</v>
      </c>
      <c r="P165" s="835">
        <v>1000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31</v>
      </c>
      <c r="B166" s="832" t="s">
        <v>2041</v>
      </c>
      <c r="C166" s="832" t="s">
        <v>2045</v>
      </c>
      <c r="D166" s="833" t="s">
        <v>3331</v>
      </c>
      <c r="E166" s="834" t="s">
        <v>2064</v>
      </c>
      <c r="F166" s="832" t="s">
        <v>2044</v>
      </c>
      <c r="G166" s="832" t="s">
        <v>2109</v>
      </c>
      <c r="H166" s="832" t="s">
        <v>588</v>
      </c>
      <c r="I166" s="832" t="s">
        <v>2257</v>
      </c>
      <c r="J166" s="832" t="s">
        <v>2258</v>
      </c>
      <c r="K166" s="832" t="s">
        <v>2259</v>
      </c>
      <c r="L166" s="835">
        <v>1690</v>
      </c>
      <c r="M166" s="835">
        <v>1690</v>
      </c>
      <c r="N166" s="832">
        <v>1</v>
      </c>
      <c r="O166" s="836">
        <v>1</v>
      </c>
      <c r="P166" s="835">
        <v>1690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31</v>
      </c>
      <c r="B167" s="832" t="s">
        <v>2041</v>
      </c>
      <c r="C167" s="832" t="s">
        <v>2045</v>
      </c>
      <c r="D167" s="833" t="s">
        <v>3331</v>
      </c>
      <c r="E167" s="834" t="s">
        <v>2064</v>
      </c>
      <c r="F167" s="832" t="s">
        <v>2044</v>
      </c>
      <c r="G167" s="832" t="s">
        <v>2109</v>
      </c>
      <c r="H167" s="832" t="s">
        <v>588</v>
      </c>
      <c r="I167" s="832" t="s">
        <v>2128</v>
      </c>
      <c r="J167" s="832" t="s">
        <v>2129</v>
      </c>
      <c r="K167" s="832" t="s">
        <v>2130</v>
      </c>
      <c r="L167" s="835">
        <v>855</v>
      </c>
      <c r="M167" s="835">
        <v>855</v>
      </c>
      <c r="N167" s="832">
        <v>1</v>
      </c>
      <c r="O167" s="836">
        <v>1</v>
      </c>
      <c r="P167" s="835">
        <v>855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31</v>
      </c>
      <c r="B168" s="832" t="s">
        <v>2041</v>
      </c>
      <c r="C168" s="832" t="s">
        <v>2045</v>
      </c>
      <c r="D168" s="833" t="s">
        <v>3331</v>
      </c>
      <c r="E168" s="834" t="s">
        <v>2064</v>
      </c>
      <c r="F168" s="832" t="s">
        <v>2044</v>
      </c>
      <c r="G168" s="832" t="s">
        <v>2131</v>
      </c>
      <c r="H168" s="832" t="s">
        <v>588</v>
      </c>
      <c r="I168" s="832" t="s">
        <v>2214</v>
      </c>
      <c r="J168" s="832" t="s">
        <v>2215</v>
      </c>
      <c r="K168" s="832" t="s">
        <v>2216</v>
      </c>
      <c r="L168" s="835">
        <v>260</v>
      </c>
      <c r="M168" s="835">
        <v>520</v>
      </c>
      <c r="N168" s="832">
        <v>2</v>
      </c>
      <c r="O168" s="836">
        <v>1</v>
      </c>
      <c r="P168" s="835">
        <v>520</v>
      </c>
      <c r="Q168" s="837">
        <v>1</v>
      </c>
      <c r="R168" s="832">
        <v>2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31</v>
      </c>
      <c r="B169" s="832" t="s">
        <v>2041</v>
      </c>
      <c r="C169" s="832" t="s">
        <v>2045</v>
      </c>
      <c r="D169" s="833" t="s">
        <v>3331</v>
      </c>
      <c r="E169" s="834" t="s">
        <v>2064</v>
      </c>
      <c r="F169" s="832" t="s">
        <v>2044</v>
      </c>
      <c r="G169" s="832" t="s">
        <v>2131</v>
      </c>
      <c r="H169" s="832" t="s">
        <v>588</v>
      </c>
      <c r="I169" s="832" t="s">
        <v>2132</v>
      </c>
      <c r="J169" s="832" t="s">
        <v>2133</v>
      </c>
      <c r="K169" s="832" t="s">
        <v>2134</v>
      </c>
      <c r="L169" s="835">
        <v>200</v>
      </c>
      <c r="M169" s="835">
        <v>9600</v>
      </c>
      <c r="N169" s="832">
        <v>48</v>
      </c>
      <c r="O169" s="836">
        <v>24</v>
      </c>
      <c r="P169" s="835">
        <v>9200</v>
      </c>
      <c r="Q169" s="837">
        <v>0.95833333333333337</v>
      </c>
      <c r="R169" s="832">
        <v>46</v>
      </c>
      <c r="S169" s="837">
        <v>0.95833333333333337</v>
      </c>
      <c r="T169" s="836">
        <v>23</v>
      </c>
      <c r="U169" s="838">
        <v>0.95833333333333337</v>
      </c>
    </row>
    <row r="170" spans="1:21" ht="14.4" customHeight="1" x14ac:dyDescent="0.3">
      <c r="A170" s="831">
        <v>31</v>
      </c>
      <c r="B170" s="832" t="s">
        <v>2041</v>
      </c>
      <c r="C170" s="832" t="s">
        <v>2045</v>
      </c>
      <c r="D170" s="833" t="s">
        <v>3331</v>
      </c>
      <c r="E170" s="834" t="s">
        <v>2064</v>
      </c>
      <c r="F170" s="832" t="s">
        <v>2044</v>
      </c>
      <c r="G170" s="832" t="s">
        <v>2131</v>
      </c>
      <c r="H170" s="832" t="s">
        <v>588</v>
      </c>
      <c r="I170" s="832" t="s">
        <v>2217</v>
      </c>
      <c r="J170" s="832" t="s">
        <v>2218</v>
      </c>
      <c r="K170" s="832" t="s">
        <v>2219</v>
      </c>
      <c r="L170" s="835">
        <v>1200</v>
      </c>
      <c r="M170" s="835">
        <v>1200</v>
      </c>
      <c r="N170" s="832">
        <v>1</v>
      </c>
      <c r="O170" s="836">
        <v>1</v>
      </c>
      <c r="P170" s="835">
        <v>1200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31</v>
      </c>
      <c r="B171" s="832" t="s">
        <v>2041</v>
      </c>
      <c r="C171" s="832" t="s">
        <v>2045</v>
      </c>
      <c r="D171" s="833" t="s">
        <v>3331</v>
      </c>
      <c r="E171" s="834" t="s">
        <v>2065</v>
      </c>
      <c r="F171" s="832" t="s">
        <v>2042</v>
      </c>
      <c r="G171" s="832" t="s">
        <v>2142</v>
      </c>
      <c r="H171" s="832" t="s">
        <v>588</v>
      </c>
      <c r="I171" s="832" t="s">
        <v>2143</v>
      </c>
      <c r="J171" s="832" t="s">
        <v>2144</v>
      </c>
      <c r="K171" s="832" t="s">
        <v>1790</v>
      </c>
      <c r="L171" s="835">
        <v>78.33</v>
      </c>
      <c r="M171" s="835">
        <v>78.33</v>
      </c>
      <c r="N171" s="832">
        <v>1</v>
      </c>
      <c r="O171" s="836">
        <v>1</v>
      </c>
      <c r="P171" s="835">
        <v>78.33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31</v>
      </c>
      <c r="B172" s="832" t="s">
        <v>2041</v>
      </c>
      <c r="C172" s="832" t="s">
        <v>2045</v>
      </c>
      <c r="D172" s="833" t="s">
        <v>3331</v>
      </c>
      <c r="E172" s="834" t="s">
        <v>2065</v>
      </c>
      <c r="F172" s="832" t="s">
        <v>2042</v>
      </c>
      <c r="G172" s="832" t="s">
        <v>2087</v>
      </c>
      <c r="H172" s="832" t="s">
        <v>588</v>
      </c>
      <c r="I172" s="832" t="s">
        <v>2088</v>
      </c>
      <c r="J172" s="832" t="s">
        <v>2089</v>
      </c>
      <c r="K172" s="832" t="s">
        <v>2090</v>
      </c>
      <c r="L172" s="835">
        <v>424.24</v>
      </c>
      <c r="M172" s="835">
        <v>424.24</v>
      </c>
      <c r="N172" s="832">
        <v>1</v>
      </c>
      <c r="O172" s="836">
        <v>0.5</v>
      </c>
      <c r="P172" s="835">
        <v>424.24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31</v>
      </c>
      <c r="B173" s="832" t="s">
        <v>2041</v>
      </c>
      <c r="C173" s="832" t="s">
        <v>2045</v>
      </c>
      <c r="D173" s="833" t="s">
        <v>3331</v>
      </c>
      <c r="E173" s="834" t="s">
        <v>2065</v>
      </c>
      <c r="F173" s="832" t="s">
        <v>2042</v>
      </c>
      <c r="G173" s="832" t="s">
        <v>2161</v>
      </c>
      <c r="H173" s="832" t="s">
        <v>588</v>
      </c>
      <c r="I173" s="832" t="s">
        <v>2162</v>
      </c>
      <c r="J173" s="832" t="s">
        <v>2163</v>
      </c>
      <c r="K173" s="832" t="s">
        <v>2164</v>
      </c>
      <c r="L173" s="835">
        <v>132.97999999999999</v>
      </c>
      <c r="M173" s="835">
        <v>664.9</v>
      </c>
      <c r="N173" s="832">
        <v>5</v>
      </c>
      <c r="O173" s="836">
        <v>2</v>
      </c>
      <c r="P173" s="835">
        <v>531.91999999999996</v>
      </c>
      <c r="Q173" s="837">
        <v>0.79999999999999993</v>
      </c>
      <c r="R173" s="832">
        <v>4</v>
      </c>
      <c r="S173" s="837">
        <v>0.8</v>
      </c>
      <c r="T173" s="836">
        <v>1</v>
      </c>
      <c r="U173" s="838">
        <v>0.5</v>
      </c>
    </row>
    <row r="174" spans="1:21" ht="14.4" customHeight="1" x14ac:dyDescent="0.3">
      <c r="A174" s="831">
        <v>31</v>
      </c>
      <c r="B174" s="832" t="s">
        <v>2041</v>
      </c>
      <c r="C174" s="832" t="s">
        <v>2045</v>
      </c>
      <c r="D174" s="833" t="s">
        <v>3331</v>
      </c>
      <c r="E174" s="834" t="s">
        <v>2065</v>
      </c>
      <c r="F174" s="832" t="s">
        <v>2042</v>
      </c>
      <c r="G174" s="832" t="s">
        <v>2082</v>
      </c>
      <c r="H174" s="832" t="s">
        <v>630</v>
      </c>
      <c r="I174" s="832" t="s">
        <v>2083</v>
      </c>
      <c r="J174" s="832" t="s">
        <v>810</v>
      </c>
      <c r="K174" s="832" t="s">
        <v>1638</v>
      </c>
      <c r="L174" s="835">
        <v>490.89</v>
      </c>
      <c r="M174" s="835">
        <v>12763.14</v>
      </c>
      <c r="N174" s="832">
        <v>26</v>
      </c>
      <c r="O174" s="836">
        <v>5</v>
      </c>
      <c r="P174" s="835">
        <v>10308.69</v>
      </c>
      <c r="Q174" s="837">
        <v>0.80769230769230782</v>
      </c>
      <c r="R174" s="832">
        <v>21</v>
      </c>
      <c r="S174" s="837">
        <v>0.80769230769230771</v>
      </c>
      <c r="T174" s="836">
        <v>4</v>
      </c>
      <c r="U174" s="838">
        <v>0.8</v>
      </c>
    </row>
    <row r="175" spans="1:21" ht="14.4" customHeight="1" x14ac:dyDescent="0.3">
      <c r="A175" s="831">
        <v>31</v>
      </c>
      <c r="B175" s="832" t="s">
        <v>2041</v>
      </c>
      <c r="C175" s="832" t="s">
        <v>2045</v>
      </c>
      <c r="D175" s="833" t="s">
        <v>3331</v>
      </c>
      <c r="E175" s="834" t="s">
        <v>2065</v>
      </c>
      <c r="F175" s="832" t="s">
        <v>2042</v>
      </c>
      <c r="G175" s="832" t="s">
        <v>2082</v>
      </c>
      <c r="H175" s="832" t="s">
        <v>630</v>
      </c>
      <c r="I175" s="832" t="s">
        <v>2091</v>
      </c>
      <c r="J175" s="832" t="s">
        <v>810</v>
      </c>
      <c r="K175" s="832" t="s">
        <v>1636</v>
      </c>
      <c r="L175" s="835">
        <v>736.33</v>
      </c>
      <c r="M175" s="835">
        <v>14726.600000000002</v>
      </c>
      <c r="N175" s="832">
        <v>20</v>
      </c>
      <c r="O175" s="836">
        <v>7</v>
      </c>
      <c r="P175" s="835">
        <v>10308.620000000001</v>
      </c>
      <c r="Q175" s="837">
        <v>0.7</v>
      </c>
      <c r="R175" s="832">
        <v>14</v>
      </c>
      <c r="S175" s="837">
        <v>0.7</v>
      </c>
      <c r="T175" s="836">
        <v>4.5</v>
      </c>
      <c r="U175" s="838">
        <v>0.6428571428571429</v>
      </c>
    </row>
    <row r="176" spans="1:21" ht="14.4" customHeight="1" x14ac:dyDescent="0.3">
      <c r="A176" s="831">
        <v>31</v>
      </c>
      <c r="B176" s="832" t="s">
        <v>2041</v>
      </c>
      <c r="C176" s="832" t="s">
        <v>2045</v>
      </c>
      <c r="D176" s="833" t="s">
        <v>3331</v>
      </c>
      <c r="E176" s="834" t="s">
        <v>2065</v>
      </c>
      <c r="F176" s="832" t="s">
        <v>2042</v>
      </c>
      <c r="G176" s="832" t="s">
        <v>2082</v>
      </c>
      <c r="H176" s="832" t="s">
        <v>630</v>
      </c>
      <c r="I176" s="832" t="s">
        <v>2293</v>
      </c>
      <c r="J176" s="832" t="s">
        <v>810</v>
      </c>
      <c r="K176" s="832" t="s">
        <v>2294</v>
      </c>
      <c r="L176" s="835">
        <v>1154.68</v>
      </c>
      <c r="M176" s="835">
        <v>3464.04</v>
      </c>
      <c r="N176" s="832">
        <v>3</v>
      </c>
      <c r="O176" s="836">
        <v>0.5</v>
      </c>
      <c r="P176" s="835">
        <v>3464.04</v>
      </c>
      <c r="Q176" s="837">
        <v>1</v>
      </c>
      <c r="R176" s="832">
        <v>3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31</v>
      </c>
      <c r="B177" s="832" t="s">
        <v>2041</v>
      </c>
      <c r="C177" s="832" t="s">
        <v>2045</v>
      </c>
      <c r="D177" s="833" t="s">
        <v>3331</v>
      </c>
      <c r="E177" s="834" t="s">
        <v>2065</v>
      </c>
      <c r="F177" s="832" t="s">
        <v>2042</v>
      </c>
      <c r="G177" s="832" t="s">
        <v>2082</v>
      </c>
      <c r="H177" s="832" t="s">
        <v>630</v>
      </c>
      <c r="I177" s="832" t="s">
        <v>1637</v>
      </c>
      <c r="J177" s="832" t="s">
        <v>810</v>
      </c>
      <c r="K177" s="832" t="s">
        <v>1638</v>
      </c>
      <c r="L177" s="835">
        <v>490.89</v>
      </c>
      <c r="M177" s="835">
        <v>1472.67</v>
      </c>
      <c r="N177" s="832">
        <v>3</v>
      </c>
      <c r="O177" s="836">
        <v>0.5</v>
      </c>
      <c r="P177" s="835">
        <v>1472.67</v>
      </c>
      <c r="Q177" s="837">
        <v>1</v>
      </c>
      <c r="R177" s="832">
        <v>3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31</v>
      </c>
      <c r="B178" s="832" t="s">
        <v>2041</v>
      </c>
      <c r="C178" s="832" t="s">
        <v>2045</v>
      </c>
      <c r="D178" s="833" t="s">
        <v>3331</v>
      </c>
      <c r="E178" s="834" t="s">
        <v>2065</v>
      </c>
      <c r="F178" s="832" t="s">
        <v>2042</v>
      </c>
      <c r="G178" s="832" t="s">
        <v>2092</v>
      </c>
      <c r="H178" s="832" t="s">
        <v>630</v>
      </c>
      <c r="I178" s="832" t="s">
        <v>1844</v>
      </c>
      <c r="J178" s="832" t="s">
        <v>671</v>
      </c>
      <c r="K178" s="832" t="s">
        <v>1845</v>
      </c>
      <c r="L178" s="835">
        <v>48.42</v>
      </c>
      <c r="M178" s="835">
        <v>48.42</v>
      </c>
      <c r="N178" s="832">
        <v>1</v>
      </c>
      <c r="O178" s="836">
        <v>0.5</v>
      </c>
      <c r="P178" s="835">
        <v>48.42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31</v>
      </c>
      <c r="B179" s="832" t="s">
        <v>2041</v>
      </c>
      <c r="C179" s="832" t="s">
        <v>2045</v>
      </c>
      <c r="D179" s="833" t="s">
        <v>3331</v>
      </c>
      <c r="E179" s="834" t="s">
        <v>2065</v>
      </c>
      <c r="F179" s="832" t="s">
        <v>2042</v>
      </c>
      <c r="G179" s="832" t="s">
        <v>2093</v>
      </c>
      <c r="H179" s="832" t="s">
        <v>630</v>
      </c>
      <c r="I179" s="832" t="s">
        <v>1866</v>
      </c>
      <c r="J179" s="832" t="s">
        <v>1867</v>
      </c>
      <c r="K179" s="832" t="s">
        <v>1868</v>
      </c>
      <c r="L179" s="835">
        <v>0</v>
      </c>
      <c r="M179" s="835">
        <v>0</v>
      </c>
      <c r="N179" s="832">
        <v>58</v>
      </c>
      <c r="O179" s="836">
        <v>46</v>
      </c>
      <c r="P179" s="835">
        <v>0</v>
      </c>
      <c r="Q179" s="837"/>
      <c r="R179" s="832">
        <v>27</v>
      </c>
      <c r="S179" s="837">
        <v>0.46551724137931033</v>
      </c>
      <c r="T179" s="836">
        <v>20</v>
      </c>
      <c r="U179" s="838">
        <v>0.43478260869565216</v>
      </c>
    </row>
    <row r="180" spans="1:21" ht="14.4" customHeight="1" x14ac:dyDescent="0.3">
      <c r="A180" s="831">
        <v>31</v>
      </c>
      <c r="B180" s="832" t="s">
        <v>2041</v>
      </c>
      <c r="C180" s="832" t="s">
        <v>2045</v>
      </c>
      <c r="D180" s="833" t="s">
        <v>3331</v>
      </c>
      <c r="E180" s="834" t="s">
        <v>2065</v>
      </c>
      <c r="F180" s="832" t="s">
        <v>2042</v>
      </c>
      <c r="G180" s="832" t="s">
        <v>2094</v>
      </c>
      <c r="H180" s="832" t="s">
        <v>588</v>
      </c>
      <c r="I180" s="832" t="s">
        <v>2095</v>
      </c>
      <c r="J180" s="832" t="s">
        <v>1237</v>
      </c>
      <c r="K180" s="832" t="s">
        <v>2096</v>
      </c>
      <c r="L180" s="835">
        <v>186.27</v>
      </c>
      <c r="M180" s="835">
        <v>1303.8900000000001</v>
      </c>
      <c r="N180" s="832">
        <v>7</v>
      </c>
      <c r="O180" s="836">
        <v>2.5</v>
      </c>
      <c r="P180" s="835">
        <v>372.54</v>
      </c>
      <c r="Q180" s="837">
        <v>0.2857142857142857</v>
      </c>
      <c r="R180" s="832">
        <v>2</v>
      </c>
      <c r="S180" s="837">
        <v>0.2857142857142857</v>
      </c>
      <c r="T180" s="836">
        <v>1</v>
      </c>
      <c r="U180" s="838">
        <v>0.4</v>
      </c>
    </row>
    <row r="181" spans="1:21" ht="14.4" customHeight="1" x14ac:dyDescent="0.3">
      <c r="A181" s="831">
        <v>31</v>
      </c>
      <c r="B181" s="832" t="s">
        <v>2041</v>
      </c>
      <c r="C181" s="832" t="s">
        <v>2045</v>
      </c>
      <c r="D181" s="833" t="s">
        <v>3331</v>
      </c>
      <c r="E181" s="834" t="s">
        <v>2065</v>
      </c>
      <c r="F181" s="832" t="s">
        <v>2042</v>
      </c>
      <c r="G181" s="832" t="s">
        <v>2094</v>
      </c>
      <c r="H181" s="832" t="s">
        <v>588</v>
      </c>
      <c r="I181" s="832" t="s">
        <v>2095</v>
      </c>
      <c r="J181" s="832" t="s">
        <v>1237</v>
      </c>
      <c r="K181" s="832" t="s">
        <v>2096</v>
      </c>
      <c r="L181" s="835">
        <v>219.37</v>
      </c>
      <c r="M181" s="835">
        <v>438.74</v>
      </c>
      <c r="N181" s="832">
        <v>2</v>
      </c>
      <c r="O181" s="836">
        <v>0.5</v>
      </c>
      <c r="P181" s="835">
        <v>438.74</v>
      </c>
      <c r="Q181" s="837">
        <v>1</v>
      </c>
      <c r="R181" s="832">
        <v>2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31</v>
      </c>
      <c r="B182" s="832" t="s">
        <v>2041</v>
      </c>
      <c r="C182" s="832" t="s">
        <v>2045</v>
      </c>
      <c r="D182" s="833" t="s">
        <v>3331</v>
      </c>
      <c r="E182" s="834" t="s">
        <v>2065</v>
      </c>
      <c r="F182" s="832" t="s">
        <v>2042</v>
      </c>
      <c r="G182" s="832" t="s">
        <v>2097</v>
      </c>
      <c r="H182" s="832" t="s">
        <v>588</v>
      </c>
      <c r="I182" s="832" t="s">
        <v>2201</v>
      </c>
      <c r="J182" s="832" t="s">
        <v>746</v>
      </c>
      <c r="K182" s="832" t="s">
        <v>747</v>
      </c>
      <c r="L182" s="835">
        <v>95.29</v>
      </c>
      <c r="M182" s="835">
        <v>95.29</v>
      </c>
      <c r="N182" s="832">
        <v>1</v>
      </c>
      <c r="O182" s="836">
        <v>0.5</v>
      </c>
      <c r="P182" s="835">
        <v>95.29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31</v>
      </c>
      <c r="B183" s="832" t="s">
        <v>2041</v>
      </c>
      <c r="C183" s="832" t="s">
        <v>2045</v>
      </c>
      <c r="D183" s="833" t="s">
        <v>3331</v>
      </c>
      <c r="E183" s="834" t="s">
        <v>2065</v>
      </c>
      <c r="F183" s="832" t="s">
        <v>2042</v>
      </c>
      <c r="G183" s="832" t="s">
        <v>2097</v>
      </c>
      <c r="H183" s="832" t="s">
        <v>588</v>
      </c>
      <c r="I183" s="832" t="s">
        <v>2295</v>
      </c>
      <c r="J183" s="832" t="s">
        <v>1114</v>
      </c>
      <c r="K183" s="832" t="s">
        <v>2296</v>
      </c>
      <c r="L183" s="835">
        <v>33.549999999999997</v>
      </c>
      <c r="M183" s="835">
        <v>67.099999999999994</v>
      </c>
      <c r="N183" s="832">
        <v>2</v>
      </c>
      <c r="O183" s="836">
        <v>0.5</v>
      </c>
      <c r="P183" s="835">
        <v>67.099999999999994</v>
      </c>
      <c r="Q183" s="837">
        <v>1</v>
      </c>
      <c r="R183" s="832">
        <v>2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31</v>
      </c>
      <c r="B184" s="832" t="s">
        <v>2041</v>
      </c>
      <c r="C184" s="832" t="s">
        <v>2045</v>
      </c>
      <c r="D184" s="833" t="s">
        <v>3331</v>
      </c>
      <c r="E184" s="834" t="s">
        <v>2065</v>
      </c>
      <c r="F184" s="832" t="s">
        <v>2044</v>
      </c>
      <c r="G184" s="832" t="s">
        <v>2105</v>
      </c>
      <c r="H184" s="832" t="s">
        <v>588</v>
      </c>
      <c r="I184" s="832" t="s">
        <v>2106</v>
      </c>
      <c r="J184" s="832" t="s">
        <v>2107</v>
      </c>
      <c r="K184" s="832" t="s">
        <v>2108</v>
      </c>
      <c r="L184" s="835">
        <v>35.130000000000003</v>
      </c>
      <c r="M184" s="835">
        <v>2740.1400000000021</v>
      </c>
      <c r="N184" s="832">
        <v>78</v>
      </c>
      <c r="O184" s="836">
        <v>39</v>
      </c>
      <c r="P184" s="835">
        <v>2669.8800000000019</v>
      </c>
      <c r="Q184" s="837">
        <v>0.97435897435897434</v>
      </c>
      <c r="R184" s="832">
        <v>76</v>
      </c>
      <c r="S184" s="837">
        <v>0.97435897435897434</v>
      </c>
      <c r="T184" s="836">
        <v>38</v>
      </c>
      <c r="U184" s="838">
        <v>0.97435897435897434</v>
      </c>
    </row>
    <row r="185" spans="1:21" ht="14.4" customHeight="1" x14ac:dyDescent="0.3">
      <c r="A185" s="831">
        <v>31</v>
      </c>
      <c r="B185" s="832" t="s">
        <v>2041</v>
      </c>
      <c r="C185" s="832" t="s">
        <v>2045</v>
      </c>
      <c r="D185" s="833" t="s">
        <v>3331</v>
      </c>
      <c r="E185" s="834" t="s">
        <v>2065</v>
      </c>
      <c r="F185" s="832" t="s">
        <v>2044</v>
      </c>
      <c r="G185" s="832" t="s">
        <v>2109</v>
      </c>
      <c r="H185" s="832" t="s">
        <v>588</v>
      </c>
      <c r="I185" s="832" t="s">
        <v>2208</v>
      </c>
      <c r="J185" s="832" t="s">
        <v>2209</v>
      </c>
      <c r="K185" s="832" t="s">
        <v>2210</v>
      </c>
      <c r="L185" s="835">
        <v>199.5</v>
      </c>
      <c r="M185" s="835">
        <v>199.5</v>
      </c>
      <c r="N185" s="832">
        <v>1</v>
      </c>
      <c r="O185" s="836">
        <v>1</v>
      </c>
      <c r="P185" s="835">
        <v>199.5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31</v>
      </c>
      <c r="B186" s="832" t="s">
        <v>2041</v>
      </c>
      <c r="C186" s="832" t="s">
        <v>2045</v>
      </c>
      <c r="D186" s="833" t="s">
        <v>3331</v>
      </c>
      <c r="E186" s="834" t="s">
        <v>2065</v>
      </c>
      <c r="F186" s="832" t="s">
        <v>2044</v>
      </c>
      <c r="G186" s="832" t="s">
        <v>2109</v>
      </c>
      <c r="H186" s="832" t="s">
        <v>588</v>
      </c>
      <c r="I186" s="832" t="s">
        <v>2110</v>
      </c>
      <c r="J186" s="832" t="s">
        <v>2111</v>
      </c>
      <c r="K186" s="832" t="s">
        <v>2112</v>
      </c>
      <c r="L186" s="835">
        <v>492.18</v>
      </c>
      <c r="M186" s="835">
        <v>1968.72</v>
      </c>
      <c r="N186" s="832">
        <v>4</v>
      </c>
      <c r="O186" s="836">
        <v>4</v>
      </c>
      <c r="P186" s="835">
        <v>1968.72</v>
      </c>
      <c r="Q186" s="837">
        <v>1</v>
      </c>
      <c r="R186" s="832">
        <v>4</v>
      </c>
      <c r="S186" s="837">
        <v>1</v>
      </c>
      <c r="T186" s="836">
        <v>4</v>
      </c>
      <c r="U186" s="838">
        <v>1</v>
      </c>
    </row>
    <row r="187" spans="1:21" ht="14.4" customHeight="1" x14ac:dyDescent="0.3">
      <c r="A187" s="831">
        <v>31</v>
      </c>
      <c r="B187" s="832" t="s">
        <v>2041</v>
      </c>
      <c r="C187" s="832" t="s">
        <v>2045</v>
      </c>
      <c r="D187" s="833" t="s">
        <v>3331</v>
      </c>
      <c r="E187" s="834" t="s">
        <v>2065</v>
      </c>
      <c r="F187" s="832" t="s">
        <v>2044</v>
      </c>
      <c r="G187" s="832" t="s">
        <v>2109</v>
      </c>
      <c r="H187" s="832" t="s">
        <v>588</v>
      </c>
      <c r="I187" s="832" t="s">
        <v>2122</v>
      </c>
      <c r="J187" s="832" t="s">
        <v>2123</v>
      </c>
      <c r="K187" s="832" t="s">
        <v>2124</v>
      </c>
      <c r="L187" s="835">
        <v>971.25</v>
      </c>
      <c r="M187" s="835">
        <v>2913.75</v>
      </c>
      <c r="N187" s="832">
        <v>3</v>
      </c>
      <c r="O187" s="836">
        <v>3</v>
      </c>
      <c r="P187" s="835">
        <v>2913.75</v>
      </c>
      <c r="Q187" s="837">
        <v>1</v>
      </c>
      <c r="R187" s="832">
        <v>3</v>
      </c>
      <c r="S187" s="837">
        <v>1</v>
      </c>
      <c r="T187" s="836">
        <v>3</v>
      </c>
      <c r="U187" s="838">
        <v>1</v>
      </c>
    </row>
    <row r="188" spans="1:21" ht="14.4" customHeight="1" x14ac:dyDescent="0.3">
      <c r="A188" s="831">
        <v>31</v>
      </c>
      <c r="B188" s="832" t="s">
        <v>2041</v>
      </c>
      <c r="C188" s="832" t="s">
        <v>2045</v>
      </c>
      <c r="D188" s="833" t="s">
        <v>3331</v>
      </c>
      <c r="E188" s="834" t="s">
        <v>2065</v>
      </c>
      <c r="F188" s="832" t="s">
        <v>2044</v>
      </c>
      <c r="G188" s="832" t="s">
        <v>2109</v>
      </c>
      <c r="H188" s="832" t="s">
        <v>588</v>
      </c>
      <c r="I188" s="832" t="s">
        <v>2125</v>
      </c>
      <c r="J188" s="832" t="s">
        <v>2126</v>
      </c>
      <c r="K188" s="832" t="s">
        <v>2127</v>
      </c>
      <c r="L188" s="835">
        <v>350</v>
      </c>
      <c r="M188" s="835">
        <v>700</v>
      </c>
      <c r="N188" s="832">
        <v>2</v>
      </c>
      <c r="O188" s="836">
        <v>2</v>
      </c>
      <c r="P188" s="835">
        <v>700</v>
      </c>
      <c r="Q188" s="837">
        <v>1</v>
      </c>
      <c r="R188" s="832">
        <v>2</v>
      </c>
      <c r="S188" s="837">
        <v>1</v>
      </c>
      <c r="T188" s="836">
        <v>2</v>
      </c>
      <c r="U188" s="838">
        <v>1</v>
      </c>
    </row>
    <row r="189" spans="1:21" ht="14.4" customHeight="1" x14ac:dyDescent="0.3">
      <c r="A189" s="831">
        <v>31</v>
      </c>
      <c r="B189" s="832" t="s">
        <v>2041</v>
      </c>
      <c r="C189" s="832" t="s">
        <v>2045</v>
      </c>
      <c r="D189" s="833" t="s">
        <v>3331</v>
      </c>
      <c r="E189" s="834" t="s">
        <v>2065</v>
      </c>
      <c r="F189" s="832" t="s">
        <v>2044</v>
      </c>
      <c r="G189" s="832" t="s">
        <v>2131</v>
      </c>
      <c r="H189" s="832" t="s">
        <v>588</v>
      </c>
      <c r="I189" s="832" t="s">
        <v>2132</v>
      </c>
      <c r="J189" s="832" t="s">
        <v>2133</v>
      </c>
      <c r="K189" s="832" t="s">
        <v>2134</v>
      </c>
      <c r="L189" s="835">
        <v>200</v>
      </c>
      <c r="M189" s="835">
        <v>2800</v>
      </c>
      <c r="N189" s="832">
        <v>14</v>
      </c>
      <c r="O189" s="836">
        <v>7</v>
      </c>
      <c r="P189" s="835">
        <v>2400</v>
      </c>
      <c r="Q189" s="837">
        <v>0.8571428571428571</v>
      </c>
      <c r="R189" s="832">
        <v>12</v>
      </c>
      <c r="S189" s="837">
        <v>0.8571428571428571</v>
      </c>
      <c r="T189" s="836">
        <v>6</v>
      </c>
      <c r="U189" s="838">
        <v>0.8571428571428571</v>
      </c>
    </row>
    <row r="190" spans="1:21" ht="14.4" customHeight="1" x14ac:dyDescent="0.3">
      <c r="A190" s="831">
        <v>31</v>
      </c>
      <c r="B190" s="832" t="s">
        <v>2041</v>
      </c>
      <c r="C190" s="832" t="s">
        <v>2045</v>
      </c>
      <c r="D190" s="833" t="s">
        <v>3331</v>
      </c>
      <c r="E190" s="834" t="s">
        <v>2066</v>
      </c>
      <c r="F190" s="832" t="s">
        <v>2042</v>
      </c>
      <c r="G190" s="832" t="s">
        <v>2085</v>
      </c>
      <c r="H190" s="832" t="s">
        <v>588</v>
      </c>
      <c r="I190" s="832" t="s">
        <v>2297</v>
      </c>
      <c r="J190" s="832" t="s">
        <v>2298</v>
      </c>
      <c r="K190" s="832" t="s">
        <v>2299</v>
      </c>
      <c r="L190" s="835">
        <v>149.52000000000001</v>
      </c>
      <c r="M190" s="835">
        <v>149.52000000000001</v>
      </c>
      <c r="N190" s="832">
        <v>1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31</v>
      </c>
      <c r="B191" s="832" t="s">
        <v>2041</v>
      </c>
      <c r="C191" s="832" t="s">
        <v>2045</v>
      </c>
      <c r="D191" s="833" t="s">
        <v>3331</v>
      </c>
      <c r="E191" s="834" t="s">
        <v>2066</v>
      </c>
      <c r="F191" s="832" t="s">
        <v>2042</v>
      </c>
      <c r="G191" s="832" t="s">
        <v>2085</v>
      </c>
      <c r="H191" s="832" t="s">
        <v>630</v>
      </c>
      <c r="I191" s="832" t="s">
        <v>1774</v>
      </c>
      <c r="J191" s="832" t="s">
        <v>1158</v>
      </c>
      <c r="K191" s="832" t="s">
        <v>1775</v>
      </c>
      <c r="L191" s="835">
        <v>225.06</v>
      </c>
      <c r="M191" s="835">
        <v>450.12</v>
      </c>
      <c r="N191" s="832">
        <v>2</v>
      </c>
      <c r="O191" s="836">
        <v>2</v>
      </c>
      <c r="P191" s="835">
        <v>450.12</v>
      </c>
      <c r="Q191" s="837">
        <v>1</v>
      </c>
      <c r="R191" s="832">
        <v>2</v>
      </c>
      <c r="S191" s="837">
        <v>1</v>
      </c>
      <c r="T191" s="836">
        <v>2</v>
      </c>
      <c r="U191" s="838">
        <v>1</v>
      </c>
    </row>
    <row r="192" spans="1:21" ht="14.4" customHeight="1" x14ac:dyDescent="0.3">
      <c r="A192" s="831">
        <v>31</v>
      </c>
      <c r="B192" s="832" t="s">
        <v>2041</v>
      </c>
      <c r="C192" s="832" t="s">
        <v>2045</v>
      </c>
      <c r="D192" s="833" t="s">
        <v>3331</v>
      </c>
      <c r="E192" s="834" t="s">
        <v>2066</v>
      </c>
      <c r="F192" s="832" t="s">
        <v>2042</v>
      </c>
      <c r="G192" s="832" t="s">
        <v>2086</v>
      </c>
      <c r="H192" s="832" t="s">
        <v>588</v>
      </c>
      <c r="I192" s="832" t="s">
        <v>2300</v>
      </c>
      <c r="J192" s="832" t="s">
        <v>1792</v>
      </c>
      <c r="K192" s="832" t="s">
        <v>2301</v>
      </c>
      <c r="L192" s="835">
        <v>238.72</v>
      </c>
      <c r="M192" s="835">
        <v>716.16</v>
      </c>
      <c r="N192" s="832">
        <v>3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31</v>
      </c>
      <c r="B193" s="832" t="s">
        <v>2041</v>
      </c>
      <c r="C193" s="832" t="s">
        <v>2045</v>
      </c>
      <c r="D193" s="833" t="s">
        <v>3331</v>
      </c>
      <c r="E193" s="834" t="s">
        <v>2066</v>
      </c>
      <c r="F193" s="832" t="s">
        <v>2042</v>
      </c>
      <c r="G193" s="832" t="s">
        <v>2087</v>
      </c>
      <c r="H193" s="832" t="s">
        <v>588</v>
      </c>
      <c r="I193" s="832" t="s">
        <v>2088</v>
      </c>
      <c r="J193" s="832" t="s">
        <v>2089</v>
      </c>
      <c r="K193" s="832" t="s">
        <v>2090</v>
      </c>
      <c r="L193" s="835">
        <v>424.24</v>
      </c>
      <c r="M193" s="835">
        <v>424.24</v>
      </c>
      <c r="N193" s="832">
        <v>1</v>
      </c>
      <c r="O193" s="836">
        <v>0.5</v>
      </c>
      <c r="P193" s="835">
        <v>424.24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31</v>
      </c>
      <c r="B194" s="832" t="s">
        <v>2041</v>
      </c>
      <c r="C194" s="832" t="s">
        <v>2045</v>
      </c>
      <c r="D194" s="833" t="s">
        <v>3331</v>
      </c>
      <c r="E194" s="834" t="s">
        <v>2066</v>
      </c>
      <c r="F194" s="832" t="s">
        <v>2042</v>
      </c>
      <c r="G194" s="832" t="s">
        <v>2079</v>
      </c>
      <c r="H194" s="832" t="s">
        <v>588</v>
      </c>
      <c r="I194" s="832" t="s">
        <v>2080</v>
      </c>
      <c r="J194" s="832" t="s">
        <v>623</v>
      </c>
      <c r="K194" s="832" t="s">
        <v>2081</v>
      </c>
      <c r="L194" s="835">
        <v>0</v>
      </c>
      <c r="M194" s="835">
        <v>0</v>
      </c>
      <c r="N194" s="832">
        <v>8</v>
      </c>
      <c r="O194" s="836">
        <v>3</v>
      </c>
      <c r="P194" s="835"/>
      <c r="Q194" s="837"/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31</v>
      </c>
      <c r="B195" s="832" t="s">
        <v>2041</v>
      </c>
      <c r="C195" s="832" t="s">
        <v>2045</v>
      </c>
      <c r="D195" s="833" t="s">
        <v>3331</v>
      </c>
      <c r="E195" s="834" t="s">
        <v>2066</v>
      </c>
      <c r="F195" s="832" t="s">
        <v>2042</v>
      </c>
      <c r="G195" s="832" t="s">
        <v>2161</v>
      </c>
      <c r="H195" s="832" t="s">
        <v>588</v>
      </c>
      <c r="I195" s="832" t="s">
        <v>2162</v>
      </c>
      <c r="J195" s="832" t="s">
        <v>2163</v>
      </c>
      <c r="K195" s="832" t="s">
        <v>2164</v>
      </c>
      <c r="L195" s="835">
        <v>132.97999999999999</v>
      </c>
      <c r="M195" s="835">
        <v>398.93999999999994</v>
      </c>
      <c r="N195" s="832">
        <v>3</v>
      </c>
      <c r="O195" s="836">
        <v>1.5</v>
      </c>
      <c r="P195" s="835">
        <v>398.93999999999994</v>
      </c>
      <c r="Q195" s="837">
        <v>1</v>
      </c>
      <c r="R195" s="832">
        <v>3</v>
      </c>
      <c r="S195" s="837">
        <v>1</v>
      </c>
      <c r="T195" s="836">
        <v>1.5</v>
      </c>
      <c r="U195" s="838">
        <v>1</v>
      </c>
    </row>
    <row r="196" spans="1:21" ht="14.4" customHeight="1" x14ac:dyDescent="0.3">
      <c r="A196" s="831">
        <v>31</v>
      </c>
      <c r="B196" s="832" t="s">
        <v>2041</v>
      </c>
      <c r="C196" s="832" t="s">
        <v>2045</v>
      </c>
      <c r="D196" s="833" t="s">
        <v>3331</v>
      </c>
      <c r="E196" s="834" t="s">
        <v>2066</v>
      </c>
      <c r="F196" s="832" t="s">
        <v>2042</v>
      </c>
      <c r="G196" s="832" t="s">
        <v>2302</v>
      </c>
      <c r="H196" s="832" t="s">
        <v>588</v>
      </c>
      <c r="I196" s="832" t="s">
        <v>2303</v>
      </c>
      <c r="J196" s="832" t="s">
        <v>2304</v>
      </c>
      <c r="K196" s="832" t="s">
        <v>2305</v>
      </c>
      <c r="L196" s="835">
        <v>17.239999999999998</v>
      </c>
      <c r="M196" s="835">
        <v>17.239999999999998</v>
      </c>
      <c r="N196" s="832">
        <v>1</v>
      </c>
      <c r="O196" s="836">
        <v>1</v>
      </c>
      <c r="P196" s="835">
        <v>17.239999999999998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31</v>
      </c>
      <c r="B197" s="832" t="s">
        <v>2041</v>
      </c>
      <c r="C197" s="832" t="s">
        <v>2045</v>
      </c>
      <c r="D197" s="833" t="s">
        <v>3331</v>
      </c>
      <c r="E197" s="834" t="s">
        <v>2066</v>
      </c>
      <c r="F197" s="832" t="s">
        <v>2042</v>
      </c>
      <c r="G197" s="832" t="s">
        <v>2306</v>
      </c>
      <c r="H197" s="832" t="s">
        <v>588</v>
      </c>
      <c r="I197" s="832" t="s">
        <v>2307</v>
      </c>
      <c r="J197" s="832" t="s">
        <v>2308</v>
      </c>
      <c r="K197" s="832" t="s">
        <v>1645</v>
      </c>
      <c r="L197" s="835">
        <v>38.56</v>
      </c>
      <c r="M197" s="835">
        <v>38.56</v>
      </c>
      <c r="N197" s="832">
        <v>1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31</v>
      </c>
      <c r="B198" s="832" t="s">
        <v>2041</v>
      </c>
      <c r="C198" s="832" t="s">
        <v>2045</v>
      </c>
      <c r="D198" s="833" t="s">
        <v>3331</v>
      </c>
      <c r="E198" s="834" t="s">
        <v>2066</v>
      </c>
      <c r="F198" s="832" t="s">
        <v>2042</v>
      </c>
      <c r="G198" s="832" t="s">
        <v>2082</v>
      </c>
      <c r="H198" s="832" t="s">
        <v>630</v>
      </c>
      <c r="I198" s="832" t="s">
        <v>2083</v>
      </c>
      <c r="J198" s="832" t="s">
        <v>810</v>
      </c>
      <c r="K198" s="832" t="s">
        <v>1638</v>
      </c>
      <c r="L198" s="835">
        <v>490.89</v>
      </c>
      <c r="M198" s="835">
        <v>17181.149999999998</v>
      </c>
      <c r="N198" s="832">
        <v>35</v>
      </c>
      <c r="O198" s="836">
        <v>8</v>
      </c>
      <c r="P198" s="835">
        <v>11290.47</v>
      </c>
      <c r="Q198" s="837">
        <v>0.65714285714285714</v>
      </c>
      <c r="R198" s="832">
        <v>23</v>
      </c>
      <c r="S198" s="837">
        <v>0.65714285714285714</v>
      </c>
      <c r="T198" s="836">
        <v>5</v>
      </c>
      <c r="U198" s="838">
        <v>0.625</v>
      </c>
    </row>
    <row r="199" spans="1:21" ht="14.4" customHeight="1" x14ac:dyDescent="0.3">
      <c r="A199" s="831">
        <v>31</v>
      </c>
      <c r="B199" s="832" t="s">
        <v>2041</v>
      </c>
      <c r="C199" s="832" t="s">
        <v>2045</v>
      </c>
      <c r="D199" s="833" t="s">
        <v>3331</v>
      </c>
      <c r="E199" s="834" t="s">
        <v>2066</v>
      </c>
      <c r="F199" s="832" t="s">
        <v>2042</v>
      </c>
      <c r="G199" s="832" t="s">
        <v>2082</v>
      </c>
      <c r="H199" s="832" t="s">
        <v>630</v>
      </c>
      <c r="I199" s="832" t="s">
        <v>2091</v>
      </c>
      <c r="J199" s="832" t="s">
        <v>810</v>
      </c>
      <c r="K199" s="832" t="s">
        <v>1636</v>
      </c>
      <c r="L199" s="835">
        <v>736.33</v>
      </c>
      <c r="M199" s="835">
        <v>36080.170000000013</v>
      </c>
      <c r="N199" s="832">
        <v>49</v>
      </c>
      <c r="O199" s="836">
        <v>11</v>
      </c>
      <c r="P199" s="835">
        <v>22089.900000000009</v>
      </c>
      <c r="Q199" s="837">
        <v>0.61224489795918369</v>
      </c>
      <c r="R199" s="832">
        <v>30</v>
      </c>
      <c r="S199" s="837">
        <v>0.61224489795918369</v>
      </c>
      <c r="T199" s="836">
        <v>7.5</v>
      </c>
      <c r="U199" s="838">
        <v>0.68181818181818177</v>
      </c>
    </row>
    <row r="200" spans="1:21" ht="14.4" customHeight="1" x14ac:dyDescent="0.3">
      <c r="A200" s="831">
        <v>31</v>
      </c>
      <c r="B200" s="832" t="s">
        <v>2041</v>
      </c>
      <c r="C200" s="832" t="s">
        <v>2045</v>
      </c>
      <c r="D200" s="833" t="s">
        <v>3331</v>
      </c>
      <c r="E200" s="834" t="s">
        <v>2066</v>
      </c>
      <c r="F200" s="832" t="s">
        <v>2042</v>
      </c>
      <c r="G200" s="832" t="s">
        <v>2082</v>
      </c>
      <c r="H200" s="832" t="s">
        <v>630</v>
      </c>
      <c r="I200" s="832" t="s">
        <v>2293</v>
      </c>
      <c r="J200" s="832" t="s">
        <v>810</v>
      </c>
      <c r="K200" s="832" t="s">
        <v>2294</v>
      </c>
      <c r="L200" s="835">
        <v>1154.68</v>
      </c>
      <c r="M200" s="835">
        <v>3464.04</v>
      </c>
      <c r="N200" s="832">
        <v>3</v>
      </c>
      <c r="O200" s="836">
        <v>0.5</v>
      </c>
      <c r="P200" s="835">
        <v>3464.04</v>
      </c>
      <c r="Q200" s="837">
        <v>1</v>
      </c>
      <c r="R200" s="832">
        <v>3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31</v>
      </c>
      <c r="B201" s="832" t="s">
        <v>2041</v>
      </c>
      <c r="C201" s="832" t="s">
        <v>2045</v>
      </c>
      <c r="D201" s="833" t="s">
        <v>3331</v>
      </c>
      <c r="E201" s="834" t="s">
        <v>2066</v>
      </c>
      <c r="F201" s="832" t="s">
        <v>2042</v>
      </c>
      <c r="G201" s="832" t="s">
        <v>2092</v>
      </c>
      <c r="H201" s="832" t="s">
        <v>630</v>
      </c>
      <c r="I201" s="832" t="s">
        <v>1842</v>
      </c>
      <c r="J201" s="832" t="s">
        <v>671</v>
      </c>
      <c r="K201" s="832" t="s">
        <v>1843</v>
      </c>
      <c r="L201" s="835">
        <v>24.22</v>
      </c>
      <c r="M201" s="835">
        <v>48.44</v>
      </c>
      <c r="N201" s="832">
        <v>2</v>
      </c>
      <c r="O201" s="836">
        <v>1.5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31</v>
      </c>
      <c r="B202" s="832" t="s">
        <v>2041</v>
      </c>
      <c r="C202" s="832" t="s">
        <v>2045</v>
      </c>
      <c r="D202" s="833" t="s">
        <v>3331</v>
      </c>
      <c r="E202" s="834" t="s">
        <v>2066</v>
      </c>
      <c r="F202" s="832" t="s">
        <v>2042</v>
      </c>
      <c r="G202" s="832" t="s">
        <v>2309</v>
      </c>
      <c r="H202" s="832" t="s">
        <v>630</v>
      </c>
      <c r="I202" s="832" t="s">
        <v>2001</v>
      </c>
      <c r="J202" s="832" t="s">
        <v>2002</v>
      </c>
      <c r="K202" s="832" t="s">
        <v>2003</v>
      </c>
      <c r="L202" s="835">
        <v>700.43</v>
      </c>
      <c r="M202" s="835">
        <v>700.43</v>
      </c>
      <c r="N202" s="832">
        <v>1</v>
      </c>
      <c r="O202" s="836">
        <v>1</v>
      </c>
      <c r="P202" s="835">
        <v>700.43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31</v>
      </c>
      <c r="B203" s="832" t="s">
        <v>2041</v>
      </c>
      <c r="C203" s="832" t="s">
        <v>2045</v>
      </c>
      <c r="D203" s="833" t="s">
        <v>3331</v>
      </c>
      <c r="E203" s="834" t="s">
        <v>2066</v>
      </c>
      <c r="F203" s="832" t="s">
        <v>2042</v>
      </c>
      <c r="G203" s="832" t="s">
        <v>2179</v>
      </c>
      <c r="H203" s="832" t="s">
        <v>588</v>
      </c>
      <c r="I203" s="832" t="s">
        <v>2180</v>
      </c>
      <c r="J203" s="832" t="s">
        <v>2181</v>
      </c>
      <c r="K203" s="832" t="s">
        <v>2182</v>
      </c>
      <c r="L203" s="835">
        <v>34.659999999999997</v>
      </c>
      <c r="M203" s="835">
        <v>34.659999999999997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31</v>
      </c>
      <c r="B204" s="832" t="s">
        <v>2041</v>
      </c>
      <c r="C204" s="832" t="s">
        <v>2045</v>
      </c>
      <c r="D204" s="833" t="s">
        <v>3331</v>
      </c>
      <c r="E204" s="834" t="s">
        <v>2066</v>
      </c>
      <c r="F204" s="832" t="s">
        <v>2042</v>
      </c>
      <c r="G204" s="832" t="s">
        <v>2093</v>
      </c>
      <c r="H204" s="832" t="s">
        <v>630</v>
      </c>
      <c r="I204" s="832" t="s">
        <v>1866</v>
      </c>
      <c r="J204" s="832" t="s">
        <v>1867</v>
      </c>
      <c r="K204" s="832" t="s">
        <v>1868</v>
      </c>
      <c r="L204" s="835">
        <v>0</v>
      </c>
      <c r="M204" s="835">
        <v>0</v>
      </c>
      <c r="N204" s="832">
        <v>123</v>
      </c>
      <c r="O204" s="836">
        <v>53</v>
      </c>
      <c r="P204" s="835">
        <v>0</v>
      </c>
      <c r="Q204" s="837"/>
      <c r="R204" s="832">
        <v>68</v>
      </c>
      <c r="S204" s="837">
        <v>0.55284552845528456</v>
      </c>
      <c r="T204" s="836">
        <v>27.5</v>
      </c>
      <c r="U204" s="838">
        <v>0.51886792452830188</v>
      </c>
    </row>
    <row r="205" spans="1:21" ht="14.4" customHeight="1" x14ac:dyDescent="0.3">
      <c r="A205" s="831">
        <v>31</v>
      </c>
      <c r="B205" s="832" t="s">
        <v>2041</v>
      </c>
      <c r="C205" s="832" t="s">
        <v>2045</v>
      </c>
      <c r="D205" s="833" t="s">
        <v>3331</v>
      </c>
      <c r="E205" s="834" t="s">
        <v>2066</v>
      </c>
      <c r="F205" s="832" t="s">
        <v>2042</v>
      </c>
      <c r="G205" s="832" t="s">
        <v>2094</v>
      </c>
      <c r="H205" s="832" t="s">
        <v>588</v>
      </c>
      <c r="I205" s="832" t="s">
        <v>2095</v>
      </c>
      <c r="J205" s="832" t="s">
        <v>1237</v>
      </c>
      <c r="K205" s="832" t="s">
        <v>2096</v>
      </c>
      <c r="L205" s="835">
        <v>219.37</v>
      </c>
      <c r="M205" s="835">
        <v>2413.0699999999997</v>
      </c>
      <c r="N205" s="832">
        <v>11</v>
      </c>
      <c r="O205" s="836">
        <v>9</v>
      </c>
      <c r="P205" s="835">
        <v>1316.2199999999998</v>
      </c>
      <c r="Q205" s="837">
        <v>0.54545454545454541</v>
      </c>
      <c r="R205" s="832">
        <v>6</v>
      </c>
      <c r="S205" s="837">
        <v>0.54545454545454541</v>
      </c>
      <c r="T205" s="836">
        <v>5</v>
      </c>
      <c r="U205" s="838">
        <v>0.55555555555555558</v>
      </c>
    </row>
    <row r="206" spans="1:21" ht="14.4" customHeight="1" x14ac:dyDescent="0.3">
      <c r="A206" s="831">
        <v>31</v>
      </c>
      <c r="B206" s="832" t="s">
        <v>2041</v>
      </c>
      <c r="C206" s="832" t="s">
        <v>2045</v>
      </c>
      <c r="D206" s="833" t="s">
        <v>3331</v>
      </c>
      <c r="E206" s="834" t="s">
        <v>2066</v>
      </c>
      <c r="F206" s="832" t="s">
        <v>2042</v>
      </c>
      <c r="G206" s="832" t="s">
        <v>2310</v>
      </c>
      <c r="H206" s="832" t="s">
        <v>588</v>
      </c>
      <c r="I206" s="832" t="s">
        <v>2311</v>
      </c>
      <c r="J206" s="832" t="s">
        <v>2312</v>
      </c>
      <c r="K206" s="832" t="s">
        <v>2313</v>
      </c>
      <c r="L206" s="835">
        <v>75.16</v>
      </c>
      <c r="M206" s="835">
        <v>75.16</v>
      </c>
      <c r="N206" s="832">
        <v>1</v>
      </c>
      <c r="O206" s="836">
        <v>0.5</v>
      </c>
      <c r="P206" s="835">
        <v>75.16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31</v>
      </c>
      <c r="B207" s="832" t="s">
        <v>2041</v>
      </c>
      <c r="C207" s="832" t="s">
        <v>2045</v>
      </c>
      <c r="D207" s="833" t="s">
        <v>3331</v>
      </c>
      <c r="E207" s="834" t="s">
        <v>2066</v>
      </c>
      <c r="F207" s="832" t="s">
        <v>2044</v>
      </c>
      <c r="G207" s="832" t="s">
        <v>2105</v>
      </c>
      <c r="H207" s="832" t="s">
        <v>588</v>
      </c>
      <c r="I207" s="832" t="s">
        <v>2106</v>
      </c>
      <c r="J207" s="832" t="s">
        <v>2107</v>
      </c>
      <c r="K207" s="832" t="s">
        <v>2108</v>
      </c>
      <c r="L207" s="835">
        <v>35.130000000000003</v>
      </c>
      <c r="M207" s="835">
        <v>7166.5200000000141</v>
      </c>
      <c r="N207" s="832">
        <v>204</v>
      </c>
      <c r="O207" s="836">
        <v>98</v>
      </c>
      <c r="P207" s="835">
        <v>6955.7400000000143</v>
      </c>
      <c r="Q207" s="837">
        <v>0.97058823529411775</v>
      </c>
      <c r="R207" s="832">
        <v>198</v>
      </c>
      <c r="S207" s="837">
        <v>0.97058823529411764</v>
      </c>
      <c r="T207" s="836">
        <v>95</v>
      </c>
      <c r="U207" s="838">
        <v>0.96938775510204078</v>
      </c>
    </row>
    <row r="208" spans="1:21" ht="14.4" customHeight="1" x14ac:dyDescent="0.3">
      <c r="A208" s="831">
        <v>31</v>
      </c>
      <c r="B208" s="832" t="s">
        <v>2041</v>
      </c>
      <c r="C208" s="832" t="s">
        <v>2045</v>
      </c>
      <c r="D208" s="833" t="s">
        <v>3331</v>
      </c>
      <c r="E208" s="834" t="s">
        <v>2066</v>
      </c>
      <c r="F208" s="832" t="s">
        <v>2044</v>
      </c>
      <c r="G208" s="832" t="s">
        <v>2109</v>
      </c>
      <c r="H208" s="832" t="s">
        <v>588</v>
      </c>
      <c r="I208" s="832" t="s">
        <v>2248</v>
      </c>
      <c r="J208" s="832" t="s">
        <v>2249</v>
      </c>
      <c r="K208" s="832" t="s">
        <v>2250</v>
      </c>
      <c r="L208" s="835">
        <v>3000</v>
      </c>
      <c r="M208" s="835">
        <v>3000</v>
      </c>
      <c r="N208" s="832">
        <v>1</v>
      </c>
      <c r="O208" s="836">
        <v>1</v>
      </c>
      <c r="P208" s="835">
        <v>3000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31</v>
      </c>
      <c r="B209" s="832" t="s">
        <v>2041</v>
      </c>
      <c r="C209" s="832" t="s">
        <v>2045</v>
      </c>
      <c r="D209" s="833" t="s">
        <v>3331</v>
      </c>
      <c r="E209" s="834" t="s">
        <v>2066</v>
      </c>
      <c r="F209" s="832" t="s">
        <v>2044</v>
      </c>
      <c r="G209" s="832" t="s">
        <v>2109</v>
      </c>
      <c r="H209" s="832" t="s">
        <v>588</v>
      </c>
      <c r="I209" s="832" t="s">
        <v>2208</v>
      </c>
      <c r="J209" s="832" t="s">
        <v>2209</v>
      </c>
      <c r="K209" s="832" t="s">
        <v>2210</v>
      </c>
      <c r="L209" s="835">
        <v>199.5</v>
      </c>
      <c r="M209" s="835">
        <v>798</v>
      </c>
      <c r="N209" s="832">
        <v>4</v>
      </c>
      <c r="O209" s="836">
        <v>4</v>
      </c>
      <c r="P209" s="835">
        <v>798</v>
      </c>
      <c r="Q209" s="837">
        <v>1</v>
      </c>
      <c r="R209" s="832">
        <v>4</v>
      </c>
      <c r="S209" s="837">
        <v>1</v>
      </c>
      <c r="T209" s="836">
        <v>4</v>
      </c>
      <c r="U209" s="838">
        <v>1</v>
      </c>
    </row>
    <row r="210" spans="1:21" ht="14.4" customHeight="1" x14ac:dyDescent="0.3">
      <c r="A210" s="831">
        <v>31</v>
      </c>
      <c r="B210" s="832" t="s">
        <v>2041</v>
      </c>
      <c r="C210" s="832" t="s">
        <v>2045</v>
      </c>
      <c r="D210" s="833" t="s">
        <v>3331</v>
      </c>
      <c r="E210" s="834" t="s">
        <v>2066</v>
      </c>
      <c r="F210" s="832" t="s">
        <v>2044</v>
      </c>
      <c r="G210" s="832" t="s">
        <v>2109</v>
      </c>
      <c r="H210" s="832" t="s">
        <v>588</v>
      </c>
      <c r="I210" s="832" t="s">
        <v>2110</v>
      </c>
      <c r="J210" s="832" t="s">
        <v>2111</v>
      </c>
      <c r="K210" s="832" t="s">
        <v>2112</v>
      </c>
      <c r="L210" s="835">
        <v>492.18</v>
      </c>
      <c r="M210" s="835">
        <v>4921.8</v>
      </c>
      <c r="N210" s="832">
        <v>10</v>
      </c>
      <c r="O210" s="836">
        <v>10</v>
      </c>
      <c r="P210" s="835">
        <v>4429.62</v>
      </c>
      <c r="Q210" s="837">
        <v>0.89999999999999991</v>
      </c>
      <c r="R210" s="832">
        <v>9</v>
      </c>
      <c r="S210" s="837">
        <v>0.9</v>
      </c>
      <c r="T210" s="836">
        <v>9</v>
      </c>
      <c r="U210" s="838">
        <v>0.9</v>
      </c>
    </row>
    <row r="211" spans="1:21" ht="14.4" customHeight="1" x14ac:dyDescent="0.3">
      <c r="A211" s="831">
        <v>31</v>
      </c>
      <c r="B211" s="832" t="s">
        <v>2041</v>
      </c>
      <c r="C211" s="832" t="s">
        <v>2045</v>
      </c>
      <c r="D211" s="833" t="s">
        <v>3331</v>
      </c>
      <c r="E211" s="834" t="s">
        <v>2066</v>
      </c>
      <c r="F211" s="832" t="s">
        <v>2044</v>
      </c>
      <c r="G211" s="832" t="s">
        <v>2109</v>
      </c>
      <c r="H211" s="832" t="s">
        <v>588</v>
      </c>
      <c r="I211" s="832" t="s">
        <v>2274</v>
      </c>
      <c r="J211" s="832" t="s">
        <v>2275</v>
      </c>
      <c r="K211" s="832" t="s">
        <v>2276</v>
      </c>
      <c r="L211" s="835">
        <v>2296.87</v>
      </c>
      <c r="M211" s="835">
        <v>4593.74</v>
      </c>
      <c r="N211" s="832">
        <v>2</v>
      </c>
      <c r="O211" s="836">
        <v>2</v>
      </c>
      <c r="P211" s="835">
        <v>4593.74</v>
      </c>
      <c r="Q211" s="837">
        <v>1</v>
      </c>
      <c r="R211" s="832">
        <v>2</v>
      </c>
      <c r="S211" s="837">
        <v>1</v>
      </c>
      <c r="T211" s="836">
        <v>2</v>
      </c>
      <c r="U211" s="838">
        <v>1</v>
      </c>
    </row>
    <row r="212" spans="1:21" ht="14.4" customHeight="1" x14ac:dyDescent="0.3">
      <c r="A212" s="831">
        <v>31</v>
      </c>
      <c r="B212" s="832" t="s">
        <v>2041</v>
      </c>
      <c r="C212" s="832" t="s">
        <v>2045</v>
      </c>
      <c r="D212" s="833" t="s">
        <v>3331</v>
      </c>
      <c r="E212" s="834" t="s">
        <v>2066</v>
      </c>
      <c r="F212" s="832" t="s">
        <v>2044</v>
      </c>
      <c r="G212" s="832" t="s">
        <v>2109</v>
      </c>
      <c r="H212" s="832" t="s">
        <v>588</v>
      </c>
      <c r="I212" s="832" t="s">
        <v>2314</v>
      </c>
      <c r="J212" s="832" t="s">
        <v>2315</v>
      </c>
      <c r="K212" s="832" t="s">
        <v>2316</v>
      </c>
      <c r="L212" s="835">
        <v>320.25</v>
      </c>
      <c r="M212" s="835">
        <v>320.25</v>
      </c>
      <c r="N212" s="832">
        <v>1</v>
      </c>
      <c r="O212" s="836">
        <v>1</v>
      </c>
      <c r="P212" s="835">
        <v>320.25</v>
      </c>
      <c r="Q212" s="837">
        <v>1</v>
      </c>
      <c r="R212" s="832">
        <v>1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31</v>
      </c>
      <c r="B213" s="832" t="s">
        <v>2041</v>
      </c>
      <c r="C213" s="832" t="s">
        <v>2045</v>
      </c>
      <c r="D213" s="833" t="s">
        <v>3331</v>
      </c>
      <c r="E213" s="834" t="s">
        <v>2066</v>
      </c>
      <c r="F213" s="832" t="s">
        <v>2044</v>
      </c>
      <c r="G213" s="832" t="s">
        <v>2109</v>
      </c>
      <c r="H213" s="832" t="s">
        <v>588</v>
      </c>
      <c r="I213" s="832" t="s">
        <v>2116</v>
      </c>
      <c r="J213" s="832" t="s">
        <v>2117</v>
      </c>
      <c r="K213" s="832" t="s">
        <v>2118</v>
      </c>
      <c r="L213" s="835">
        <v>2202.1999999999998</v>
      </c>
      <c r="M213" s="835">
        <v>2202.1999999999998</v>
      </c>
      <c r="N213" s="832">
        <v>1</v>
      </c>
      <c r="O213" s="836">
        <v>1</v>
      </c>
      <c r="P213" s="835">
        <v>2202.1999999999998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31</v>
      </c>
      <c r="B214" s="832" t="s">
        <v>2041</v>
      </c>
      <c r="C214" s="832" t="s">
        <v>2045</v>
      </c>
      <c r="D214" s="833" t="s">
        <v>3331</v>
      </c>
      <c r="E214" s="834" t="s">
        <v>2066</v>
      </c>
      <c r="F214" s="832" t="s">
        <v>2044</v>
      </c>
      <c r="G214" s="832" t="s">
        <v>2109</v>
      </c>
      <c r="H214" s="832" t="s">
        <v>588</v>
      </c>
      <c r="I214" s="832" t="s">
        <v>2122</v>
      </c>
      <c r="J214" s="832" t="s">
        <v>2123</v>
      </c>
      <c r="K214" s="832" t="s">
        <v>2124</v>
      </c>
      <c r="L214" s="835">
        <v>971.25</v>
      </c>
      <c r="M214" s="835">
        <v>3885</v>
      </c>
      <c r="N214" s="832">
        <v>4</v>
      </c>
      <c r="O214" s="836">
        <v>4</v>
      </c>
      <c r="P214" s="835">
        <v>3885</v>
      </c>
      <c r="Q214" s="837">
        <v>1</v>
      </c>
      <c r="R214" s="832">
        <v>4</v>
      </c>
      <c r="S214" s="837">
        <v>1</v>
      </c>
      <c r="T214" s="836">
        <v>4</v>
      </c>
      <c r="U214" s="838">
        <v>1</v>
      </c>
    </row>
    <row r="215" spans="1:21" ht="14.4" customHeight="1" x14ac:dyDescent="0.3">
      <c r="A215" s="831">
        <v>31</v>
      </c>
      <c r="B215" s="832" t="s">
        <v>2041</v>
      </c>
      <c r="C215" s="832" t="s">
        <v>2045</v>
      </c>
      <c r="D215" s="833" t="s">
        <v>3331</v>
      </c>
      <c r="E215" s="834" t="s">
        <v>2066</v>
      </c>
      <c r="F215" s="832" t="s">
        <v>2044</v>
      </c>
      <c r="G215" s="832" t="s">
        <v>2109</v>
      </c>
      <c r="H215" s="832" t="s">
        <v>588</v>
      </c>
      <c r="I215" s="832" t="s">
        <v>2125</v>
      </c>
      <c r="J215" s="832" t="s">
        <v>2126</v>
      </c>
      <c r="K215" s="832" t="s">
        <v>2127</v>
      </c>
      <c r="L215" s="835">
        <v>350</v>
      </c>
      <c r="M215" s="835">
        <v>350</v>
      </c>
      <c r="N215" s="832">
        <v>1</v>
      </c>
      <c r="O215" s="836">
        <v>1</v>
      </c>
      <c r="P215" s="835">
        <v>350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31</v>
      </c>
      <c r="B216" s="832" t="s">
        <v>2041</v>
      </c>
      <c r="C216" s="832" t="s">
        <v>2045</v>
      </c>
      <c r="D216" s="833" t="s">
        <v>3331</v>
      </c>
      <c r="E216" s="834" t="s">
        <v>2066</v>
      </c>
      <c r="F216" s="832" t="s">
        <v>2044</v>
      </c>
      <c r="G216" s="832" t="s">
        <v>2109</v>
      </c>
      <c r="H216" s="832" t="s">
        <v>588</v>
      </c>
      <c r="I216" s="832" t="s">
        <v>2251</v>
      </c>
      <c r="J216" s="832" t="s">
        <v>2252</v>
      </c>
      <c r="K216" s="832" t="s">
        <v>2253</v>
      </c>
      <c r="L216" s="835">
        <v>1000</v>
      </c>
      <c r="M216" s="835">
        <v>1000</v>
      </c>
      <c r="N216" s="832">
        <v>1</v>
      </c>
      <c r="O216" s="836">
        <v>1</v>
      </c>
      <c r="P216" s="835">
        <v>1000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31</v>
      </c>
      <c r="B217" s="832" t="s">
        <v>2041</v>
      </c>
      <c r="C217" s="832" t="s">
        <v>2045</v>
      </c>
      <c r="D217" s="833" t="s">
        <v>3331</v>
      </c>
      <c r="E217" s="834" t="s">
        <v>2066</v>
      </c>
      <c r="F217" s="832" t="s">
        <v>2044</v>
      </c>
      <c r="G217" s="832" t="s">
        <v>2109</v>
      </c>
      <c r="H217" s="832" t="s">
        <v>588</v>
      </c>
      <c r="I217" s="832" t="s">
        <v>2317</v>
      </c>
      <c r="J217" s="832" t="s">
        <v>2318</v>
      </c>
      <c r="K217" s="832" t="s">
        <v>2319</v>
      </c>
      <c r="L217" s="835">
        <v>2260</v>
      </c>
      <c r="M217" s="835">
        <v>2260</v>
      </c>
      <c r="N217" s="832">
        <v>1</v>
      </c>
      <c r="O217" s="836">
        <v>1</v>
      </c>
      <c r="P217" s="835">
        <v>2260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31</v>
      </c>
      <c r="B218" s="832" t="s">
        <v>2041</v>
      </c>
      <c r="C218" s="832" t="s">
        <v>2045</v>
      </c>
      <c r="D218" s="833" t="s">
        <v>3331</v>
      </c>
      <c r="E218" s="834" t="s">
        <v>2066</v>
      </c>
      <c r="F218" s="832" t="s">
        <v>2044</v>
      </c>
      <c r="G218" s="832" t="s">
        <v>2109</v>
      </c>
      <c r="H218" s="832" t="s">
        <v>588</v>
      </c>
      <c r="I218" s="832" t="s">
        <v>2128</v>
      </c>
      <c r="J218" s="832" t="s">
        <v>2129</v>
      </c>
      <c r="K218" s="832" t="s">
        <v>2130</v>
      </c>
      <c r="L218" s="835">
        <v>855</v>
      </c>
      <c r="M218" s="835">
        <v>855</v>
      </c>
      <c r="N218" s="832">
        <v>1</v>
      </c>
      <c r="O218" s="836">
        <v>1</v>
      </c>
      <c r="P218" s="835">
        <v>855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31</v>
      </c>
      <c r="B219" s="832" t="s">
        <v>2041</v>
      </c>
      <c r="C219" s="832" t="s">
        <v>2045</v>
      </c>
      <c r="D219" s="833" t="s">
        <v>3331</v>
      </c>
      <c r="E219" s="834" t="s">
        <v>2066</v>
      </c>
      <c r="F219" s="832" t="s">
        <v>2044</v>
      </c>
      <c r="G219" s="832" t="s">
        <v>2109</v>
      </c>
      <c r="H219" s="832" t="s">
        <v>588</v>
      </c>
      <c r="I219" s="832" t="s">
        <v>2320</v>
      </c>
      <c r="J219" s="832" t="s">
        <v>2321</v>
      </c>
      <c r="K219" s="832" t="s">
        <v>2322</v>
      </c>
      <c r="L219" s="835">
        <v>1000</v>
      </c>
      <c r="M219" s="835">
        <v>1000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31</v>
      </c>
      <c r="B220" s="832" t="s">
        <v>2041</v>
      </c>
      <c r="C220" s="832" t="s">
        <v>2045</v>
      </c>
      <c r="D220" s="833" t="s">
        <v>3331</v>
      </c>
      <c r="E220" s="834" t="s">
        <v>2066</v>
      </c>
      <c r="F220" s="832" t="s">
        <v>2044</v>
      </c>
      <c r="G220" s="832" t="s">
        <v>2131</v>
      </c>
      <c r="H220" s="832" t="s">
        <v>588</v>
      </c>
      <c r="I220" s="832" t="s">
        <v>2214</v>
      </c>
      <c r="J220" s="832" t="s">
        <v>2215</v>
      </c>
      <c r="K220" s="832" t="s">
        <v>2216</v>
      </c>
      <c r="L220" s="835">
        <v>260</v>
      </c>
      <c r="M220" s="835">
        <v>520</v>
      </c>
      <c r="N220" s="832">
        <v>2</v>
      </c>
      <c r="O220" s="836">
        <v>1</v>
      </c>
      <c r="P220" s="835">
        <v>520</v>
      </c>
      <c r="Q220" s="837">
        <v>1</v>
      </c>
      <c r="R220" s="832">
        <v>2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31</v>
      </c>
      <c r="B221" s="832" t="s">
        <v>2041</v>
      </c>
      <c r="C221" s="832" t="s">
        <v>2045</v>
      </c>
      <c r="D221" s="833" t="s">
        <v>3331</v>
      </c>
      <c r="E221" s="834" t="s">
        <v>2066</v>
      </c>
      <c r="F221" s="832" t="s">
        <v>2044</v>
      </c>
      <c r="G221" s="832" t="s">
        <v>2131</v>
      </c>
      <c r="H221" s="832" t="s">
        <v>588</v>
      </c>
      <c r="I221" s="832" t="s">
        <v>2132</v>
      </c>
      <c r="J221" s="832" t="s">
        <v>2133</v>
      </c>
      <c r="K221" s="832" t="s">
        <v>2134</v>
      </c>
      <c r="L221" s="835">
        <v>200</v>
      </c>
      <c r="M221" s="835">
        <v>11000</v>
      </c>
      <c r="N221" s="832">
        <v>55</v>
      </c>
      <c r="O221" s="836">
        <v>28</v>
      </c>
      <c r="P221" s="835">
        <v>10200</v>
      </c>
      <c r="Q221" s="837">
        <v>0.92727272727272725</v>
      </c>
      <c r="R221" s="832">
        <v>51</v>
      </c>
      <c r="S221" s="837">
        <v>0.92727272727272725</v>
      </c>
      <c r="T221" s="836">
        <v>26</v>
      </c>
      <c r="U221" s="838">
        <v>0.9285714285714286</v>
      </c>
    </row>
    <row r="222" spans="1:21" ht="14.4" customHeight="1" x14ac:dyDescent="0.3">
      <c r="A222" s="831">
        <v>31</v>
      </c>
      <c r="B222" s="832" t="s">
        <v>2041</v>
      </c>
      <c r="C222" s="832" t="s">
        <v>2045</v>
      </c>
      <c r="D222" s="833" t="s">
        <v>3331</v>
      </c>
      <c r="E222" s="834" t="s">
        <v>2066</v>
      </c>
      <c r="F222" s="832" t="s">
        <v>2044</v>
      </c>
      <c r="G222" s="832" t="s">
        <v>2131</v>
      </c>
      <c r="H222" s="832" t="s">
        <v>588</v>
      </c>
      <c r="I222" s="832" t="s">
        <v>2217</v>
      </c>
      <c r="J222" s="832" t="s">
        <v>2218</v>
      </c>
      <c r="K222" s="832" t="s">
        <v>2219</v>
      </c>
      <c r="L222" s="835">
        <v>1200</v>
      </c>
      <c r="M222" s="835">
        <v>2400</v>
      </c>
      <c r="N222" s="832">
        <v>2</v>
      </c>
      <c r="O222" s="836">
        <v>2</v>
      </c>
      <c r="P222" s="835">
        <v>2400</v>
      </c>
      <c r="Q222" s="837">
        <v>1</v>
      </c>
      <c r="R222" s="832">
        <v>2</v>
      </c>
      <c r="S222" s="837">
        <v>1</v>
      </c>
      <c r="T222" s="836">
        <v>2</v>
      </c>
      <c r="U222" s="838">
        <v>1</v>
      </c>
    </row>
    <row r="223" spans="1:21" ht="14.4" customHeight="1" x14ac:dyDescent="0.3">
      <c r="A223" s="831">
        <v>31</v>
      </c>
      <c r="B223" s="832" t="s">
        <v>2041</v>
      </c>
      <c r="C223" s="832" t="s">
        <v>2045</v>
      </c>
      <c r="D223" s="833" t="s">
        <v>3331</v>
      </c>
      <c r="E223" s="834" t="s">
        <v>2067</v>
      </c>
      <c r="F223" s="832" t="s">
        <v>2042</v>
      </c>
      <c r="G223" s="832" t="s">
        <v>2085</v>
      </c>
      <c r="H223" s="832" t="s">
        <v>588</v>
      </c>
      <c r="I223" s="832" t="s">
        <v>2220</v>
      </c>
      <c r="J223" s="832" t="s">
        <v>2221</v>
      </c>
      <c r="K223" s="832" t="s">
        <v>2222</v>
      </c>
      <c r="L223" s="835">
        <v>154.36000000000001</v>
      </c>
      <c r="M223" s="835">
        <v>154.36000000000001</v>
      </c>
      <c r="N223" s="832">
        <v>1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31</v>
      </c>
      <c r="B224" s="832" t="s">
        <v>2041</v>
      </c>
      <c r="C224" s="832" t="s">
        <v>2045</v>
      </c>
      <c r="D224" s="833" t="s">
        <v>3331</v>
      </c>
      <c r="E224" s="834" t="s">
        <v>2067</v>
      </c>
      <c r="F224" s="832" t="s">
        <v>2042</v>
      </c>
      <c r="G224" s="832" t="s">
        <v>2085</v>
      </c>
      <c r="H224" s="832" t="s">
        <v>630</v>
      </c>
      <c r="I224" s="832" t="s">
        <v>1776</v>
      </c>
      <c r="J224" s="832" t="s">
        <v>1158</v>
      </c>
      <c r="K224" s="832" t="s">
        <v>1777</v>
      </c>
      <c r="L224" s="835">
        <v>154.36000000000001</v>
      </c>
      <c r="M224" s="835">
        <v>1389.2400000000002</v>
      </c>
      <c r="N224" s="832">
        <v>9</v>
      </c>
      <c r="O224" s="836">
        <v>6</v>
      </c>
      <c r="P224" s="835">
        <v>926.16000000000008</v>
      </c>
      <c r="Q224" s="837">
        <v>0.66666666666666663</v>
      </c>
      <c r="R224" s="832">
        <v>6</v>
      </c>
      <c r="S224" s="837">
        <v>0.66666666666666663</v>
      </c>
      <c r="T224" s="836">
        <v>4</v>
      </c>
      <c r="U224" s="838">
        <v>0.66666666666666663</v>
      </c>
    </row>
    <row r="225" spans="1:21" ht="14.4" customHeight="1" x14ac:dyDescent="0.3">
      <c r="A225" s="831">
        <v>31</v>
      </c>
      <c r="B225" s="832" t="s">
        <v>2041</v>
      </c>
      <c r="C225" s="832" t="s">
        <v>2045</v>
      </c>
      <c r="D225" s="833" t="s">
        <v>3331</v>
      </c>
      <c r="E225" s="834" t="s">
        <v>2067</v>
      </c>
      <c r="F225" s="832" t="s">
        <v>2042</v>
      </c>
      <c r="G225" s="832" t="s">
        <v>2085</v>
      </c>
      <c r="H225" s="832" t="s">
        <v>630</v>
      </c>
      <c r="I225" s="832" t="s">
        <v>1778</v>
      </c>
      <c r="J225" s="832" t="s">
        <v>1779</v>
      </c>
      <c r="K225" s="832" t="s">
        <v>1780</v>
      </c>
      <c r="L225" s="835">
        <v>149.52000000000001</v>
      </c>
      <c r="M225" s="835">
        <v>299.04000000000002</v>
      </c>
      <c r="N225" s="832">
        <v>2</v>
      </c>
      <c r="O225" s="836">
        <v>1.5</v>
      </c>
      <c r="P225" s="835">
        <v>299.04000000000002</v>
      </c>
      <c r="Q225" s="837">
        <v>1</v>
      </c>
      <c r="R225" s="832">
        <v>2</v>
      </c>
      <c r="S225" s="837">
        <v>1</v>
      </c>
      <c r="T225" s="836">
        <v>1.5</v>
      </c>
      <c r="U225" s="838">
        <v>1</v>
      </c>
    </row>
    <row r="226" spans="1:21" ht="14.4" customHeight="1" x14ac:dyDescent="0.3">
      <c r="A226" s="831">
        <v>31</v>
      </c>
      <c r="B226" s="832" t="s">
        <v>2041</v>
      </c>
      <c r="C226" s="832" t="s">
        <v>2045</v>
      </c>
      <c r="D226" s="833" t="s">
        <v>3331</v>
      </c>
      <c r="E226" s="834" t="s">
        <v>2067</v>
      </c>
      <c r="F226" s="832" t="s">
        <v>2042</v>
      </c>
      <c r="G226" s="832" t="s">
        <v>2085</v>
      </c>
      <c r="H226" s="832" t="s">
        <v>630</v>
      </c>
      <c r="I226" s="832" t="s">
        <v>1774</v>
      </c>
      <c r="J226" s="832" t="s">
        <v>1158</v>
      </c>
      <c r="K226" s="832" t="s">
        <v>1775</v>
      </c>
      <c r="L226" s="835">
        <v>225.06</v>
      </c>
      <c r="M226" s="835">
        <v>225.06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31</v>
      </c>
      <c r="B227" s="832" t="s">
        <v>2041</v>
      </c>
      <c r="C227" s="832" t="s">
        <v>2045</v>
      </c>
      <c r="D227" s="833" t="s">
        <v>3331</v>
      </c>
      <c r="E227" s="834" t="s">
        <v>2067</v>
      </c>
      <c r="F227" s="832" t="s">
        <v>2042</v>
      </c>
      <c r="G227" s="832" t="s">
        <v>2323</v>
      </c>
      <c r="H227" s="832" t="s">
        <v>588</v>
      </c>
      <c r="I227" s="832" t="s">
        <v>2324</v>
      </c>
      <c r="J227" s="832" t="s">
        <v>904</v>
      </c>
      <c r="K227" s="832" t="s">
        <v>2325</v>
      </c>
      <c r="L227" s="835">
        <v>0</v>
      </c>
      <c r="M227" s="835">
        <v>0</v>
      </c>
      <c r="N227" s="832">
        <v>1</v>
      </c>
      <c r="O227" s="836">
        <v>1</v>
      </c>
      <c r="P227" s="835"/>
      <c r="Q227" s="837"/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31</v>
      </c>
      <c r="B228" s="832" t="s">
        <v>2041</v>
      </c>
      <c r="C228" s="832" t="s">
        <v>2045</v>
      </c>
      <c r="D228" s="833" t="s">
        <v>3331</v>
      </c>
      <c r="E228" s="834" t="s">
        <v>2067</v>
      </c>
      <c r="F228" s="832" t="s">
        <v>2042</v>
      </c>
      <c r="G228" s="832" t="s">
        <v>2142</v>
      </c>
      <c r="H228" s="832" t="s">
        <v>588</v>
      </c>
      <c r="I228" s="832" t="s">
        <v>2143</v>
      </c>
      <c r="J228" s="832" t="s">
        <v>2144</v>
      </c>
      <c r="K228" s="832" t="s">
        <v>1790</v>
      </c>
      <c r="L228" s="835">
        <v>78.33</v>
      </c>
      <c r="M228" s="835">
        <v>313.32</v>
      </c>
      <c r="N228" s="832">
        <v>4</v>
      </c>
      <c r="O228" s="836">
        <v>1.5</v>
      </c>
      <c r="P228" s="835">
        <v>156.66</v>
      </c>
      <c r="Q228" s="837">
        <v>0.5</v>
      </c>
      <c r="R228" s="832">
        <v>2</v>
      </c>
      <c r="S228" s="837">
        <v>0.5</v>
      </c>
      <c r="T228" s="836">
        <v>1</v>
      </c>
      <c r="U228" s="838">
        <v>0.66666666666666663</v>
      </c>
    </row>
    <row r="229" spans="1:21" ht="14.4" customHeight="1" x14ac:dyDescent="0.3">
      <c r="A229" s="831">
        <v>31</v>
      </c>
      <c r="B229" s="832" t="s">
        <v>2041</v>
      </c>
      <c r="C229" s="832" t="s">
        <v>2045</v>
      </c>
      <c r="D229" s="833" t="s">
        <v>3331</v>
      </c>
      <c r="E229" s="834" t="s">
        <v>2067</v>
      </c>
      <c r="F229" s="832" t="s">
        <v>2042</v>
      </c>
      <c r="G229" s="832" t="s">
        <v>2326</v>
      </c>
      <c r="H229" s="832" t="s">
        <v>588</v>
      </c>
      <c r="I229" s="832" t="s">
        <v>2327</v>
      </c>
      <c r="J229" s="832" t="s">
        <v>2328</v>
      </c>
      <c r="K229" s="832" t="s">
        <v>2329</v>
      </c>
      <c r="L229" s="835">
        <v>46.75</v>
      </c>
      <c r="M229" s="835">
        <v>187</v>
      </c>
      <c r="N229" s="832">
        <v>4</v>
      </c>
      <c r="O229" s="836">
        <v>0.5</v>
      </c>
      <c r="P229" s="835">
        <v>187</v>
      </c>
      <c r="Q229" s="837">
        <v>1</v>
      </c>
      <c r="R229" s="832">
        <v>4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31</v>
      </c>
      <c r="B230" s="832" t="s">
        <v>2041</v>
      </c>
      <c r="C230" s="832" t="s">
        <v>2045</v>
      </c>
      <c r="D230" s="833" t="s">
        <v>3331</v>
      </c>
      <c r="E230" s="834" t="s">
        <v>2067</v>
      </c>
      <c r="F230" s="832" t="s">
        <v>2042</v>
      </c>
      <c r="G230" s="832" t="s">
        <v>2145</v>
      </c>
      <c r="H230" s="832" t="s">
        <v>588</v>
      </c>
      <c r="I230" s="832" t="s">
        <v>2146</v>
      </c>
      <c r="J230" s="832" t="s">
        <v>2147</v>
      </c>
      <c r="K230" s="832" t="s">
        <v>2148</v>
      </c>
      <c r="L230" s="835">
        <v>0</v>
      </c>
      <c r="M230" s="835">
        <v>0</v>
      </c>
      <c r="N230" s="832">
        <v>1</v>
      </c>
      <c r="O230" s="836">
        <v>0.5</v>
      </c>
      <c r="P230" s="835">
        <v>0</v>
      </c>
      <c r="Q230" s="837"/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31</v>
      </c>
      <c r="B231" s="832" t="s">
        <v>2041</v>
      </c>
      <c r="C231" s="832" t="s">
        <v>2045</v>
      </c>
      <c r="D231" s="833" t="s">
        <v>3331</v>
      </c>
      <c r="E231" s="834" t="s">
        <v>2067</v>
      </c>
      <c r="F231" s="832" t="s">
        <v>2042</v>
      </c>
      <c r="G231" s="832" t="s">
        <v>2079</v>
      </c>
      <c r="H231" s="832" t="s">
        <v>588</v>
      </c>
      <c r="I231" s="832" t="s">
        <v>2080</v>
      </c>
      <c r="J231" s="832" t="s">
        <v>623</v>
      </c>
      <c r="K231" s="832" t="s">
        <v>2081</v>
      </c>
      <c r="L231" s="835">
        <v>0</v>
      </c>
      <c r="M231" s="835">
        <v>0</v>
      </c>
      <c r="N231" s="832">
        <v>11</v>
      </c>
      <c r="O231" s="836">
        <v>7</v>
      </c>
      <c r="P231" s="835">
        <v>0</v>
      </c>
      <c r="Q231" s="837"/>
      <c r="R231" s="832">
        <v>8</v>
      </c>
      <c r="S231" s="837">
        <v>0.72727272727272729</v>
      </c>
      <c r="T231" s="836">
        <v>5.5</v>
      </c>
      <c r="U231" s="838">
        <v>0.7857142857142857</v>
      </c>
    </row>
    <row r="232" spans="1:21" ht="14.4" customHeight="1" x14ac:dyDescent="0.3">
      <c r="A232" s="831">
        <v>31</v>
      </c>
      <c r="B232" s="832" t="s">
        <v>2041</v>
      </c>
      <c r="C232" s="832" t="s">
        <v>2045</v>
      </c>
      <c r="D232" s="833" t="s">
        <v>3331</v>
      </c>
      <c r="E232" s="834" t="s">
        <v>2067</v>
      </c>
      <c r="F232" s="832" t="s">
        <v>2042</v>
      </c>
      <c r="G232" s="832" t="s">
        <v>2161</v>
      </c>
      <c r="H232" s="832" t="s">
        <v>588</v>
      </c>
      <c r="I232" s="832" t="s">
        <v>2162</v>
      </c>
      <c r="J232" s="832" t="s">
        <v>2163</v>
      </c>
      <c r="K232" s="832" t="s">
        <v>2164</v>
      </c>
      <c r="L232" s="835">
        <v>132.97999999999999</v>
      </c>
      <c r="M232" s="835">
        <v>664.89999999999986</v>
      </c>
      <c r="N232" s="832">
        <v>5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31</v>
      </c>
      <c r="B233" s="832" t="s">
        <v>2041</v>
      </c>
      <c r="C233" s="832" t="s">
        <v>2045</v>
      </c>
      <c r="D233" s="833" t="s">
        <v>3331</v>
      </c>
      <c r="E233" s="834" t="s">
        <v>2067</v>
      </c>
      <c r="F233" s="832" t="s">
        <v>2042</v>
      </c>
      <c r="G233" s="832" t="s">
        <v>2330</v>
      </c>
      <c r="H233" s="832" t="s">
        <v>630</v>
      </c>
      <c r="I233" s="832" t="s">
        <v>1640</v>
      </c>
      <c r="J233" s="832" t="s">
        <v>1641</v>
      </c>
      <c r="K233" s="832" t="s">
        <v>1642</v>
      </c>
      <c r="L233" s="835">
        <v>93.43</v>
      </c>
      <c r="M233" s="835">
        <v>280.29000000000002</v>
      </c>
      <c r="N233" s="832">
        <v>3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31</v>
      </c>
      <c r="B234" s="832" t="s">
        <v>2041</v>
      </c>
      <c r="C234" s="832" t="s">
        <v>2045</v>
      </c>
      <c r="D234" s="833" t="s">
        <v>3331</v>
      </c>
      <c r="E234" s="834" t="s">
        <v>2067</v>
      </c>
      <c r="F234" s="832" t="s">
        <v>2042</v>
      </c>
      <c r="G234" s="832" t="s">
        <v>2331</v>
      </c>
      <c r="H234" s="832" t="s">
        <v>588</v>
      </c>
      <c r="I234" s="832" t="s">
        <v>2332</v>
      </c>
      <c r="J234" s="832" t="s">
        <v>1224</v>
      </c>
      <c r="K234" s="832" t="s">
        <v>2333</v>
      </c>
      <c r="L234" s="835">
        <v>61.97</v>
      </c>
      <c r="M234" s="835">
        <v>61.97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31</v>
      </c>
      <c r="B235" s="832" t="s">
        <v>2041</v>
      </c>
      <c r="C235" s="832" t="s">
        <v>2045</v>
      </c>
      <c r="D235" s="833" t="s">
        <v>3331</v>
      </c>
      <c r="E235" s="834" t="s">
        <v>2067</v>
      </c>
      <c r="F235" s="832" t="s">
        <v>2042</v>
      </c>
      <c r="G235" s="832" t="s">
        <v>2165</v>
      </c>
      <c r="H235" s="832" t="s">
        <v>588</v>
      </c>
      <c r="I235" s="832" t="s">
        <v>2334</v>
      </c>
      <c r="J235" s="832" t="s">
        <v>2167</v>
      </c>
      <c r="K235" s="832" t="s">
        <v>2335</v>
      </c>
      <c r="L235" s="835">
        <v>58.62</v>
      </c>
      <c r="M235" s="835">
        <v>58.62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31</v>
      </c>
      <c r="B236" s="832" t="s">
        <v>2041</v>
      </c>
      <c r="C236" s="832" t="s">
        <v>2045</v>
      </c>
      <c r="D236" s="833" t="s">
        <v>3331</v>
      </c>
      <c r="E236" s="834" t="s">
        <v>2067</v>
      </c>
      <c r="F236" s="832" t="s">
        <v>2042</v>
      </c>
      <c r="G236" s="832" t="s">
        <v>2336</v>
      </c>
      <c r="H236" s="832" t="s">
        <v>588</v>
      </c>
      <c r="I236" s="832" t="s">
        <v>2337</v>
      </c>
      <c r="J236" s="832" t="s">
        <v>2338</v>
      </c>
      <c r="K236" s="832" t="s">
        <v>2339</v>
      </c>
      <c r="L236" s="835">
        <v>0</v>
      </c>
      <c r="M236" s="835">
        <v>0</v>
      </c>
      <c r="N236" s="832">
        <v>1</v>
      </c>
      <c r="O236" s="836">
        <v>0.5</v>
      </c>
      <c r="P236" s="835"/>
      <c r="Q236" s="837"/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31</v>
      </c>
      <c r="B237" s="832" t="s">
        <v>2041</v>
      </c>
      <c r="C237" s="832" t="s">
        <v>2045</v>
      </c>
      <c r="D237" s="833" t="s">
        <v>3331</v>
      </c>
      <c r="E237" s="834" t="s">
        <v>2067</v>
      </c>
      <c r="F237" s="832" t="s">
        <v>2042</v>
      </c>
      <c r="G237" s="832" t="s">
        <v>2082</v>
      </c>
      <c r="H237" s="832" t="s">
        <v>630</v>
      </c>
      <c r="I237" s="832" t="s">
        <v>2083</v>
      </c>
      <c r="J237" s="832" t="s">
        <v>810</v>
      </c>
      <c r="K237" s="832" t="s">
        <v>1638</v>
      </c>
      <c r="L237" s="835">
        <v>490.89</v>
      </c>
      <c r="M237" s="835">
        <v>30435.179999999997</v>
      </c>
      <c r="N237" s="832">
        <v>62</v>
      </c>
      <c r="O237" s="836">
        <v>12.5</v>
      </c>
      <c r="P237" s="835">
        <v>29453.399999999998</v>
      </c>
      <c r="Q237" s="837">
        <v>0.967741935483871</v>
      </c>
      <c r="R237" s="832">
        <v>60</v>
      </c>
      <c r="S237" s="837">
        <v>0.967741935483871</v>
      </c>
      <c r="T237" s="836">
        <v>11.5</v>
      </c>
      <c r="U237" s="838">
        <v>0.92</v>
      </c>
    </row>
    <row r="238" spans="1:21" ht="14.4" customHeight="1" x14ac:dyDescent="0.3">
      <c r="A238" s="831">
        <v>31</v>
      </c>
      <c r="B238" s="832" t="s">
        <v>2041</v>
      </c>
      <c r="C238" s="832" t="s">
        <v>2045</v>
      </c>
      <c r="D238" s="833" t="s">
        <v>3331</v>
      </c>
      <c r="E238" s="834" t="s">
        <v>2067</v>
      </c>
      <c r="F238" s="832" t="s">
        <v>2042</v>
      </c>
      <c r="G238" s="832" t="s">
        <v>2082</v>
      </c>
      <c r="H238" s="832" t="s">
        <v>630</v>
      </c>
      <c r="I238" s="832" t="s">
        <v>2091</v>
      </c>
      <c r="J238" s="832" t="s">
        <v>810</v>
      </c>
      <c r="K238" s="832" t="s">
        <v>1636</v>
      </c>
      <c r="L238" s="835">
        <v>736.33</v>
      </c>
      <c r="M238" s="835">
        <v>63324.380000000005</v>
      </c>
      <c r="N238" s="832">
        <v>86</v>
      </c>
      <c r="O238" s="836">
        <v>14.5</v>
      </c>
      <c r="P238" s="835">
        <v>52279.430000000008</v>
      </c>
      <c r="Q238" s="837">
        <v>0.82558139534883723</v>
      </c>
      <c r="R238" s="832">
        <v>71</v>
      </c>
      <c r="S238" s="837">
        <v>0.82558139534883723</v>
      </c>
      <c r="T238" s="836">
        <v>12</v>
      </c>
      <c r="U238" s="838">
        <v>0.82758620689655171</v>
      </c>
    </row>
    <row r="239" spans="1:21" ht="14.4" customHeight="1" x14ac:dyDescent="0.3">
      <c r="A239" s="831">
        <v>31</v>
      </c>
      <c r="B239" s="832" t="s">
        <v>2041</v>
      </c>
      <c r="C239" s="832" t="s">
        <v>2045</v>
      </c>
      <c r="D239" s="833" t="s">
        <v>3331</v>
      </c>
      <c r="E239" s="834" t="s">
        <v>2067</v>
      </c>
      <c r="F239" s="832" t="s">
        <v>2042</v>
      </c>
      <c r="G239" s="832" t="s">
        <v>2093</v>
      </c>
      <c r="H239" s="832" t="s">
        <v>630</v>
      </c>
      <c r="I239" s="832" t="s">
        <v>1866</v>
      </c>
      <c r="J239" s="832" t="s">
        <v>1867</v>
      </c>
      <c r="K239" s="832" t="s">
        <v>1868</v>
      </c>
      <c r="L239" s="835">
        <v>0</v>
      </c>
      <c r="M239" s="835">
        <v>0</v>
      </c>
      <c r="N239" s="832">
        <v>135</v>
      </c>
      <c r="O239" s="836">
        <v>96</v>
      </c>
      <c r="P239" s="835">
        <v>0</v>
      </c>
      <c r="Q239" s="837"/>
      <c r="R239" s="832">
        <v>71</v>
      </c>
      <c r="S239" s="837">
        <v>0.52592592592592591</v>
      </c>
      <c r="T239" s="836">
        <v>43</v>
      </c>
      <c r="U239" s="838">
        <v>0.44791666666666669</v>
      </c>
    </row>
    <row r="240" spans="1:21" ht="14.4" customHeight="1" x14ac:dyDescent="0.3">
      <c r="A240" s="831">
        <v>31</v>
      </c>
      <c r="B240" s="832" t="s">
        <v>2041</v>
      </c>
      <c r="C240" s="832" t="s">
        <v>2045</v>
      </c>
      <c r="D240" s="833" t="s">
        <v>3331</v>
      </c>
      <c r="E240" s="834" t="s">
        <v>2067</v>
      </c>
      <c r="F240" s="832" t="s">
        <v>2042</v>
      </c>
      <c r="G240" s="832" t="s">
        <v>2235</v>
      </c>
      <c r="H240" s="832" t="s">
        <v>588</v>
      </c>
      <c r="I240" s="832" t="s">
        <v>2340</v>
      </c>
      <c r="J240" s="832" t="s">
        <v>1511</v>
      </c>
      <c r="K240" s="832" t="s">
        <v>2341</v>
      </c>
      <c r="L240" s="835">
        <v>59.56</v>
      </c>
      <c r="M240" s="835">
        <v>536.04</v>
      </c>
      <c r="N240" s="832">
        <v>9</v>
      </c>
      <c r="O240" s="836">
        <v>2</v>
      </c>
      <c r="P240" s="835">
        <v>536.04</v>
      </c>
      <c r="Q240" s="837">
        <v>1</v>
      </c>
      <c r="R240" s="832">
        <v>9</v>
      </c>
      <c r="S240" s="837">
        <v>1</v>
      </c>
      <c r="T240" s="836">
        <v>2</v>
      </c>
      <c r="U240" s="838">
        <v>1</v>
      </c>
    </row>
    <row r="241" spans="1:21" ht="14.4" customHeight="1" x14ac:dyDescent="0.3">
      <c r="A241" s="831">
        <v>31</v>
      </c>
      <c r="B241" s="832" t="s">
        <v>2041</v>
      </c>
      <c r="C241" s="832" t="s">
        <v>2045</v>
      </c>
      <c r="D241" s="833" t="s">
        <v>3331</v>
      </c>
      <c r="E241" s="834" t="s">
        <v>2067</v>
      </c>
      <c r="F241" s="832" t="s">
        <v>2042</v>
      </c>
      <c r="G241" s="832" t="s">
        <v>2094</v>
      </c>
      <c r="H241" s="832" t="s">
        <v>588</v>
      </c>
      <c r="I241" s="832" t="s">
        <v>2095</v>
      </c>
      <c r="J241" s="832" t="s">
        <v>1237</v>
      </c>
      <c r="K241" s="832" t="s">
        <v>2096</v>
      </c>
      <c r="L241" s="835">
        <v>186.27</v>
      </c>
      <c r="M241" s="835">
        <v>186.27</v>
      </c>
      <c r="N241" s="832">
        <v>1</v>
      </c>
      <c r="O241" s="836">
        <v>1</v>
      </c>
      <c r="P241" s="835">
        <v>186.27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31</v>
      </c>
      <c r="B242" s="832" t="s">
        <v>2041</v>
      </c>
      <c r="C242" s="832" t="s">
        <v>2045</v>
      </c>
      <c r="D242" s="833" t="s">
        <v>3331</v>
      </c>
      <c r="E242" s="834" t="s">
        <v>2067</v>
      </c>
      <c r="F242" s="832" t="s">
        <v>2042</v>
      </c>
      <c r="G242" s="832" t="s">
        <v>2094</v>
      </c>
      <c r="H242" s="832" t="s">
        <v>588</v>
      </c>
      <c r="I242" s="832" t="s">
        <v>2095</v>
      </c>
      <c r="J242" s="832" t="s">
        <v>1237</v>
      </c>
      <c r="K242" s="832" t="s">
        <v>2096</v>
      </c>
      <c r="L242" s="835">
        <v>219.37</v>
      </c>
      <c r="M242" s="835">
        <v>3729.29</v>
      </c>
      <c r="N242" s="832">
        <v>17</v>
      </c>
      <c r="O242" s="836">
        <v>6</v>
      </c>
      <c r="P242" s="835">
        <v>1754.96</v>
      </c>
      <c r="Q242" s="837">
        <v>0.47058823529411764</v>
      </c>
      <c r="R242" s="832">
        <v>8</v>
      </c>
      <c r="S242" s="837">
        <v>0.47058823529411764</v>
      </c>
      <c r="T242" s="836">
        <v>3.5</v>
      </c>
      <c r="U242" s="838">
        <v>0.58333333333333337</v>
      </c>
    </row>
    <row r="243" spans="1:21" ht="14.4" customHeight="1" x14ac:dyDescent="0.3">
      <c r="A243" s="831">
        <v>31</v>
      </c>
      <c r="B243" s="832" t="s">
        <v>2041</v>
      </c>
      <c r="C243" s="832" t="s">
        <v>2045</v>
      </c>
      <c r="D243" s="833" t="s">
        <v>3331</v>
      </c>
      <c r="E243" s="834" t="s">
        <v>2067</v>
      </c>
      <c r="F243" s="832" t="s">
        <v>2042</v>
      </c>
      <c r="G243" s="832" t="s">
        <v>2097</v>
      </c>
      <c r="H243" s="832" t="s">
        <v>588</v>
      </c>
      <c r="I243" s="832" t="s">
        <v>2342</v>
      </c>
      <c r="J243" s="832" t="s">
        <v>2099</v>
      </c>
      <c r="K243" s="832" t="s">
        <v>2343</v>
      </c>
      <c r="L243" s="835">
        <v>16.77</v>
      </c>
      <c r="M243" s="835">
        <v>33.54</v>
      </c>
      <c r="N243" s="832">
        <v>2</v>
      </c>
      <c r="O243" s="836">
        <v>0.5</v>
      </c>
      <c r="P243" s="835">
        <v>33.54</v>
      </c>
      <c r="Q243" s="837">
        <v>1</v>
      </c>
      <c r="R243" s="832">
        <v>2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31</v>
      </c>
      <c r="B244" s="832" t="s">
        <v>2041</v>
      </c>
      <c r="C244" s="832" t="s">
        <v>2045</v>
      </c>
      <c r="D244" s="833" t="s">
        <v>3331</v>
      </c>
      <c r="E244" s="834" t="s">
        <v>2067</v>
      </c>
      <c r="F244" s="832" t="s">
        <v>2042</v>
      </c>
      <c r="G244" s="832" t="s">
        <v>2097</v>
      </c>
      <c r="H244" s="832" t="s">
        <v>588</v>
      </c>
      <c r="I244" s="832" t="s">
        <v>2192</v>
      </c>
      <c r="J244" s="832" t="s">
        <v>2099</v>
      </c>
      <c r="K244" s="832" t="s">
        <v>2193</v>
      </c>
      <c r="L244" s="835">
        <v>33.549999999999997</v>
      </c>
      <c r="M244" s="835">
        <v>67.099999999999994</v>
      </c>
      <c r="N244" s="832">
        <v>2</v>
      </c>
      <c r="O244" s="836">
        <v>1.5</v>
      </c>
      <c r="P244" s="835">
        <v>33.549999999999997</v>
      </c>
      <c r="Q244" s="837">
        <v>0.5</v>
      </c>
      <c r="R244" s="832">
        <v>1</v>
      </c>
      <c r="S244" s="837">
        <v>0.5</v>
      </c>
      <c r="T244" s="836">
        <v>0.5</v>
      </c>
      <c r="U244" s="838">
        <v>0.33333333333333331</v>
      </c>
    </row>
    <row r="245" spans="1:21" ht="14.4" customHeight="1" x14ac:dyDescent="0.3">
      <c r="A245" s="831">
        <v>31</v>
      </c>
      <c r="B245" s="832" t="s">
        <v>2041</v>
      </c>
      <c r="C245" s="832" t="s">
        <v>2045</v>
      </c>
      <c r="D245" s="833" t="s">
        <v>3331</v>
      </c>
      <c r="E245" s="834" t="s">
        <v>2067</v>
      </c>
      <c r="F245" s="832" t="s">
        <v>2042</v>
      </c>
      <c r="G245" s="832" t="s">
        <v>2097</v>
      </c>
      <c r="H245" s="832" t="s">
        <v>588</v>
      </c>
      <c r="I245" s="832" t="s">
        <v>2098</v>
      </c>
      <c r="J245" s="832" t="s">
        <v>2099</v>
      </c>
      <c r="K245" s="832" t="s">
        <v>2100</v>
      </c>
      <c r="L245" s="835">
        <v>50.32</v>
      </c>
      <c r="M245" s="835">
        <v>50.32</v>
      </c>
      <c r="N245" s="832">
        <v>1</v>
      </c>
      <c r="O245" s="836">
        <v>1</v>
      </c>
      <c r="P245" s="835">
        <v>50.32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31</v>
      </c>
      <c r="B246" s="832" t="s">
        <v>2041</v>
      </c>
      <c r="C246" s="832" t="s">
        <v>2045</v>
      </c>
      <c r="D246" s="833" t="s">
        <v>3331</v>
      </c>
      <c r="E246" s="834" t="s">
        <v>2067</v>
      </c>
      <c r="F246" s="832" t="s">
        <v>2042</v>
      </c>
      <c r="G246" s="832" t="s">
        <v>2097</v>
      </c>
      <c r="H246" s="832" t="s">
        <v>588</v>
      </c>
      <c r="I246" s="832" t="s">
        <v>2194</v>
      </c>
      <c r="J246" s="832" t="s">
        <v>1114</v>
      </c>
      <c r="K246" s="832" t="s">
        <v>2195</v>
      </c>
      <c r="L246" s="835">
        <v>33.549999999999997</v>
      </c>
      <c r="M246" s="835">
        <v>67.099999999999994</v>
      </c>
      <c r="N246" s="832">
        <v>2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31</v>
      </c>
      <c r="B247" s="832" t="s">
        <v>2041</v>
      </c>
      <c r="C247" s="832" t="s">
        <v>2045</v>
      </c>
      <c r="D247" s="833" t="s">
        <v>3331</v>
      </c>
      <c r="E247" s="834" t="s">
        <v>2067</v>
      </c>
      <c r="F247" s="832" t="s">
        <v>2042</v>
      </c>
      <c r="G247" s="832" t="s">
        <v>2097</v>
      </c>
      <c r="H247" s="832" t="s">
        <v>588</v>
      </c>
      <c r="I247" s="832" t="s">
        <v>2103</v>
      </c>
      <c r="J247" s="832" t="s">
        <v>2099</v>
      </c>
      <c r="K247" s="832" t="s">
        <v>2104</v>
      </c>
      <c r="L247" s="835">
        <v>99.94</v>
      </c>
      <c r="M247" s="835">
        <v>399.76</v>
      </c>
      <c r="N247" s="832">
        <v>4</v>
      </c>
      <c r="O247" s="836">
        <v>2.5</v>
      </c>
      <c r="P247" s="835">
        <v>199.88</v>
      </c>
      <c r="Q247" s="837">
        <v>0.5</v>
      </c>
      <c r="R247" s="832">
        <v>2</v>
      </c>
      <c r="S247" s="837">
        <v>0.5</v>
      </c>
      <c r="T247" s="836">
        <v>1</v>
      </c>
      <c r="U247" s="838">
        <v>0.4</v>
      </c>
    </row>
    <row r="248" spans="1:21" ht="14.4" customHeight="1" x14ac:dyDescent="0.3">
      <c r="A248" s="831">
        <v>31</v>
      </c>
      <c r="B248" s="832" t="s">
        <v>2041</v>
      </c>
      <c r="C248" s="832" t="s">
        <v>2045</v>
      </c>
      <c r="D248" s="833" t="s">
        <v>3331</v>
      </c>
      <c r="E248" s="834" t="s">
        <v>2067</v>
      </c>
      <c r="F248" s="832" t="s">
        <v>2042</v>
      </c>
      <c r="G248" s="832" t="s">
        <v>2097</v>
      </c>
      <c r="H248" s="832" t="s">
        <v>588</v>
      </c>
      <c r="I248" s="832" t="s">
        <v>2198</v>
      </c>
      <c r="J248" s="832" t="s">
        <v>2099</v>
      </c>
      <c r="K248" s="832" t="s">
        <v>2199</v>
      </c>
      <c r="L248" s="835">
        <v>66.63</v>
      </c>
      <c r="M248" s="835">
        <v>133.26</v>
      </c>
      <c r="N248" s="832">
        <v>2</v>
      </c>
      <c r="O248" s="836">
        <v>1.5</v>
      </c>
      <c r="P248" s="835">
        <v>66.63</v>
      </c>
      <c r="Q248" s="837">
        <v>0.5</v>
      </c>
      <c r="R248" s="832">
        <v>1</v>
      </c>
      <c r="S248" s="837">
        <v>0.5</v>
      </c>
      <c r="T248" s="836">
        <v>1</v>
      </c>
      <c r="U248" s="838">
        <v>0.66666666666666663</v>
      </c>
    </row>
    <row r="249" spans="1:21" ht="14.4" customHeight="1" x14ac:dyDescent="0.3">
      <c r="A249" s="831">
        <v>31</v>
      </c>
      <c r="B249" s="832" t="s">
        <v>2041</v>
      </c>
      <c r="C249" s="832" t="s">
        <v>2045</v>
      </c>
      <c r="D249" s="833" t="s">
        <v>3331</v>
      </c>
      <c r="E249" s="834" t="s">
        <v>2067</v>
      </c>
      <c r="F249" s="832" t="s">
        <v>2044</v>
      </c>
      <c r="G249" s="832" t="s">
        <v>2105</v>
      </c>
      <c r="H249" s="832" t="s">
        <v>588</v>
      </c>
      <c r="I249" s="832" t="s">
        <v>2106</v>
      </c>
      <c r="J249" s="832" t="s">
        <v>2107</v>
      </c>
      <c r="K249" s="832" t="s">
        <v>2108</v>
      </c>
      <c r="L249" s="835">
        <v>35.130000000000003</v>
      </c>
      <c r="M249" s="835">
        <v>8079.9000000000169</v>
      </c>
      <c r="N249" s="832">
        <v>230</v>
      </c>
      <c r="O249" s="836">
        <v>112</v>
      </c>
      <c r="P249" s="835">
        <v>7728.6000000000167</v>
      </c>
      <c r="Q249" s="837">
        <v>0.95652173913043481</v>
      </c>
      <c r="R249" s="832">
        <v>220</v>
      </c>
      <c r="S249" s="837">
        <v>0.95652173913043481</v>
      </c>
      <c r="T249" s="836">
        <v>107</v>
      </c>
      <c r="U249" s="838">
        <v>0.9553571428571429</v>
      </c>
    </row>
    <row r="250" spans="1:21" ht="14.4" customHeight="1" x14ac:dyDescent="0.3">
      <c r="A250" s="831">
        <v>31</v>
      </c>
      <c r="B250" s="832" t="s">
        <v>2041</v>
      </c>
      <c r="C250" s="832" t="s">
        <v>2045</v>
      </c>
      <c r="D250" s="833" t="s">
        <v>3331</v>
      </c>
      <c r="E250" s="834" t="s">
        <v>2067</v>
      </c>
      <c r="F250" s="832" t="s">
        <v>2044</v>
      </c>
      <c r="G250" s="832" t="s">
        <v>2109</v>
      </c>
      <c r="H250" s="832" t="s">
        <v>588</v>
      </c>
      <c r="I250" s="832" t="s">
        <v>2248</v>
      </c>
      <c r="J250" s="832" t="s">
        <v>2249</v>
      </c>
      <c r="K250" s="832" t="s">
        <v>2250</v>
      </c>
      <c r="L250" s="835">
        <v>3000</v>
      </c>
      <c r="M250" s="835">
        <v>3000</v>
      </c>
      <c r="N250" s="832">
        <v>1</v>
      </c>
      <c r="O250" s="836">
        <v>1</v>
      </c>
      <c r="P250" s="835">
        <v>3000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31</v>
      </c>
      <c r="B251" s="832" t="s">
        <v>2041</v>
      </c>
      <c r="C251" s="832" t="s">
        <v>2045</v>
      </c>
      <c r="D251" s="833" t="s">
        <v>3331</v>
      </c>
      <c r="E251" s="834" t="s">
        <v>2067</v>
      </c>
      <c r="F251" s="832" t="s">
        <v>2044</v>
      </c>
      <c r="G251" s="832" t="s">
        <v>2109</v>
      </c>
      <c r="H251" s="832" t="s">
        <v>588</v>
      </c>
      <c r="I251" s="832" t="s">
        <v>2208</v>
      </c>
      <c r="J251" s="832" t="s">
        <v>2209</v>
      </c>
      <c r="K251" s="832" t="s">
        <v>2210</v>
      </c>
      <c r="L251" s="835">
        <v>199.5</v>
      </c>
      <c r="M251" s="835">
        <v>997.5</v>
      </c>
      <c r="N251" s="832">
        <v>5</v>
      </c>
      <c r="O251" s="836">
        <v>5</v>
      </c>
      <c r="P251" s="835">
        <v>997.5</v>
      </c>
      <c r="Q251" s="837">
        <v>1</v>
      </c>
      <c r="R251" s="832">
        <v>5</v>
      </c>
      <c r="S251" s="837">
        <v>1</v>
      </c>
      <c r="T251" s="836">
        <v>5</v>
      </c>
      <c r="U251" s="838">
        <v>1</v>
      </c>
    </row>
    <row r="252" spans="1:21" ht="14.4" customHeight="1" x14ac:dyDescent="0.3">
      <c r="A252" s="831">
        <v>31</v>
      </c>
      <c r="B252" s="832" t="s">
        <v>2041</v>
      </c>
      <c r="C252" s="832" t="s">
        <v>2045</v>
      </c>
      <c r="D252" s="833" t="s">
        <v>3331</v>
      </c>
      <c r="E252" s="834" t="s">
        <v>2067</v>
      </c>
      <c r="F252" s="832" t="s">
        <v>2044</v>
      </c>
      <c r="G252" s="832" t="s">
        <v>2109</v>
      </c>
      <c r="H252" s="832" t="s">
        <v>588</v>
      </c>
      <c r="I252" s="832" t="s">
        <v>2110</v>
      </c>
      <c r="J252" s="832" t="s">
        <v>2111</v>
      </c>
      <c r="K252" s="832" t="s">
        <v>2112</v>
      </c>
      <c r="L252" s="835">
        <v>492.18</v>
      </c>
      <c r="M252" s="835">
        <v>8367.0600000000013</v>
      </c>
      <c r="N252" s="832">
        <v>17</v>
      </c>
      <c r="O252" s="836">
        <v>17</v>
      </c>
      <c r="P252" s="835">
        <v>7874.8800000000019</v>
      </c>
      <c r="Q252" s="837">
        <v>0.94117647058823539</v>
      </c>
      <c r="R252" s="832">
        <v>16</v>
      </c>
      <c r="S252" s="837">
        <v>0.94117647058823528</v>
      </c>
      <c r="T252" s="836">
        <v>16</v>
      </c>
      <c r="U252" s="838">
        <v>0.94117647058823528</v>
      </c>
    </row>
    <row r="253" spans="1:21" ht="14.4" customHeight="1" x14ac:dyDescent="0.3">
      <c r="A253" s="831">
        <v>31</v>
      </c>
      <c r="B253" s="832" t="s">
        <v>2041</v>
      </c>
      <c r="C253" s="832" t="s">
        <v>2045</v>
      </c>
      <c r="D253" s="833" t="s">
        <v>3331</v>
      </c>
      <c r="E253" s="834" t="s">
        <v>2067</v>
      </c>
      <c r="F253" s="832" t="s">
        <v>2044</v>
      </c>
      <c r="G253" s="832" t="s">
        <v>2109</v>
      </c>
      <c r="H253" s="832" t="s">
        <v>588</v>
      </c>
      <c r="I253" s="832" t="s">
        <v>2113</v>
      </c>
      <c r="J253" s="832" t="s">
        <v>2114</v>
      </c>
      <c r="K253" s="832" t="s">
        <v>2115</v>
      </c>
      <c r="L253" s="835">
        <v>347.81</v>
      </c>
      <c r="M253" s="835">
        <v>347.81</v>
      </c>
      <c r="N253" s="832">
        <v>1</v>
      </c>
      <c r="O253" s="836">
        <v>1</v>
      </c>
      <c r="P253" s="835">
        <v>347.81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31</v>
      </c>
      <c r="B254" s="832" t="s">
        <v>2041</v>
      </c>
      <c r="C254" s="832" t="s">
        <v>2045</v>
      </c>
      <c r="D254" s="833" t="s">
        <v>3331</v>
      </c>
      <c r="E254" s="834" t="s">
        <v>2067</v>
      </c>
      <c r="F254" s="832" t="s">
        <v>2044</v>
      </c>
      <c r="G254" s="832" t="s">
        <v>2109</v>
      </c>
      <c r="H254" s="832" t="s">
        <v>588</v>
      </c>
      <c r="I254" s="832" t="s">
        <v>2314</v>
      </c>
      <c r="J254" s="832" t="s">
        <v>2315</v>
      </c>
      <c r="K254" s="832" t="s">
        <v>2316</v>
      </c>
      <c r="L254" s="835">
        <v>320.25</v>
      </c>
      <c r="M254" s="835">
        <v>320.25</v>
      </c>
      <c r="N254" s="832">
        <v>1</v>
      </c>
      <c r="O254" s="836">
        <v>1</v>
      </c>
      <c r="P254" s="835">
        <v>320.25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31</v>
      </c>
      <c r="B255" s="832" t="s">
        <v>2041</v>
      </c>
      <c r="C255" s="832" t="s">
        <v>2045</v>
      </c>
      <c r="D255" s="833" t="s">
        <v>3331</v>
      </c>
      <c r="E255" s="834" t="s">
        <v>2067</v>
      </c>
      <c r="F255" s="832" t="s">
        <v>2044</v>
      </c>
      <c r="G255" s="832" t="s">
        <v>2109</v>
      </c>
      <c r="H255" s="832" t="s">
        <v>588</v>
      </c>
      <c r="I255" s="832" t="s">
        <v>2119</v>
      </c>
      <c r="J255" s="832" t="s">
        <v>2120</v>
      </c>
      <c r="K255" s="832" t="s">
        <v>2121</v>
      </c>
      <c r="L255" s="835">
        <v>58.5</v>
      </c>
      <c r="M255" s="835">
        <v>58.5</v>
      </c>
      <c r="N255" s="832">
        <v>1</v>
      </c>
      <c r="O255" s="836">
        <v>1</v>
      </c>
      <c r="P255" s="835">
        <v>58.5</v>
      </c>
      <c r="Q255" s="837">
        <v>1</v>
      </c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31</v>
      </c>
      <c r="B256" s="832" t="s">
        <v>2041</v>
      </c>
      <c r="C256" s="832" t="s">
        <v>2045</v>
      </c>
      <c r="D256" s="833" t="s">
        <v>3331</v>
      </c>
      <c r="E256" s="834" t="s">
        <v>2067</v>
      </c>
      <c r="F256" s="832" t="s">
        <v>2044</v>
      </c>
      <c r="G256" s="832" t="s">
        <v>2109</v>
      </c>
      <c r="H256" s="832" t="s">
        <v>588</v>
      </c>
      <c r="I256" s="832" t="s">
        <v>2122</v>
      </c>
      <c r="J256" s="832" t="s">
        <v>2123</v>
      </c>
      <c r="K256" s="832" t="s">
        <v>2124</v>
      </c>
      <c r="L256" s="835">
        <v>971.25</v>
      </c>
      <c r="M256" s="835">
        <v>4856.25</v>
      </c>
      <c r="N256" s="832">
        <v>5</v>
      </c>
      <c r="O256" s="836">
        <v>5</v>
      </c>
      <c r="P256" s="835">
        <v>4856.25</v>
      </c>
      <c r="Q256" s="837">
        <v>1</v>
      </c>
      <c r="R256" s="832">
        <v>5</v>
      </c>
      <c r="S256" s="837">
        <v>1</v>
      </c>
      <c r="T256" s="836">
        <v>5</v>
      </c>
      <c r="U256" s="838">
        <v>1</v>
      </c>
    </row>
    <row r="257" spans="1:21" ht="14.4" customHeight="1" x14ac:dyDescent="0.3">
      <c r="A257" s="831">
        <v>31</v>
      </c>
      <c r="B257" s="832" t="s">
        <v>2041</v>
      </c>
      <c r="C257" s="832" t="s">
        <v>2045</v>
      </c>
      <c r="D257" s="833" t="s">
        <v>3331</v>
      </c>
      <c r="E257" s="834" t="s">
        <v>2067</v>
      </c>
      <c r="F257" s="832" t="s">
        <v>2044</v>
      </c>
      <c r="G257" s="832" t="s">
        <v>2109</v>
      </c>
      <c r="H257" s="832" t="s">
        <v>588</v>
      </c>
      <c r="I257" s="832" t="s">
        <v>2277</v>
      </c>
      <c r="J257" s="832" t="s">
        <v>2278</v>
      </c>
      <c r="K257" s="832" t="s">
        <v>2279</v>
      </c>
      <c r="L257" s="835">
        <v>349.12</v>
      </c>
      <c r="M257" s="835">
        <v>349.12</v>
      </c>
      <c r="N257" s="832">
        <v>1</v>
      </c>
      <c r="O257" s="836">
        <v>1</v>
      </c>
      <c r="P257" s="835">
        <v>349.12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31</v>
      </c>
      <c r="B258" s="832" t="s">
        <v>2041</v>
      </c>
      <c r="C258" s="832" t="s">
        <v>2045</v>
      </c>
      <c r="D258" s="833" t="s">
        <v>3331</v>
      </c>
      <c r="E258" s="834" t="s">
        <v>2067</v>
      </c>
      <c r="F258" s="832" t="s">
        <v>2044</v>
      </c>
      <c r="G258" s="832" t="s">
        <v>2109</v>
      </c>
      <c r="H258" s="832" t="s">
        <v>588</v>
      </c>
      <c r="I258" s="832" t="s">
        <v>2211</v>
      </c>
      <c r="J258" s="832" t="s">
        <v>2212</v>
      </c>
      <c r="K258" s="832" t="s">
        <v>2213</v>
      </c>
      <c r="L258" s="835">
        <v>336.5</v>
      </c>
      <c r="M258" s="835">
        <v>336.5</v>
      </c>
      <c r="N258" s="832">
        <v>1</v>
      </c>
      <c r="O258" s="836">
        <v>1</v>
      </c>
      <c r="P258" s="835">
        <v>336.5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31</v>
      </c>
      <c r="B259" s="832" t="s">
        <v>2041</v>
      </c>
      <c r="C259" s="832" t="s">
        <v>2045</v>
      </c>
      <c r="D259" s="833" t="s">
        <v>3331</v>
      </c>
      <c r="E259" s="834" t="s">
        <v>2067</v>
      </c>
      <c r="F259" s="832" t="s">
        <v>2044</v>
      </c>
      <c r="G259" s="832" t="s">
        <v>2109</v>
      </c>
      <c r="H259" s="832" t="s">
        <v>588</v>
      </c>
      <c r="I259" s="832" t="s">
        <v>2251</v>
      </c>
      <c r="J259" s="832" t="s">
        <v>2252</v>
      </c>
      <c r="K259" s="832" t="s">
        <v>2253</v>
      </c>
      <c r="L259" s="835">
        <v>1000</v>
      </c>
      <c r="M259" s="835">
        <v>4000</v>
      </c>
      <c r="N259" s="832">
        <v>4</v>
      </c>
      <c r="O259" s="836">
        <v>4</v>
      </c>
      <c r="P259" s="835">
        <v>4000</v>
      </c>
      <c r="Q259" s="837">
        <v>1</v>
      </c>
      <c r="R259" s="832">
        <v>4</v>
      </c>
      <c r="S259" s="837">
        <v>1</v>
      </c>
      <c r="T259" s="836">
        <v>4</v>
      </c>
      <c r="U259" s="838">
        <v>1</v>
      </c>
    </row>
    <row r="260" spans="1:21" ht="14.4" customHeight="1" x14ac:dyDescent="0.3">
      <c r="A260" s="831">
        <v>31</v>
      </c>
      <c r="B260" s="832" t="s">
        <v>2041</v>
      </c>
      <c r="C260" s="832" t="s">
        <v>2045</v>
      </c>
      <c r="D260" s="833" t="s">
        <v>3331</v>
      </c>
      <c r="E260" s="834" t="s">
        <v>2067</v>
      </c>
      <c r="F260" s="832" t="s">
        <v>2044</v>
      </c>
      <c r="G260" s="832" t="s">
        <v>2109</v>
      </c>
      <c r="H260" s="832" t="s">
        <v>588</v>
      </c>
      <c r="I260" s="832" t="s">
        <v>2128</v>
      </c>
      <c r="J260" s="832" t="s">
        <v>2129</v>
      </c>
      <c r="K260" s="832" t="s">
        <v>2130</v>
      </c>
      <c r="L260" s="835">
        <v>855</v>
      </c>
      <c r="M260" s="835">
        <v>1710</v>
      </c>
      <c r="N260" s="832">
        <v>2</v>
      </c>
      <c r="O260" s="836">
        <v>2</v>
      </c>
      <c r="P260" s="835">
        <v>1710</v>
      </c>
      <c r="Q260" s="837">
        <v>1</v>
      </c>
      <c r="R260" s="832">
        <v>2</v>
      </c>
      <c r="S260" s="837">
        <v>1</v>
      </c>
      <c r="T260" s="836">
        <v>2</v>
      </c>
      <c r="U260" s="838">
        <v>1</v>
      </c>
    </row>
    <row r="261" spans="1:21" ht="14.4" customHeight="1" x14ac:dyDescent="0.3">
      <c r="A261" s="831">
        <v>31</v>
      </c>
      <c r="B261" s="832" t="s">
        <v>2041</v>
      </c>
      <c r="C261" s="832" t="s">
        <v>2045</v>
      </c>
      <c r="D261" s="833" t="s">
        <v>3331</v>
      </c>
      <c r="E261" s="834" t="s">
        <v>2067</v>
      </c>
      <c r="F261" s="832" t="s">
        <v>2044</v>
      </c>
      <c r="G261" s="832" t="s">
        <v>2131</v>
      </c>
      <c r="H261" s="832" t="s">
        <v>588</v>
      </c>
      <c r="I261" s="832" t="s">
        <v>2214</v>
      </c>
      <c r="J261" s="832" t="s">
        <v>2215</v>
      </c>
      <c r="K261" s="832" t="s">
        <v>2216</v>
      </c>
      <c r="L261" s="835">
        <v>260</v>
      </c>
      <c r="M261" s="835">
        <v>2080</v>
      </c>
      <c r="N261" s="832">
        <v>8</v>
      </c>
      <c r="O261" s="836">
        <v>4</v>
      </c>
      <c r="P261" s="835">
        <v>1560</v>
      </c>
      <c r="Q261" s="837">
        <v>0.75</v>
      </c>
      <c r="R261" s="832">
        <v>6</v>
      </c>
      <c r="S261" s="837">
        <v>0.75</v>
      </c>
      <c r="T261" s="836">
        <v>3</v>
      </c>
      <c r="U261" s="838">
        <v>0.75</v>
      </c>
    </row>
    <row r="262" spans="1:21" ht="14.4" customHeight="1" x14ac:dyDescent="0.3">
      <c r="A262" s="831">
        <v>31</v>
      </c>
      <c r="B262" s="832" t="s">
        <v>2041</v>
      </c>
      <c r="C262" s="832" t="s">
        <v>2045</v>
      </c>
      <c r="D262" s="833" t="s">
        <v>3331</v>
      </c>
      <c r="E262" s="834" t="s">
        <v>2067</v>
      </c>
      <c r="F262" s="832" t="s">
        <v>2044</v>
      </c>
      <c r="G262" s="832" t="s">
        <v>2131</v>
      </c>
      <c r="H262" s="832" t="s">
        <v>588</v>
      </c>
      <c r="I262" s="832" t="s">
        <v>2132</v>
      </c>
      <c r="J262" s="832" t="s">
        <v>2133</v>
      </c>
      <c r="K262" s="832" t="s">
        <v>2134</v>
      </c>
      <c r="L262" s="835">
        <v>200</v>
      </c>
      <c r="M262" s="835">
        <v>13200</v>
      </c>
      <c r="N262" s="832">
        <v>66</v>
      </c>
      <c r="O262" s="836">
        <v>33</v>
      </c>
      <c r="P262" s="835">
        <v>12800</v>
      </c>
      <c r="Q262" s="837">
        <v>0.96969696969696972</v>
      </c>
      <c r="R262" s="832">
        <v>64</v>
      </c>
      <c r="S262" s="837">
        <v>0.96969696969696972</v>
      </c>
      <c r="T262" s="836">
        <v>32</v>
      </c>
      <c r="U262" s="838">
        <v>0.96969696969696972</v>
      </c>
    </row>
    <row r="263" spans="1:21" ht="14.4" customHeight="1" x14ac:dyDescent="0.3">
      <c r="A263" s="831">
        <v>31</v>
      </c>
      <c r="B263" s="832" t="s">
        <v>2041</v>
      </c>
      <c r="C263" s="832" t="s">
        <v>2045</v>
      </c>
      <c r="D263" s="833" t="s">
        <v>3331</v>
      </c>
      <c r="E263" s="834" t="s">
        <v>2069</v>
      </c>
      <c r="F263" s="832" t="s">
        <v>2042</v>
      </c>
      <c r="G263" s="832" t="s">
        <v>2085</v>
      </c>
      <c r="H263" s="832" t="s">
        <v>630</v>
      </c>
      <c r="I263" s="832" t="s">
        <v>1776</v>
      </c>
      <c r="J263" s="832" t="s">
        <v>1158</v>
      </c>
      <c r="K263" s="832" t="s">
        <v>1777</v>
      </c>
      <c r="L263" s="835">
        <v>154.36000000000001</v>
      </c>
      <c r="M263" s="835">
        <v>154.36000000000001</v>
      </c>
      <c r="N263" s="832">
        <v>1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31</v>
      </c>
      <c r="B264" s="832" t="s">
        <v>2041</v>
      </c>
      <c r="C264" s="832" t="s">
        <v>2045</v>
      </c>
      <c r="D264" s="833" t="s">
        <v>3331</v>
      </c>
      <c r="E264" s="834" t="s">
        <v>2070</v>
      </c>
      <c r="F264" s="832" t="s">
        <v>2042</v>
      </c>
      <c r="G264" s="832" t="s">
        <v>2135</v>
      </c>
      <c r="H264" s="832" t="s">
        <v>588</v>
      </c>
      <c r="I264" s="832" t="s">
        <v>2344</v>
      </c>
      <c r="J264" s="832" t="s">
        <v>1291</v>
      </c>
      <c r="K264" s="832" t="s">
        <v>1684</v>
      </c>
      <c r="L264" s="835">
        <v>0</v>
      </c>
      <c r="M264" s="835">
        <v>0</v>
      </c>
      <c r="N264" s="832">
        <v>1</v>
      </c>
      <c r="O264" s="836">
        <v>1</v>
      </c>
      <c r="P264" s="835">
        <v>0</v>
      </c>
      <c r="Q264" s="837"/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31</v>
      </c>
      <c r="B265" s="832" t="s">
        <v>2041</v>
      </c>
      <c r="C265" s="832" t="s">
        <v>2045</v>
      </c>
      <c r="D265" s="833" t="s">
        <v>3331</v>
      </c>
      <c r="E265" s="834" t="s">
        <v>2070</v>
      </c>
      <c r="F265" s="832" t="s">
        <v>2042</v>
      </c>
      <c r="G265" s="832" t="s">
        <v>2085</v>
      </c>
      <c r="H265" s="832" t="s">
        <v>630</v>
      </c>
      <c r="I265" s="832" t="s">
        <v>1776</v>
      </c>
      <c r="J265" s="832" t="s">
        <v>1158</v>
      </c>
      <c r="K265" s="832" t="s">
        <v>1777</v>
      </c>
      <c r="L265" s="835">
        <v>154.36000000000001</v>
      </c>
      <c r="M265" s="835">
        <v>308.72000000000003</v>
      </c>
      <c r="N265" s="832">
        <v>2</v>
      </c>
      <c r="O265" s="836">
        <v>1.5</v>
      </c>
      <c r="P265" s="835">
        <v>308.72000000000003</v>
      </c>
      <c r="Q265" s="837">
        <v>1</v>
      </c>
      <c r="R265" s="832">
        <v>2</v>
      </c>
      <c r="S265" s="837">
        <v>1</v>
      </c>
      <c r="T265" s="836">
        <v>1.5</v>
      </c>
      <c r="U265" s="838">
        <v>1</v>
      </c>
    </row>
    <row r="266" spans="1:21" ht="14.4" customHeight="1" x14ac:dyDescent="0.3">
      <c r="A266" s="831">
        <v>31</v>
      </c>
      <c r="B266" s="832" t="s">
        <v>2041</v>
      </c>
      <c r="C266" s="832" t="s">
        <v>2045</v>
      </c>
      <c r="D266" s="833" t="s">
        <v>3331</v>
      </c>
      <c r="E266" s="834" t="s">
        <v>2070</v>
      </c>
      <c r="F266" s="832" t="s">
        <v>2042</v>
      </c>
      <c r="G266" s="832" t="s">
        <v>2086</v>
      </c>
      <c r="H266" s="832" t="s">
        <v>588</v>
      </c>
      <c r="I266" s="832" t="s">
        <v>2345</v>
      </c>
      <c r="J266" s="832" t="s">
        <v>2346</v>
      </c>
      <c r="K266" s="832" t="s">
        <v>2347</v>
      </c>
      <c r="L266" s="835">
        <v>0</v>
      </c>
      <c r="M266" s="835">
        <v>0</v>
      </c>
      <c r="N266" s="832">
        <v>1</v>
      </c>
      <c r="O266" s="836">
        <v>0.5</v>
      </c>
      <c r="P266" s="835">
        <v>0</v>
      </c>
      <c r="Q266" s="837"/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31</v>
      </c>
      <c r="B267" s="832" t="s">
        <v>2041</v>
      </c>
      <c r="C267" s="832" t="s">
        <v>2045</v>
      </c>
      <c r="D267" s="833" t="s">
        <v>3331</v>
      </c>
      <c r="E267" s="834" t="s">
        <v>2070</v>
      </c>
      <c r="F267" s="832" t="s">
        <v>2042</v>
      </c>
      <c r="G267" s="832" t="s">
        <v>2348</v>
      </c>
      <c r="H267" s="832" t="s">
        <v>588</v>
      </c>
      <c r="I267" s="832" t="s">
        <v>2349</v>
      </c>
      <c r="J267" s="832" t="s">
        <v>2350</v>
      </c>
      <c r="K267" s="832" t="s">
        <v>2351</v>
      </c>
      <c r="L267" s="835">
        <v>0</v>
      </c>
      <c r="M267" s="835">
        <v>0</v>
      </c>
      <c r="N267" s="832">
        <v>1</v>
      </c>
      <c r="O267" s="836">
        <v>1</v>
      </c>
      <c r="P267" s="835">
        <v>0</v>
      </c>
      <c r="Q267" s="837"/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31</v>
      </c>
      <c r="B268" s="832" t="s">
        <v>2041</v>
      </c>
      <c r="C268" s="832" t="s">
        <v>2045</v>
      </c>
      <c r="D268" s="833" t="s">
        <v>3331</v>
      </c>
      <c r="E268" s="834" t="s">
        <v>2070</v>
      </c>
      <c r="F268" s="832" t="s">
        <v>2042</v>
      </c>
      <c r="G268" s="832" t="s">
        <v>2145</v>
      </c>
      <c r="H268" s="832" t="s">
        <v>588</v>
      </c>
      <c r="I268" s="832" t="s">
        <v>2146</v>
      </c>
      <c r="J268" s="832" t="s">
        <v>2147</v>
      </c>
      <c r="K268" s="832" t="s">
        <v>2148</v>
      </c>
      <c r="L268" s="835">
        <v>0</v>
      </c>
      <c r="M268" s="835">
        <v>0</v>
      </c>
      <c r="N268" s="832">
        <v>1</v>
      </c>
      <c r="O268" s="836">
        <v>0.5</v>
      </c>
      <c r="P268" s="835">
        <v>0</v>
      </c>
      <c r="Q268" s="837"/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31</v>
      </c>
      <c r="B269" s="832" t="s">
        <v>2041</v>
      </c>
      <c r="C269" s="832" t="s">
        <v>2045</v>
      </c>
      <c r="D269" s="833" t="s">
        <v>3331</v>
      </c>
      <c r="E269" s="834" t="s">
        <v>2070</v>
      </c>
      <c r="F269" s="832" t="s">
        <v>2042</v>
      </c>
      <c r="G269" s="832" t="s">
        <v>2079</v>
      </c>
      <c r="H269" s="832" t="s">
        <v>588</v>
      </c>
      <c r="I269" s="832" t="s">
        <v>2080</v>
      </c>
      <c r="J269" s="832" t="s">
        <v>623</v>
      </c>
      <c r="K269" s="832" t="s">
        <v>2081</v>
      </c>
      <c r="L269" s="835">
        <v>0</v>
      </c>
      <c r="M269" s="835">
        <v>0</v>
      </c>
      <c r="N269" s="832">
        <v>3</v>
      </c>
      <c r="O269" s="836">
        <v>1</v>
      </c>
      <c r="P269" s="835"/>
      <c r="Q269" s="837"/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31</v>
      </c>
      <c r="B270" s="832" t="s">
        <v>2041</v>
      </c>
      <c r="C270" s="832" t="s">
        <v>2045</v>
      </c>
      <c r="D270" s="833" t="s">
        <v>3331</v>
      </c>
      <c r="E270" s="834" t="s">
        <v>2070</v>
      </c>
      <c r="F270" s="832" t="s">
        <v>2042</v>
      </c>
      <c r="G270" s="832" t="s">
        <v>2161</v>
      </c>
      <c r="H270" s="832" t="s">
        <v>588</v>
      </c>
      <c r="I270" s="832" t="s">
        <v>2352</v>
      </c>
      <c r="J270" s="832" t="s">
        <v>2163</v>
      </c>
      <c r="K270" s="832" t="s">
        <v>2353</v>
      </c>
      <c r="L270" s="835">
        <v>0</v>
      </c>
      <c r="M270" s="835">
        <v>0</v>
      </c>
      <c r="N270" s="832">
        <v>1</v>
      </c>
      <c r="O270" s="836">
        <v>0.5</v>
      </c>
      <c r="P270" s="835"/>
      <c r="Q270" s="837"/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31</v>
      </c>
      <c r="B271" s="832" t="s">
        <v>2041</v>
      </c>
      <c r="C271" s="832" t="s">
        <v>2045</v>
      </c>
      <c r="D271" s="833" t="s">
        <v>3331</v>
      </c>
      <c r="E271" s="834" t="s">
        <v>2070</v>
      </c>
      <c r="F271" s="832" t="s">
        <v>2042</v>
      </c>
      <c r="G271" s="832" t="s">
        <v>2082</v>
      </c>
      <c r="H271" s="832" t="s">
        <v>630</v>
      </c>
      <c r="I271" s="832" t="s">
        <v>2083</v>
      </c>
      <c r="J271" s="832" t="s">
        <v>810</v>
      </c>
      <c r="K271" s="832" t="s">
        <v>1638</v>
      </c>
      <c r="L271" s="835">
        <v>490.89</v>
      </c>
      <c r="M271" s="835">
        <v>25035.389999999996</v>
      </c>
      <c r="N271" s="832">
        <v>51</v>
      </c>
      <c r="O271" s="836">
        <v>13</v>
      </c>
      <c r="P271" s="835">
        <v>23071.829999999994</v>
      </c>
      <c r="Q271" s="837">
        <v>0.92156862745098034</v>
      </c>
      <c r="R271" s="832">
        <v>47</v>
      </c>
      <c r="S271" s="837">
        <v>0.92156862745098034</v>
      </c>
      <c r="T271" s="836">
        <v>11.5</v>
      </c>
      <c r="U271" s="838">
        <v>0.88461538461538458</v>
      </c>
    </row>
    <row r="272" spans="1:21" ht="14.4" customHeight="1" x14ac:dyDescent="0.3">
      <c r="A272" s="831">
        <v>31</v>
      </c>
      <c r="B272" s="832" t="s">
        <v>2041</v>
      </c>
      <c r="C272" s="832" t="s">
        <v>2045</v>
      </c>
      <c r="D272" s="833" t="s">
        <v>3331</v>
      </c>
      <c r="E272" s="834" t="s">
        <v>2070</v>
      </c>
      <c r="F272" s="832" t="s">
        <v>2042</v>
      </c>
      <c r="G272" s="832" t="s">
        <v>2082</v>
      </c>
      <c r="H272" s="832" t="s">
        <v>630</v>
      </c>
      <c r="I272" s="832" t="s">
        <v>2091</v>
      </c>
      <c r="J272" s="832" t="s">
        <v>810</v>
      </c>
      <c r="K272" s="832" t="s">
        <v>1636</v>
      </c>
      <c r="L272" s="835">
        <v>736.33</v>
      </c>
      <c r="M272" s="835">
        <v>23562.560000000009</v>
      </c>
      <c r="N272" s="832">
        <v>32</v>
      </c>
      <c r="O272" s="836">
        <v>7</v>
      </c>
      <c r="P272" s="835">
        <v>22826.230000000007</v>
      </c>
      <c r="Q272" s="837">
        <v>0.96874999999999989</v>
      </c>
      <c r="R272" s="832">
        <v>31</v>
      </c>
      <c r="S272" s="837">
        <v>0.96875</v>
      </c>
      <c r="T272" s="836">
        <v>6.5</v>
      </c>
      <c r="U272" s="838">
        <v>0.9285714285714286</v>
      </c>
    </row>
    <row r="273" spans="1:21" ht="14.4" customHeight="1" x14ac:dyDescent="0.3">
      <c r="A273" s="831">
        <v>31</v>
      </c>
      <c r="B273" s="832" t="s">
        <v>2041</v>
      </c>
      <c r="C273" s="832" t="s">
        <v>2045</v>
      </c>
      <c r="D273" s="833" t="s">
        <v>3331</v>
      </c>
      <c r="E273" s="834" t="s">
        <v>2070</v>
      </c>
      <c r="F273" s="832" t="s">
        <v>2042</v>
      </c>
      <c r="G273" s="832" t="s">
        <v>2092</v>
      </c>
      <c r="H273" s="832" t="s">
        <v>630</v>
      </c>
      <c r="I273" s="832" t="s">
        <v>1844</v>
      </c>
      <c r="J273" s="832" t="s">
        <v>671</v>
      </c>
      <c r="K273" s="832" t="s">
        <v>1845</v>
      </c>
      <c r="L273" s="835">
        <v>48.42</v>
      </c>
      <c r="M273" s="835">
        <v>145.26</v>
      </c>
      <c r="N273" s="832">
        <v>3</v>
      </c>
      <c r="O273" s="836">
        <v>2.5</v>
      </c>
      <c r="P273" s="835">
        <v>48.42</v>
      </c>
      <c r="Q273" s="837">
        <v>0.33333333333333337</v>
      </c>
      <c r="R273" s="832">
        <v>1</v>
      </c>
      <c r="S273" s="837">
        <v>0.33333333333333331</v>
      </c>
      <c r="T273" s="836">
        <v>0.5</v>
      </c>
      <c r="U273" s="838">
        <v>0.2</v>
      </c>
    </row>
    <row r="274" spans="1:21" ht="14.4" customHeight="1" x14ac:dyDescent="0.3">
      <c r="A274" s="831">
        <v>31</v>
      </c>
      <c r="B274" s="832" t="s">
        <v>2041</v>
      </c>
      <c r="C274" s="832" t="s">
        <v>2045</v>
      </c>
      <c r="D274" s="833" t="s">
        <v>3331</v>
      </c>
      <c r="E274" s="834" t="s">
        <v>2070</v>
      </c>
      <c r="F274" s="832" t="s">
        <v>2042</v>
      </c>
      <c r="G274" s="832" t="s">
        <v>2179</v>
      </c>
      <c r="H274" s="832" t="s">
        <v>588</v>
      </c>
      <c r="I274" s="832" t="s">
        <v>2354</v>
      </c>
      <c r="J274" s="832" t="s">
        <v>2181</v>
      </c>
      <c r="K274" s="832" t="s">
        <v>2355</v>
      </c>
      <c r="L274" s="835">
        <v>34.659999999999997</v>
      </c>
      <c r="M274" s="835">
        <v>34.659999999999997</v>
      </c>
      <c r="N274" s="832">
        <v>1</v>
      </c>
      <c r="O274" s="836">
        <v>0.5</v>
      </c>
      <c r="P274" s="835">
        <v>34.659999999999997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31</v>
      </c>
      <c r="B275" s="832" t="s">
        <v>2041</v>
      </c>
      <c r="C275" s="832" t="s">
        <v>2045</v>
      </c>
      <c r="D275" s="833" t="s">
        <v>3331</v>
      </c>
      <c r="E275" s="834" t="s">
        <v>2070</v>
      </c>
      <c r="F275" s="832" t="s">
        <v>2042</v>
      </c>
      <c r="G275" s="832" t="s">
        <v>2183</v>
      </c>
      <c r="H275" s="832" t="s">
        <v>588</v>
      </c>
      <c r="I275" s="832" t="s">
        <v>2356</v>
      </c>
      <c r="J275" s="832" t="s">
        <v>1022</v>
      </c>
      <c r="K275" s="832" t="s">
        <v>2185</v>
      </c>
      <c r="L275" s="835">
        <v>0</v>
      </c>
      <c r="M275" s="835">
        <v>0</v>
      </c>
      <c r="N275" s="832">
        <v>1</v>
      </c>
      <c r="O275" s="836">
        <v>1</v>
      </c>
      <c r="P275" s="835"/>
      <c r="Q275" s="837"/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31</v>
      </c>
      <c r="B276" s="832" t="s">
        <v>2041</v>
      </c>
      <c r="C276" s="832" t="s">
        <v>2045</v>
      </c>
      <c r="D276" s="833" t="s">
        <v>3331</v>
      </c>
      <c r="E276" s="834" t="s">
        <v>2070</v>
      </c>
      <c r="F276" s="832" t="s">
        <v>2042</v>
      </c>
      <c r="G276" s="832" t="s">
        <v>2093</v>
      </c>
      <c r="H276" s="832" t="s">
        <v>630</v>
      </c>
      <c r="I276" s="832" t="s">
        <v>1866</v>
      </c>
      <c r="J276" s="832" t="s">
        <v>1867</v>
      </c>
      <c r="K276" s="832" t="s">
        <v>1868</v>
      </c>
      <c r="L276" s="835">
        <v>0</v>
      </c>
      <c r="M276" s="835">
        <v>0</v>
      </c>
      <c r="N276" s="832">
        <v>108</v>
      </c>
      <c r="O276" s="836">
        <v>79.5</v>
      </c>
      <c r="P276" s="835">
        <v>0</v>
      </c>
      <c r="Q276" s="837"/>
      <c r="R276" s="832">
        <v>62</v>
      </c>
      <c r="S276" s="837">
        <v>0.57407407407407407</v>
      </c>
      <c r="T276" s="836">
        <v>40.5</v>
      </c>
      <c r="U276" s="838">
        <v>0.50943396226415094</v>
      </c>
    </row>
    <row r="277" spans="1:21" ht="14.4" customHeight="1" x14ac:dyDescent="0.3">
      <c r="A277" s="831">
        <v>31</v>
      </c>
      <c r="B277" s="832" t="s">
        <v>2041</v>
      </c>
      <c r="C277" s="832" t="s">
        <v>2045</v>
      </c>
      <c r="D277" s="833" t="s">
        <v>3331</v>
      </c>
      <c r="E277" s="834" t="s">
        <v>2070</v>
      </c>
      <c r="F277" s="832" t="s">
        <v>2042</v>
      </c>
      <c r="G277" s="832" t="s">
        <v>2094</v>
      </c>
      <c r="H277" s="832" t="s">
        <v>588</v>
      </c>
      <c r="I277" s="832" t="s">
        <v>2095</v>
      </c>
      <c r="J277" s="832" t="s">
        <v>1237</v>
      </c>
      <c r="K277" s="832" t="s">
        <v>2096</v>
      </c>
      <c r="L277" s="835">
        <v>186.27</v>
      </c>
      <c r="M277" s="835">
        <v>745.08</v>
      </c>
      <c r="N277" s="832">
        <v>4</v>
      </c>
      <c r="O277" s="836">
        <v>3</v>
      </c>
      <c r="P277" s="835">
        <v>558.81000000000006</v>
      </c>
      <c r="Q277" s="837">
        <v>0.75</v>
      </c>
      <c r="R277" s="832">
        <v>3</v>
      </c>
      <c r="S277" s="837">
        <v>0.75</v>
      </c>
      <c r="T277" s="836">
        <v>2.5</v>
      </c>
      <c r="U277" s="838">
        <v>0.83333333333333337</v>
      </c>
    </row>
    <row r="278" spans="1:21" ht="14.4" customHeight="1" x14ac:dyDescent="0.3">
      <c r="A278" s="831">
        <v>31</v>
      </c>
      <c r="B278" s="832" t="s">
        <v>2041</v>
      </c>
      <c r="C278" s="832" t="s">
        <v>2045</v>
      </c>
      <c r="D278" s="833" t="s">
        <v>3331</v>
      </c>
      <c r="E278" s="834" t="s">
        <v>2070</v>
      </c>
      <c r="F278" s="832" t="s">
        <v>2042</v>
      </c>
      <c r="G278" s="832" t="s">
        <v>2097</v>
      </c>
      <c r="H278" s="832" t="s">
        <v>588</v>
      </c>
      <c r="I278" s="832" t="s">
        <v>2342</v>
      </c>
      <c r="J278" s="832" t="s">
        <v>2099</v>
      </c>
      <c r="K278" s="832" t="s">
        <v>2343</v>
      </c>
      <c r="L278" s="835">
        <v>16.77</v>
      </c>
      <c r="M278" s="835">
        <v>50.31</v>
      </c>
      <c r="N278" s="832">
        <v>3</v>
      </c>
      <c r="O278" s="836">
        <v>2</v>
      </c>
      <c r="P278" s="835">
        <v>33.54</v>
      </c>
      <c r="Q278" s="837">
        <v>0.66666666666666663</v>
      </c>
      <c r="R278" s="832">
        <v>2</v>
      </c>
      <c r="S278" s="837">
        <v>0.66666666666666663</v>
      </c>
      <c r="T278" s="836">
        <v>1</v>
      </c>
      <c r="U278" s="838">
        <v>0.5</v>
      </c>
    </row>
    <row r="279" spans="1:21" ht="14.4" customHeight="1" x14ac:dyDescent="0.3">
      <c r="A279" s="831">
        <v>31</v>
      </c>
      <c r="B279" s="832" t="s">
        <v>2041</v>
      </c>
      <c r="C279" s="832" t="s">
        <v>2045</v>
      </c>
      <c r="D279" s="833" t="s">
        <v>3331</v>
      </c>
      <c r="E279" s="834" t="s">
        <v>2070</v>
      </c>
      <c r="F279" s="832" t="s">
        <v>2042</v>
      </c>
      <c r="G279" s="832" t="s">
        <v>2097</v>
      </c>
      <c r="H279" s="832" t="s">
        <v>588</v>
      </c>
      <c r="I279" s="832" t="s">
        <v>2098</v>
      </c>
      <c r="J279" s="832" t="s">
        <v>2099</v>
      </c>
      <c r="K279" s="832" t="s">
        <v>2100</v>
      </c>
      <c r="L279" s="835">
        <v>50.32</v>
      </c>
      <c r="M279" s="835">
        <v>301.92</v>
      </c>
      <c r="N279" s="832">
        <v>6</v>
      </c>
      <c r="O279" s="836">
        <v>5.5</v>
      </c>
      <c r="P279" s="835">
        <v>251.6</v>
      </c>
      <c r="Q279" s="837">
        <v>0.83333333333333326</v>
      </c>
      <c r="R279" s="832">
        <v>5</v>
      </c>
      <c r="S279" s="837">
        <v>0.83333333333333337</v>
      </c>
      <c r="T279" s="836">
        <v>4.5</v>
      </c>
      <c r="U279" s="838">
        <v>0.81818181818181823</v>
      </c>
    </row>
    <row r="280" spans="1:21" ht="14.4" customHeight="1" x14ac:dyDescent="0.3">
      <c r="A280" s="831">
        <v>31</v>
      </c>
      <c r="B280" s="832" t="s">
        <v>2041</v>
      </c>
      <c r="C280" s="832" t="s">
        <v>2045</v>
      </c>
      <c r="D280" s="833" t="s">
        <v>3331</v>
      </c>
      <c r="E280" s="834" t="s">
        <v>2070</v>
      </c>
      <c r="F280" s="832" t="s">
        <v>2042</v>
      </c>
      <c r="G280" s="832" t="s">
        <v>2097</v>
      </c>
      <c r="H280" s="832" t="s">
        <v>588</v>
      </c>
      <c r="I280" s="832" t="s">
        <v>2357</v>
      </c>
      <c r="J280" s="832" t="s">
        <v>1114</v>
      </c>
      <c r="K280" s="832" t="s">
        <v>2358</v>
      </c>
      <c r="L280" s="835">
        <v>0</v>
      </c>
      <c r="M280" s="835">
        <v>0</v>
      </c>
      <c r="N280" s="832">
        <v>1</v>
      </c>
      <c r="O280" s="836">
        <v>0.5</v>
      </c>
      <c r="P280" s="835">
        <v>0</v>
      </c>
      <c r="Q280" s="837"/>
      <c r="R280" s="832">
        <v>1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31</v>
      </c>
      <c r="B281" s="832" t="s">
        <v>2041</v>
      </c>
      <c r="C281" s="832" t="s">
        <v>2045</v>
      </c>
      <c r="D281" s="833" t="s">
        <v>3331</v>
      </c>
      <c r="E281" s="834" t="s">
        <v>2070</v>
      </c>
      <c r="F281" s="832" t="s">
        <v>2042</v>
      </c>
      <c r="G281" s="832" t="s">
        <v>2097</v>
      </c>
      <c r="H281" s="832" t="s">
        <v>588</v>
      </c>
      <c r="I281" s="832" t="s">
        <v>2295</v>
      </c>
      <c r="J281" s="832" t="s">
        <v>1114</v>
      </c>
      <c r="K281" s="832" t="s">
        <v>2296</v>
      </c>
      <c r="L281" s="835">
        <v>33.549999999999997</v>
      </c>
      <c r="M281" s="835">
        <v>33.549999999999997</v>
      </c>
      <c r="N281" s="832">
        <v>1</v>
      </c>
      <c r="O281" s="836">
        <v>0.5</v>
      </c>
      <c r="P281" s="835">
        <v>33.549999999999997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31</v>
      </c>
      <c r="B282" s="832" t="s">
        <v>2041</v>
      </c>
      <c r="C282" s="832" t="s">
        <v>2045</v>
      </c>
      <c r="D282" s="833" t="s">
        <v>3331</v>
      </c>
      <c r="E282" s="834" t="s">
        <v>2070</v>
      </c>
      <c r="F282" s="832" t="s">
        <v>2044</v>
      </c>
      <c r="G282" s="832" t="s">
        <v>2105</v>
      </c>
      <c r="H282" s="832" t="s">
        <v>588</v>
      </c>
      <c r="I282" s="832" t="s">
        <v>2106</v>
      </c>
      <c r="J282" s="832" t="s">
        <v>2107</v>
      </c>
      <c r="K282" s="832" t="s">
        <v>2108</v>
      </c>
      <c r="L282" s="835">
        <v>35.130000000000003</v>
      </c>
      <c r="M282" s="835">
        <v>8993.2800000000207</v>
      </c>
      <c r="N282" s="832">
        <v>256</v>
      </c>
      <c r="O282" s="836">
        <v>123</v>
      </c>
      <c r="P282" s="835">
        <v>8993.2800000000207</v>
      </c>
      <c r="Q282" s="837">
        <v>1</v>
      </c>
      <c r="R282" s="832">
        <v>256</v>
      </c>
      <c r="S282" s="837">
        <v>1</v>
      </c>
      <c r="T282" s="836">
        <v>123</v>
      </c>
      <c r="U282" s="838">
        <v>1</v>
      </c>
    </row>
    <row r="283" spans="1:21" ht="14.4" customHeight="1" x14ac:dyDescent="0.3">
      <c r="A283" s="831">
        <v>31</v>
      </c>
      <c r="B283" s="832" t="s">
        <v>2041</v>
      </c>
      <c r="C283" s="832" t="s">
        <v>2045</v>
      </c>
      <c r="D283" s="833" t="s">
        <v>3331</v>
      </c>
      <c r="E283" s="834" t="s">
        <v>2070</v>
      </c>
      <c r="F283" s="832" t="s">
        <v>2044</v>
      </c>
      <c r="G283" s="832" t="s">
        <v>2244</v>
      </c>
      <c r="H283" s="832" t="s">
        <v>588</v>
      </c>
      <c r="I283" s="832" t="s">
        <v>2245</v>
      </c>
      <c r="J283" s="832" t="s">
        <v>2246</v>
      </c>
      <c r="K283" s="832" t="s">
        <v>2247</v>
      </c>
      <c r="L283" s="835">
        <v>410</v>
      </c>
      <c r="M283" s="835">
        <v>4100</v>
      </c>
      <c r="N283" s="832">
        <v>10</v>
      </c>
      <c r="O283" s="836">
        <v>10</v>
      </c>
      <c r="P283" s="835">
        <v>2870</v>
      </c>
      <c r="Q283" s="837">
        <v>0.7</v>
      </c>
      <c r="R283" s="832">
        <v>7</v>
      </c>
      <c r="S283" s="837">
        <v>0.7</v>
      </c>
      <c r="T283" s="836">
        <v>7</v>
      </c>
      <c r="U283" s="838">
        <v>0.7</v>
      </c>
    </row>
    <row r="284" spans="1:21" ht="14.4" customHeight="1" x14ac:dyDescent="0.3">
      <c r="A284" s="831">
        <v>31</v>
      </c>
      <c r="B284" s="832" t="s">
        <v>2041</v>
      </c>
      <c r="C284" s="832" t="s">
        <v>2045</v>
      </c>
      <c r="D284" s="833" t="s">
        <v>3331</v>
      </c>
      <c r="E284" s="834" t="s">
        <v>2070</v>
      </c>
      <c r="F284" s="832" t="s">
        <v>2044</v>
      </c>
      <c r="G284" s="832" t="s">
        <v>2109</v>
      </c>
      <c r="H284" s="832" t="s">
        <v>588</v>
      </c>
      <c r="I284" s="832" t="s">
        <v>2248</v>
      </c>
      <c r="J284" s="832" t="s">
        <v>2249</v>
      </c>
      <c r="K284" s="832" t="s">
        <v>2250</v>
      </c>
      <c r="L284" s="835">
        <v>3000</v>
      </c>
      <c r="M284" s="835">
        <v>6000</v>
      </c>
      <c r="N284" s="832">
        <v>2</v>
      </c>
      <c r="O284" s="836">
        <v>2</v>
      </c>
      <c r="P284" s="835">
        <v>6000</v>
      </c>
      <c r="Q284" s="837">
        <v>1</v>
      </c>
      <c r="R284" s="832">
        <v>2</v>
      </c>
      <c r="S284" s="837">
        <v>1</v>
      </c>
      <c r="T284" s="836">
        <v>2</v>
      </c>
      <c r="U284" s="838">
        <v>1</v>
      </c>
    </row>
    <row r="285" spans="1:21" ht="14.4" customHeight="1" x14ac:dyDescent="0.3">
      <c r="A285" s="831">
        <v>31</v>
      </c>
      <c r="B285" s="832" t="s">
        <v>2041</v>
      </c>
      <c r="C285" s="832" t="s">
        <v>2045</v>
      </c>
      <c r="D285" s="833" t="s">
        <v>3331</v>
      </c>
      <c r="E285" s="834" t="s">
        <v>2070</v>
      </c>
      <c r="F285" s="832" t="s">
        <v>2044</v>
      </c>
      <c r="G285" s="832" t="s">
        <v>2109</v>
      </c>
      <c r="H285" s="832" t="s">
        <v>588</v>
      </c>
      <c r="I285" s="832" t="s">
        <v>2208</v>
      </c>
      <c r="J285" s="832" t="s">
        <v>2209</v>
      </c>
      <c r="K285" s="832" t="s">
        <v>2210</v>
      </c>
      <c r="L285" s="835">
        <v>199.5</v>
      </c>
      <c r="M285" s="835">
        <v>199.5</v>
      </c>
      <c r="N285" s="832">
        <v>1</v>
      </c>
      <c r="O285" s="836">
        <v>1</v>
      </c>
      <c r="P285" s="835">
        <v>199.5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31</v>
      </c>
      <c r="B286" s="832" t="s">
        <v>2041</v>
      </c>
      <c r="C286" s="832" t="s">
        <v>2045</v>
      </c>
      <c r="D286" s="833" t="s">
        <v>3331</v>
      </c>
      <c r="E286" s="834" t="s">
        <v>2070</v>
      </c>
      <c r="F286" s="832" t="s">
        <v>2044</v>
      </c>
      <c r="G286" s="832" t="s">
        <v>2109</v>
      </c>
      <c r="H286" s="832" t="s">
        <v>588</v>
      </c>
      <c r="I286" s="832" t="s">
        <v>2110</v>
      </c>
      <c r="J286" s="832" t="s">
        <v>2111</v>
      </c>
      <c r="K286" s="832" t="s">
        <v>2112</v>
      </c>
      <c r="L286" s="835">
        <v>492.18</v>
      </c>
      <c r="M286" s="835">
        <v>4921.8</v>
      </c>
      <c r="N286" s="832">
        <v>10</v>
      </c>
      <c r="O286" s="836">
        <v>10</v>
      </c>
      <c r="P286" s="835">
        <v>4921.8</v>
      </c>
      <c r="Q286" s="837">
        <v>1</v>
      </c>
      <c r="R286" s="832">
        <v>10</v>
      </c>
      <c r="S286" s="837">
        <v>1</v>
      </c>
      <c r="T286" s="836">
        <v>10</v>
      </c>
      <c r="U286" s="838">
        <v>1</v>
      </c>
    </row>
    <row r="287" spans="1:21" ht="14.4" customHeight="1" x14ac:dyDescent="0.3">
      <c r="A287" s="831">
        <v>31</v>
      </c>
      <c r="B287" s="832" t="s">
        <v>2041</v>
      </c>
      <c r="C287" s="832" t="s">
        <v>2045</v>
      </c>
      <c r="D287" s="833" t="s">
        <v>3331</v>
      </c>
      <c r="E287" s="834" t="s">
        <v>2070</v>
      </c>
      <c r="F287" s="832" t="s">
        <v>2044</v>
      </c>
      <c r="G287" s="832" t="s">
        <v>2109</v>
      </c>
      <c r="H287" s="832" t="s">
        <v>588</v>
      </c>
      <c r="I287" s="832" t="s">
        <v>2359</v>
      </c>
      <c r="J287" s="832" t="s">
        <v>2360</v>
      </c>
      <c r="K287" s="832" t="s">
        <v>2361</v>
      </c>
      <c r="L287" s="835">
        <v>245.43</v>
      </c>
      <c r="M287" s="835">
        <v>245.43</v>
      </c>
      <c r="N287" s="832">
        <v>1</v>
      </c>
      <c r="O287" s="836">
        <v>1</v>
      </c>
      <c r="P287" s="835">
        <v>245.43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31</v>
      </c>
      <c r="B288" s="832" t="s">
        <v>2041</v>
      </c>
      <c r="C288" s="832" t="s">
        <v>2045</v>
      </c>
      <c r="D288" s="833" t="s">
        <v>3331</v>
      </c>
      <c r="E288" s="834" t="s">
        <v>2070</v>
      </c>
      <c r="F288" s="832" t="s">
        <v>2044</v>
      </c>
      <c r="G288" s="832" t="s">
        <v>2109</v>
      </c>
      <c r="H288" s="832" t="s">
        <v>588</v>
      </c>
      <c r="I288" s="832" t="s">
        <v>2119</v>
      </c>
      <c r="J288" s="832" t="s">
        <v>2120</v>
      </c>
      <c r="K288" s="832" t="s">
        <v>2121</v>
      </c>
      <c r="L288" s="835">
        <v>58.5</v>
      </c>
      <c r="M288" s="835">
        <v>58.5</v>
      </c>
      <c r="N288" s="832">
        <v>1</v>
      </c>
      <c r="O288" s="836">
        <v>1</v>
      </c>
      <c r="P288" s="835">
        <v>58.5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31</v>
      </c>
      <c r="B289" s="832" t="s">
        <v>2041</v>
      </c>
      <c r="C289" s="832" t="s">
        <v>2045</v>
      </c>
      <c r="D289" s="833" t="s">
        <v>3331</v>
      </c>
      <c r="E289" s="834" t="s">
        <v>2070</v>
      </c>
      <c r="F289" s="832" t="s">
        <v>2044</v>
      </c>
      <c r="G289" s="832" t="s">
        <v>2109</v>
      </c>
      <c r="H289" s="832" t="s">
        <v>588</v>
      </c>
      <c r="I289" s="832" t="s">
        <v>2122</v>
      </c>
      <c r="J289" s="832" t="s">
        <v>2123</v>
      </c>
      <c r="K289" s="832" t="s">
        <v>2124</v>
      </c>
      <c r="L289" s="835">
        <v>971.25</v>
      </c>
      <c r="M289" s="835">
        <v>3885</v>
      </c>
      <c r="N289" s="832">
        <v>4</v>
      </c>
      <c r="O289" s="836">
        <v>4</v>
      </c>
      <c r="P289" s="835">
        <v>3885</v>
      </c>
      <c r="Q289" s="837">
        <v>1</v>
      </c>
      <c r="R289" s="832">
        <v>4</v>
      </c>
      <c r="S289" s="837">
        <v>1</v>
      </c>
      <c r="T289" s="836">
        <v>4</v>
      </c>
      <c r="U289" s="838">
        <v>1</v>
      </c>
    </row>
    <row r="290" spans="1:21" ht="14.4" customHeight="1" x14ac:dyDescent="0.3">
      <c r="A290" s="831">
        <v>31</v>
      </c>
      <c r="B290" s="832" t="s">
        <v>2041</v>
      </c>
      <c r="C290" s="832" t="s">
        <v>2045</v>
      </c>
      <c r="D290" s="833" t="s">
        <v>3331</v>
      </c>
      <c r="E290" s="834" t="s">
        <v>2070</v>
      </c>
      <c r="F290" s="832" t="s">
        <v>2044</v>
      </c>
      <c r="G290" s="832" t="s">
        <v>2109</v>
      </c>
      <c r="H290" s="832" t="s">
        <v>588</v>
      </c>
      <c r="I290" s="832" t="s">
        <v>2362</v>
      </c>
      <c r="J290" s="832" t="s">
        <v>2363</v>
      </c>
      <c r="K290" s="832" t="s">
        <v>2364</v>
      </c>
      <c r="L290" s="835">
        <v>1978.94</v>
      </c>
      <c r="M290" s="835">
        <v>1978.94</v>
      </c>
      <c r="N290" s="832">
        <v>1</v>
      </c>
      <c r="O290" s="836">
        <v>1</v>
      </c>
      <c r="P290" s="835">
        <v>1978.94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31</v>
      </c>
      <c r="B291" s="832" t="s">
        <v>2041</v>
      </c>
      <c r="C291" s="832" t="s">
        <v>2045</v>
      </c>
      <c r="D291" s="833" t="s">
        <v>3331</v>
      </c>
      <c r="E291" s="834" t="s">
        <v>2070</v>
      </c>
      <c r="F291" s="832" t="s">
        <v>2044</v>
      </c>
      <c r="G291" s="832" t="s">
        <v>2109</v>
      </c>
      <c r="H291" s="832" t="s">
        <v>588</v>
      </c>
      <c r="I291" s="832" t="s">
        <v>2280</v>
      </c>
      <c r="J291" s="832" t="s">
        <v>2120</v>
      </c>
      <c r="K291" s="832" t="s">
        <v>2281</v>
      </c>
      <c r="L291" s="835">
        <v>58.5</v>
      </c>
      <c r="M291" s="835">
        <v>58.5</v>
      </c>
      <c r="N291" s="832">
        <v>1</v>
      </c>
      <c r="O291" s="836">
        <v>1</v>
      </c>
      <c r="P291" s="835">
        <v>58.5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31</v>
      </c>
      <c r="B292" s="832" t="s">
        <v>2041</v>
      </c>
      <c r="C292" s="832" t="s">
        <v>2045</v>
      </c>
      <c r="D292" s="833" t="s">
        <v>3331</v>
      </c>
      <c r="E292" s="834" t="s">
        <v>2070</v>
      </c>
      <c r="F292" s="832" t="s">
        <v>2044</v>
      </c>
      <c r="G292" s="832" t="s">
        <v>2109</v>
      </c>
      <c r="H292" s="832" t="s">
        <v>588</v>
      </c>
      <c r="I292" s="832" t="s">
        <v>2251</v>
      </c>
      <c r="J292" s="832" t="s">
        <v>2252</v>
      </c>
      <c r="K292" s="832" t="s">
        <v>2253</v>
      </c>
      <c r="L292" s="835">
        <v>1000</v>
      </c>
      <c r="M292" s="835">
        <v>2000</v>
      </c>
      <c r="N292" s="832">
        <v>2</v>
      </c>
      <c r="O292" s="836">
        <v>2</v>
      </c>
      <c r="P292" s="835">
        <v>2000</v>
      </c>
      <c r="Q292" s="837">
        <v>1</v>
      </c>
      <c r="R292" s="832">
        <v>2</v>
      </c>
      <c r="S292" s="837">
        <v>1</v>
      </c>
      <c r="T292" s="836">
        <v>2</v>
      </c>
      <c r="U292" s="838">
        <v>1</v>
      </c>
    </row>
    <row r="293" spans="1:21" ht="14.4" customHeight="1" x14ac:dyDescent="0.3">
      <c r="A293" s="831">
        <v>31</v>
      </c>
      <c r="B293" s="832" t="s">
        <v>2041</v>
      </c>
      <c r="C293" s="832" t="s">
        <v>2045</v>
      </c>
      <c r="D293" s="833" t="s">
        <v>3331</v>
      </c>
      <c r="E293" s="834" t="s">
        <v>2070</v>
      </c>
      <c r="F293" s="832" t="s">
        <v>2044</v>
      </c>
      <c r="G293" s="832" t="s">
        <v>2109</v>
      </c>
      <c r="H293" s="832" t="s">
        <v>588</v>
      </c>
      <c r="I293" s="832" t="s">
        <v>2365</v>
      </c>
      <c r="J293" s="832" t="s">
        <v>2318</v>
      </c>
      <c r="K293" s="832" t="s">
        <v>2366</v>
      </c>
      <c r="L293" s="835">
        <v>775</v>
      </c>
      <c r="M293" s="835">
        <v>775</v>
      </c>
      <c r="N293" s="832">
        <v>1</v>
      </c>
      <c r="O293" s="836">
        <v>1</v>
      </c>
      <c r="P293" s="835">
        <v>775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31</v>
      </c>
      <c r="B294" s="832" t="s">
        <v>2041</v>
      </c>
      <c r="C294" s="832" t="s">
        <v>2045</v>
      </c>
      <c r="D294" s="833" t="s">
        <v>3331</v>
      </c>
      <c r="E294" s="834" t="s">
        <v>2070</v>
      </c>
      <c r="F294" s="832" t="s">
        <v>2044</v>
      </c>
      <c r="G294" s="832" t="s">
        <v>2109</v>
      </c>
      <c r="H294" s="832" t="s">
        <v>588</v>
      </c>
      <c r="I294" s="832" t="s">
        <v>2367</v>
      </c>
      <c r="J294" s="832" t="s">
        <v>2368</v>
      </c>
      <c r="K294" s="832" t="s">
        <v>2322</v>
      </c>
      <c r="L294" s="835">
        <v>1000</v>
      </c>
      <c r="M294" s="835">
        <v>1000</v>
      </c>
      <c r="N294" s="832">
        <v>1</v>
      </c>
      <c r="O294" s="836">
        <v>1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31</v>
      </c>
      <c r="B295" s="832" t="s">
        <v>2041</v>
      </c>
      <c r="C295" s="832" t="s">
        <v>2045</v>
      </c>
      <c r="D295" s="833" t="s">
        <v>3331</v>
      </c>
      <c r="E295" s="834" t="s">
        <v>2070</v>
      </c>
      <c r="F295" s="832" t="s">
        <v>2044</v>
      </c>
      <c r="G295" s="832" t="s">
        <v>2109</v>
      </c>
      <c r="H295" s="832" t="s">
        <v>588</v>
      </c>
      <c r="I295" s="832" t="s">
        <v>2369</v>
      </c>
      <c r="J295" s="832" t="s">
        <v>2370</v>
      </c>
      <c r="K295" s="832" t="s">
        <v>2371</v>
      </c>
      <c r="L295" s="835">
        <v>1000</v>
      </c>
      <c r="M295" s="835">
        <v>1000</v>
      </c>
      <c r="N295" s="832">
        <v>1</v>
      </c>
      <c r="O295" s="836">
        <v>1</v>
      </c>
      <c r="P295" s="835">
        <v>1000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31</v>
      </c>
      <c r="B296" s="832" t="s">
        <v>2041</v>
      </c>
      <c r="C296" s="832" t="s">
        <v>2045</v>
      </c>
      <c r="D296" s="833" t="s">
        <v>3331</v>
      </c>
      <c r="E296" s="834" t="s">
        <v>2070</v>
      </c>
      <c r="F296" s="832" t="s">
        <v>2044</v>
      </c>
      <c r="G296" s="832" t="s">
        <v>2109</v>
      </c>
      <c r="H296" s="832" t="s">
        <v>588</v>
      </c>
      <c r="I296" s="832" t="s">
        <v>2372</v>
      </c>
      <c r="J296" s="832" t="s">
        <v>2373</v>
      </c>
      <c r="K296" s="832" t="s">
        <v>2374</v>
      </c>
      <c r="L296" s="835">
        <v>250</v>
      </c>
      <c r="M296" s="835">
        <v>250</v>
      </c>
      <c r="N296" s="832">
        <v>1</v>
      </c>
      <c r="O296" s="836">
        <v>1</v>
      </c>
      <c r="P296" s="835">
        <v>250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31</v>
      </c>
      <c r="B297" s="832" t="s">
        <v>2041</v>
      </c>
      <c r="C297" s="832" t="s">
        <v>2045</v>
      </c>
      <c r="D297" s="833" t="s">
        <v>3331</v>
      </c>
      <c r="E297" s="834" t="s">
        <v>2070</v>
      </c>
      <c r="F297" s="832" t="s">
        <v>2044</v>
      </c>
      <c r="G297" s="832" t="s">
        <v>2131</v>
      </c>
      <c r="H297" s="832" t="s">
        <v>588</v>
      </c>
      <c r="I297" s="832" t="s">
        <v>2214</v>
      </c>
      <c r="J297" s="832" t="s">
        <v>2215</v>
      </c>
      <c r="K297" s="832" t="s">
        <v>2216</v>
      </c>
      <c r="L297" s="835">
        <v>260</v>
      </c>
      <c r="M297" s="835">
        <v>1300</v>
      </c>
      <c r="N297" s="832">
        <v>5</v>
      </c>
      <c r="O297" s="836">
        <v>4</v>
      </c>
      <c r="P297" s="835">
        <v>1300</v>
      </c>
      <c r="Q297" s="837">
        <v>1</v>
      </c>
      <c r="R297" s="832">
        <v>5</v>
      </c>
      <c r="S297" s="837">
        <v>1</v>
      </c>
      <c r="T297" s="836">
        <v>4</v>
      </c>
      <c r="U297" s="838">
        <v>1</v>
      </c>
    </row>
    <row r="298" spans="1:21" ht="14.4" customHeight="1" x14ac:dyDescent="0.3">
      <c r="A298" s="831">
        <v>31</v>
      </c>
      <c r="B298" s="832" t="s">
        <v>2041</v>
      </c>
      <c r="C298" s="832" t="s">
        <v>2045</v>
      </c>
      <c r="D298" s="833" t="s">
        <v>3331</v>
      </c>
      <c r="E298" s="834" t="s">
        <v>2070</v>
      </c>
      <c r="F298" s="832" t="s">
        <v>2044</v>
      </c>
      <c r="G298" s="832" t="s">
        <v>2131</v>
      </c>
      <c r="H298" s="832" t="s">
        <v>588</v>
      </c>
      <c r="I298" s="832" t="s">
        <v>2132</v>
      </c>
      <c r="J298" s="832" t="s">
        <v>2133</v>
      </c>
      <c r="K298" s="832" t="s">
        <v>2134</v>
      </c>
      <c r="L298" s="835">
        <v>200</v>
      </c>
      <c r="M298" s="835">
        <v>13600</v>
      </c>
      <c r="N298" s="832">
        <v>68</v>
      </c>
      <c r="O298" s="836">
        <v>34</v>
      </c>
      <c r="P298" s="835">
        <v>13600</v>
      </c>
      <c r="Q298" s="837">
        <v>1</v>
      </c>
      <c r="R298" s="832">
        <v>68</v>
      </c>
      <c r="S298" s="837">
        <v>1</v>
      </c>
      <c r="T298" s="836">
        <v>34</v>
      </c>
      <c r="U298" s="838">
        <v>1</v>
      </c>
    </row>
    <row r="299" spans="1:21" ht="14.4" customHeight="1" x14ac:dyDescent="0.3">
      <c r="A299" s="831">
        <v>31</v>
      </c>
      <c r="B299" s="832" t="s">
        <v>2041</v>
      </c>
      <c r="C299" s="832" t="s">
        <v>2045</v>
      </c>
      <c r="D299" s="833" t="s">
        <v>3331</v>
      </c>
      <c r="E299" s="834" t="s">
        <v>2070</v>
      </c>
      <c r="F299" s="832" t="s">
        <v>2044</v>
      </c>
      <c r="G299" s="832" t="s">
        <v>2131</v>
      </c>
      <c r="H299" s="832" t="s">
        <v>588</v>
      </c>
      <c r="I299" s="832" t="s">
        <v>2217</v>
      </c>
      <c r="J299" s="832" t="s">
        <v>2218</v>
      </c>
      <c r="K299" s="832" t="s">
        <v>2219</v>
      </c>
      <c r="L299" s="835">
        <v>1200</v>
      </c>
      <c r="M299" s="835">
        <v>1200</v>
      </c>
      <c r="N299" s="832">
        <v>1</v>
      </c>
      <c r="O299" s="836">
        <v>1</v>
      </c>
      <c r="P299" s="835">
        <v>1200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31</v>
      </c>
      <c r="B300" s="832" t="s">
        <v>2041</v>
      </c>
      <c r="C300" s="832" t="s">
        <v>2045</v>
      </c>
      <c r="D300" s="833" t="s">
        <v>3331</v>
      </c>
      <c r="E300" s="834" t="s">
        <v>2071</v>
      </c>
      <c r="F300" s="832" t="s">
        <v>2042</v>
      </c>
      <c r="G300" s="832" t="s">
        <v>2085</v>
      </c>
      <c r="H300" s="832" t="s">
        <v>630</v>
      </c>
      <c r="I300" s="832" t="s">
        <v>1778</v>
      </c>
      <c r="J300" s="832" t="s">
        <v>1779</v>
      </c>
      <c r="K300" s="832" t="s">
        <v>1780</v>
      </c>
      <c r="L300" s="835">
        <v>149.52000000000001</v>
      </c>
      <c r="M300" s="835">
        <v>149.52000000000001</v>
      </c>
      <c r="N300" s="832">
        <v>1</v>
      </c>
      <c r="O300" s="836">
        <v>0.5</v>
      </c>
      <c r="P300" s="835">
        <v>149.52000000000001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31</v>
      </c>
      <c r="B301" s="832" t="s">
        <v>2041</v>
      </c>
      <c r="C301" s="832" t="s">
        <v>2045</v>
      </c>
      <c r="D301" s="833" t="s">
        <v>3331</v>
      </c>
      <c r="E301" s="834" t="s">
        <v>2071</v>
      </c>
      <c r="F301" s="832" t="s">
        <v>2042</v>
      </c>
      <c r="G301" s="832" t="s">
        <v>2375</v>
      </c>
      <c r="H301" s="832" t="s">
        <v>588</v>
      </c>
      <c r="I301" s="832" t="s">
        <v>2376</v>
      </c>
      <c r="J301" s="832" t="s">
        <v>737</v>
      </c>
      <c r="K301" s="832" t="s">
        <v>2377</v>
      </c>
      <c r="L301" s="835">
        <v>27.28</v>
      </c>
      <c r="M301" s="835">
        <v>27.28</v>
      </c>
      <c r="N301" s="832">
        <v>1</v>
      </c>
      <c r="O301" s="836">
        <v>1</v>
      </c>
      <c r="P301" s="835">
        <v>27.28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31</v>
      </c>
      <c r="B302" s="832" t="s">
        <v>2041</v>
      </c>
      <c r="C302" s="832" t="s">
        <v>2045</v>
      </c>
      <c r="D302" s="833" t="s">
        <v>3331</v>
      </c>
      <c r="E302" s="834" t="s">
        <v>2071</v>
      </c>
      <c r="F302" s="832" t="s">
        <v>2042</v>
      </c>
      <c r="G302" s="832" t="s">
        <v>2079</v>
      </c>
      <c r="H302" s="832" t="s">
        <v>588</v>
      </c>
      <c r="I302" s="832" t="s">
        <v>2080</v>
      </c>
      <c r="J302" s="832" t="s">
        <v>623</v>
      </c>
      <c r="K302" s="832" t="s">
        <v>2081</v>
      </c>
      <c r="L302" s="835">
        <v>0</v>
      </c>
      <c r="M302" s="835">
        <v>0</v>
      </c>
      <c r="N302" s="832">
        <v>8</v>
      </c>
      <c r="O302" s="836">
        <v>4</v>
      </c>
      <c r="P302" s="835">
        <v>0</v>
      </c>
      <c r="Q302" s="837"/>
      <c r="R302" s="832">
        <v>2</v>
      </c>
      <c r="S302" s="837">
        <v>0.25</v>
      </c>
      <c r="T302" s="836">
        <v>1</v>
      </c>
      <c r="U302" s="838">
        <v>0.25</v>
      </c>
    </row>
    <row r="303" spans="1:21" ht="14.4" customHeight="1" x14ac:dyDescent="0.3">
      <c r="A303" s="831">
        <v>31</v>
      </c>
      <c r="B303" s="832" t="s">
        <v>2041</v>
      </c>
      <c r="C303" s="832" t="s">
        <v>2045</v>
      </c>
      <c r="D303" s="833" t="s">
        <v>3331</v>
      </c>
      <c r="E303" s="834" t="s">
        <v>2071</v>
      </c>
      <c r="F303" s="832" t="s">
        <v>2042</v>
      </c>
      <c r="G303" s="832" t="s">
        <v>2079</v>
      </c>
      <c r="H303" s="832" t="s">
        <v>588</v>
      </c>
      <c r="I303" s="832" t="s">
        <v>2156</v>
      </c>
      <c r="J303" s="832" t="s">
        <v>623</v>
      </c>
      <c r="K303" s="832" t="s">
        <v>2157</v>
      </c>
      <c r="L303" s="835">
        <v>0</v>
      </c>
      <c r="M303" s="835">
        <v>0</v>
      </c>
      <c r="N303" s="832">
        <v>1</v>
      </c>
      <c r="O303" s="836">
        <v>1</v>
      </c>
      <c r="P303" s="835">
        <v>0</v>
      </c>
      <c r="Q303" s="837"/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31</v>
      </c>
      <c r="B304" s="832" t="s">
        <v>2041</v>
      </c>
      <c r="C304" s="832" t="s">
        <v>2045</v>
      </c>
      <c r="D304" s="833" t="s">
        <v>3331</v>
      </c>
      <c r="E304" s="834" t="s">
        <v>2071</v>
      </c>
      <c r="F304" s="832" t="s">
        <v>2042</v>
      </c>
      <c r="G304" s="832" t="s">
        <v>2161</v>
      </c>
      <c r="H304" s="832" t="s">
        <v>588</v>
      </c>
      <c r="I304" s="832" t="s">
        <v>2162</v>
      </c>
      <c r="J304" s="832" t="s">
        <v>2163</v>
      </c>
      <c r="K304" s="832" t="s">
        <v>2164</v>
      </c>
      <c r="L304" s="835">
        <v>132.97999999999999</v>
      </c>
      <c r="M304" s="835">
        <v>265.95999999999998</v>
      </c>
      <c r="N304" s="832">
        <v>2</v>
      </c>
      <c r="O304" s="836">
        <v>1</v>
      </c>
      <c r="P304" s="835">
        <v>265.95999999999998</v>
      </c>
      <c r="Q304" s="837">
        <v>1</v>
      </c>
      <c r="R304" s="832">
        <v>2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31</v>
      </c>
      <c r="B305" s="832" t="s">
        <v>2041</v>
      </c>
      <c r="C305" s="832" t="s">
        <v>2045</v>
      </c>
      <c r="D305" s="833" t="s">
        <v>3331</v>
      </c>
      <c r="E305" s="834" t="s">
        <v>2071</v>
      </c>
      <c r="F305" s="832" t="s">
        <v>2042</v>
      </c>
      <c r="G305" s="832" t="s">
        <v>2082</v>
      </c>
      <c r="H305" s="832" t="s">
        <v>630</v>
      </c>
      <c r="I305" s="832" t="s">
        <v>2083</v>
      </c>
      <c r="J305" s="832" t="s">
        <v>810</v>
      </c>
      <c r="K305" s="832" t="s">
        <v>1638</v>
      </c>
      <c r="L305" s="835">
        <v>490.89</v>
      </c>
      <c r="M305" s="835">
        <v>5399.7899999999991</v>
      </c>
      <c r="N305" s="832">
        <v>11</v>
      </c>
      <c r="O305" s="836">
        <v>4.5</v>
      </c>
      <c r="P305" s="835">
        <v>2454.4499999999998</v>
      </c>
      <c r="Q305" s="837">
        <v>0.45454545454545459</v>
      </c>
      <c r="R305" s="832">
        <v>5</v>
      </c>
      <c r="S305" s="837">
        <v>0.45454545454545453</v>
      </c>
      <c r="T305" s="836">
        <v>3</v>
      </c>
      <c r="U305" s="838">
        <v>0.66666666666666663</v>
      </c>
    </row>
    <row r="306" spans="1:21" ht="14.4" customHeight="1" x14ac:dyDescent="0.3">
      <c r="A306" s="831">
        <v>31</v>
      </c>
      <c r="B306" s="832" t="s">
        <v>2041</v>
      </c>
      <c r="C306" s="832" t="s">
        <v>2045</v>
      </c>
      <c r="D306" s="833" t="s">
        <v>3331</v>
      </c>
      <c r="E306" s="834" t="s">
        <v>2071</v>
      </c>
      <c r="F306" s="832" t="s">
        <v>2042</v>
      </c>
      <c r="G306" s="832" t="s">
        <v>2082</v>
      </c>
      <c r="H306" s="832" t="s">
        <v>630</v>
      </c>
      <c r="I306" s="832" t="s">
        <v>2091</v>
      </c>
      <c r="J306" s="832" t="s">
        <v>810</v>
      </c>
      <c r="K306" s="832" t="s">
        <v>1636</v>
      </c>
      <c r="L306" s="835">
        <v>736.33</v>
      </c>
      <c r="M306" s="835">
        <v>45652.460000000014</v>
      </c>
      <c r="N306" s="832">
        <v>62</v>
      </c>
      <c r="O306" s="836">
        <v>13.5</v>
      </c>
      <c r="P306" s="835">
        <v>41234.48000000001</v>
      </c>
      <c r="Q306" s="837">
        <v>0.90322580645161288</v>
      </c>
      <c r="R306" s="832">
        <v>56</v>
      </c>
      <c r="S306" s="837">
        <v>0.90322580645161288</v>
      </c>
      <c r="T306" s="836">
        <v>12.5</v>
      </c>
      <c r="U306" s="838">
        <v>0.92592592592592593</v>
      </c>
    </row>
    <row r="307" spans="1:21" ht="14.4" customHeight="1" x14ac:dyDescent="0.3">
      <c r="A307" s="831">
        <v>31</v>
      </c>
      <c r="B307" s="832" t="s">
        <v>2041</v>
      </c>
      <c r="C307" s="832" t="s">
        <v>2045</v>
      </c>
      <c r="D307" s="833" t="s">
        <v>3331</v>
      </c>
      <c r="E307" s="834" t="s">
        <v>2071</v>
      </c>
      <c r="F307" s="832" t="s">
        <v>2042</v>
      </c>
      <c r="G307" s="832" t="s">
        <v>2082</v>
      </c>
      <c r="H307" s="832" t="s">
        <v>630</v>
      </c>
      <c r="I307" s="832" t="s">
        <v>2293</v>
      </c>
      <c r="J307" s="832" t="s">
        <v>810</v>
      </c>
      <c r="K307" s="832" t="s">
        <v>2294</v>
      </c>
      <c r="L307" s="835">
        <v>1154.68</v>
      </c>
      <c r="M307" s="835">
        <v>1154.68</v>
      </c>
      <c r="N307" s="832">
        <v>1</v>
      </c>
      <c r="O307" s="836">
        <v>1</v>
      </c>
      <c r="P307" s="835">
        <v>1154.68</v>
      </c>
      <c r="Q307" s="837">
        <v>1</v>
      </c>
      <c r="R307" s="832">
        <v>1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31</v>
      </c>
      <c r="B308" s="832" t="s">
        <v>2041</v>
      </c>
      <c r="C308" s="832" t="s">
        <v>2045</v>
      </c>
      <c r="D308" s="833" t="s">
        <v>3331</v>
      </c>
      <c r="E308" s="834" t="s">
        <v>2071</v>
      </c>
      <c r="F308" s="832" t="s">
        <v>2042</v>
      </c>
      <c r="G308" s="832" t="s">
        <v>2092</v>
      </c>
      <c r="H308" s="832" t="s">
        <v>630</v>
      </c>
      <c r="I308" s="832" t="s">
        <v>1844</v>
      </c>
      <c r="J308" s="832" t="s">
        <v>671</v>
      </c>
      <c r="K308" s="832" t="s">
        <v>1845</v>
      </c>
      <c r="L308" s="835">
        <v>48.42</v>
      </c>
      <c r="M308" s="835">
        <v>48.42</v>
      </c>
      <c r="N308" s="832">
        <v>1</v>
      </c>
      <c r="O308" s="836">
        <v>0.5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31</v>
      </c>
      <c r="B309" s="832" t="s">
        <v>2041</v>
      </c>
      <c r="C309" s="832" t="s">
        <v>2045</v>
      </c>
      <c r="D309" s="833" t="s">
        <v>3331</v>
      </c>
      <c r="E309" s="834" t="s">
        <v>2071</v>
      </c>
      <c r="F309" s="832" t="s">
        <v>2042</v>
      </c>
      <c r="G309" s="832" t="s">
        <v>2093</v>
      </c>
      <c r="H309" s="832" t="s">
        <v>630</v>
      </c>
      <c r="I309" s="832" t="s">
        <v>1866</v>
      </c>
      <c r="J309" s="832" t="s">
        <v>1867</v>
      </c>
      <c r="K309" s="832" t="s">
        <v>1868</v>
      </c>
      <c r="L309" s="835">
        <v>0</v>
      </c>
      <c r="M309" s="835">
        <v>0</v>
      </c>
      <c r="N309" s="832">
        <v>82</v>
      </c>
      <c r="O309" s="836">
        <v>57.5</v>
      </c>
      <c r="P309" s="835">
        <v>0</v>
      </c>
      <c r="Q309" s="837"/>
      <c r="R309" s="832">
        <v>39</v>
      </c>
      <c r="S309" s="837">
        <v>0.47560975609756095</v>
      </c>
      <c r="T309" s="836">
        <v>23.5</v>
      </c>
      <c r="U309" s="838">
        <v>0.40869565217391307</v>
      </c>
    </row>
    <row r="310" spans="1:21" ht="14.4" customHeight="1" x14ac:dyDescent="0.3">
      <c r="A310" s="831">
        <v>31</v>
      </c>
      <c r="B310" s="832" t="s">
        <v>2041</v>
      </c>
      <c r="C310" s="832" t="s">
        <v>2045</v>
      </c>
      <c r="D310" s="833" t="s">
        <v>3331</v>
      </c>
      <c r="E310" s="834" t="s">
        <v>2071</v>
      </c>
      <c r="F310" s="832" t="s">
        <v>2042</v>
      </c>
      <c r="G310" s="832" t="s">
        <v>2235</v>
      </c>
      <c r="H310" s="832" t="s">
        <v>588</v>
      </c>
      <c r="I310" s="832" t="s">
        <v>2378</v>
      </c>
      <c r="J310" s="832" t="s">
        <v>1511</v>
      </c>
      <c r="K310" s="832" t="s">
        <v>2237</v>
      </c>
      <c r="L310" s="835">
        <v>42.54</v>
      </c>
      <c r="M310" s="835">
        <v>85.08</v>
      </c>
      <c r="N310" s="832">
        <v>2</v>
      </c>
      <c r="O310" s="836">
        <v>0.5</v>
      </c>
      <c r="P310" s="835">
        <v>85.08</v>
      </c>
      <c r="Q310" s="837">
        <v>1</v>
      </c>
      <c r="R310" s="832">
        <v>2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31</v>
      </c>
      <c r="B311" s="832" t="s">
        <v>2041</v>
      </c>
      <c r="C311" s="832" t="s">
        <v>2045</v>
      </c>
      <c r="D311" s="833" t="s">
        <v>3331</v>
      </c>
      <c r="E311" s="834" t="s">
        <v>2071</v>
      </c>
      <c r="F311" s="832" t="s">
        <v>2042</v>
      </c>
      <c r="G311" s="832" t="s">
        <v>2094</v>
      </c>
      <c r="H311" s="832" t="s">
        <v>588</v>
      </c>
      <c r="I311" s="832" t="s">
        <v>2095</v>
      </c>
      <c r="J311" s="832" t="s">
        <v>1237</v>
      </c>
      <c r="K311" s="832" t="s">
        <v>2096</v>
      </c>
      <c r="L311" s="835">
        <v>186.27</v>
      </c>
      <c r="M311" s="835">
        <v>186.27</v>
      </c>
      <c r="N311" s="832">
        <v>1</v>
      </c>
      <c r="O311" s="836">
        <v>1</v>
      </c>
      <c r="P311" s="835">
        <v>186.27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31</v>
      </c>
      <c r="B312" s="832" t="s">
        <v>2041</v>
      </c>
      <c r="C312" s="832" t="s">
        <v>2045</v>
      </c>
      <c r="D312" s="833" t="s">
        <v>3331</v>
      </c>
      <c r="E312" s="834" t="s">
        <v>2071</v>
      </c>
      <c r="F312" s="832" t="s">
        <v>2042</v>
      </c>
      <c r="G312" s="832" t="s">
        <v>2094</v>
      </c>
      <c r="H312" s="832" t="s">
        <v>588</v>
      </c>
      <c r="I312" s="832" t="s">
        <v>2095</v>
      </c>
      <c r="J312" s="832" t="s">
        <v>1237</v>
      </c>
      <c r="K312" s="832" t="s">
        <v>2096</v>
      </c>
      <c r="L312" s="835">
        <v>219.37</v>
      </c>
      <c r="M312" s="835">
        <v>658.11</v>
      </c>
      <c r="N312" s="832">
        <v>3</v>
      </c>
      <c r="O312" s="836">
        <v>2</v>
      </c>
      <c r="P312" s="835">
        <v>438.74</v>
      </c>
      <c r="Q312" s="837">
        <v>0.66666666666666663</v>
      </c>
      <c r="R312" s="832">
        <v>2</v>
      </c>
      <c r="S312" s="837">
        <v>0.66666666666666663</v>
      </c>
      <c r="T312" s="836">
        <v>1.5</v>
      </c>
      <c r="U312" s="838">
        <v>0.75</v>
      </c>
    </row>
    <row r="313" spans="1:21" ht="14.4" customHeight="1" x14ac:dyDescent="0.3">
      <c r="A313" s="831">
        <v>31</v>
      </c>
      <c r="B313" s="832" t="s">
        <v>2041</v>
      </c>
      <c r="C313" s="832" t="s">
        <v>2045</v>
      </c>
      <c r="D313" s="833" t="s">
        <v>3331</v>
      </c>
      <c r="E313" s="834" t="s">
        <v>2071</v>
      </c>
      <c r="F313" s="832" t="s">
        <v>2042</v>
      </c>
      <c r="G313" s="832" t="s">
        <v>2097</v>
      </c>
      <c r="H313" s="832" t="s">
        <v>588</v>
      </c>
      <c r="I313" s="832" t="s">
        <v>2192</v>
      </c>
      <c r="J313" s="832" t="s">
        <v>2099</v>
      </c>
      <c r="K313" s="832" t="s">
        <v>2193</v>
      </c>
      <c r="L313" s="835">
        <v>33.549999999999997</v>
      </c>
      <c r="M313" s="835">
        <v>33.549999999999997</v>
      </c>
      <c r="N313" s="832">
        <v>1</v>
      </c>
      <c r="O313" s="836">
        <v>0.5</v>
      </c>
      <c r="P313" s="835">
        <v>33.549999999999997</v>
      </c>
      <c r="Q313" s="837">
        <v>1</v>
      </c>
      <c r="R313" s="832">
        <v>1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31</v>
      </c>
      <c r="B314" s="832" t="s">
        <v>2041</v>
      </c>
      <c r="C314" s="832" t="s">
        <v>2045</v>
      </c>
      <c r="D314" s="833" t="s">
        <v>3331</v>
      </c>
      <c r="E314" s="834" t="s">
        <v>2071</v>
      </c>
      <c r="F314" s="832" t="s">
        <v>2042</v>
      </c>
      <c r="G314" s="832" t="s">
        <v>2097</v>
      </c>
      <c r="H314" s="832" t="s">
        <v>588</v>
      </c>
      <c r="I314" s="832" t="s">
        <v>2194</v>
      </c>
      <c r="J314" s="832" t="s">
        <v>1114</v>
      </c>
      <c r="K314" s="832" t="s">
        <v>2195</v>
      </c>
      <c r="L314" s="835">
        <v>33.549999999999997</v>
      </c>
      <c r="M314" s="835">
        <v>33.549999999999997</v>
      </c>
      <c r="N314" s="832">
        <v>1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31</v>
      </c>
      <c r="B315" s="832" t="s">
        <v>2041</v>
      </c>
      <c r="C315" s="832" t="s">
        <v>2045</v>
      </c>
      <c r="D315" s="833" t="s">
        <v>3331</v>
      </c>
      <c r="E315" s="834" t="s">
        <v>2071</v>
      </c>
      <c r="F315" s="832" t="s">
        <v>2044</v>
      </c>
      <c r="G315" s="832" t="s">
        <v>2105</v>
      </c>
      <c r="H315" s="832" t="s">
        <v>588</v>
      </c>
      <c r="I315" s="832" t="s">
        <v>2106</v>
      </c>
      <c r="J315" s="832" t="s">
        <v>2107</v>
      </c>
      <c r="K315" s="832" t="s">
        <v>2108</v>
      </c>
      <c r="L315" s="835">
        <v>35.130000000000003</v>
      </c>
      <c r="M315" s="835">
        <v>7201.6500000000133</v>
      </c>
      <c r="N315" s="832">
        <v>205</v>
      </c>
      <c r="O315" s="836">
        <v>95</v>
      </c>
      <c r="P315" s="835">
        <v>6639.5700000000134</v>
      </c>
      <c r="Q315" s="837">
        <v>0.92195121951219527</v>
      </c>
      <c r="R315" s="832">
        <v>189</v>
      </c>
      <c r="S315" s="837">
        <v>0.92195121951219516</v>
      </c>
      <c r="T315" s="836">
        <v>91</v>
      </c>
      <c r="U315" s="838">
        <v>0.95789473684210524</v>
      </c>
    </row>
    <row r="316" spans="1:21" ht="14.4" customHeight="1" x14ac:dyDescent="0.3">
      <c r="A316" s="831">
        <v>31</v>
      </c>
      <c r="B316" s="832" t="s">
        <v>2041</v>
      </c>
      <c r="C316" s="832" t="s">
        <v>2045</v>
      </c>
      <c r="D316" s="833" t="s">
        <v>3331</v>
      </c>
      <c r="E316" s="834" t="s">
        <v>2071</v>
      </c>
      <c r="F316" s="832" t="s">
        <v>2044</v>
      </c>
      <c r="G316" s="832" t="s">
        <v>2244</v>
      </c>
      <c r="H316" s="832" t="s">
        <v>588</v>
      </c>
      <c r="I316" s="832" t="s">
        <v>2245</v>
      </c>
      <c r="J316" s="832" t="s">
        <v>2246</v>
      </c>
      <c r="K316" s="832" t="s">
        <v>2247</v>
      </c>
      <c r="L316" s="835">
        <v>410</v>
      </c>
      <c r="M316" s="835">
        <v>1230</v>
      </c>
      <c r="N316" s="832">
        <v>3</v>
      </c>
      <c r="O316" s="836">
        <v>3</v>
      </c>
      <c r="P316" s="835">
        <v>820</v>
      </c>
      <c r="Q316" s="837">
        <v>0.66666666666666663</v>
      </c>
      <c r="R316" s="832">
        <v>2</v>
      </c>
      <c r="S316" s="837">
        <v>0.66666666666666663</v>
      </c>
      <c r="T316" s="836">
        <v>2</v>
      </c>
      <c r="U316" s="838">
        <v>0.66666666666666663</v>
      </c>
    </row>
    <row r="317" spans="1:21" ht="14.4" customHeight="1" x14ac:dyDescent="0.3">
      <c r="A317" s="831">
        <v>31</v>
      </c>
      <c r="B317" s="832" t="s">
        <v>2041</v>
      </c>
      <c r="C317" s="832" t="s">
        <v>2045</v>
      </c>
      <c r="D317" s="833" t="s">
        <v>3331</v>
      </c>
      <c r="E317" s="834" t="s">
        <v>2071</v>
      </c>
      <c r="F317" s="832" t="s">
        <v>2044</v>
      </c>
      <c r="G317" s="832" t="s">
        <v>2109</v>
      </c>
      <c r="H317" s="832" t="s">
        <v>588</v>
      </c>
      <c r="I317" s="832" t="s">
        <v>2208</v>
      </c>
      <c r="J317" s="832" t="s">
        <v>2209</v>
      </c>
      <c r="K317" s="832" t="s">
        <v>2210</v>
      </c>
      <c r="L317" s="835">
        <v>199.5</v>
      </c>
      <c r="M317" s="835">
        <v>598.5</v>
      </c>
      <c r="N317" s="832">
        <v>3</v>
      </c>
      <c r="O317" s="836">
        <v>3</v>
      </c>
      <c r="P317" s="835">
        <v>598.5</v>
      </c>
      <c r="Q317" s="837">
        <v>1</v>
      </c>
      <c r="R317" s="832">
        <v>3</v>
      </c>
      <c r="S317" s="837">
        <v>1</v>
      </c>
      <c r="T317" s="836">
        <v>3</v>
      </c>
      <c r="U317" s="838">
        <v>1</v>
      </c>
    </row>
    <row r="318" spans="1:21" ht="14.4" customHeight="1" x14ac:dyDescent="0.3">
      <c r="A318" s="831">
        <v>31</v>
      </c>
      <c r="B318" s="832" t="s">
        <v>2041</v>
      </c>
      <c r="C318" s="832" t="s">
        <v>2045</v>
      </c>
      <c r="D318" s="833" t="s">
        <v>3331</v>
      </c>
      <c r="E318" s="834" t="s">
        <v>2071</v>
      </c>
      <c r="F318" s="832" t="s">
        <v>2044</v>
      </c>
      <c r="G318" s="832" t="s">
        <v>2109</v>
      </c>
      <c r="H318" s="832" t="s">
        <v>588</v>
      </c>
      <c r="I318" s="832" t="s">
        <v>2110</v>
      </c>
      <c r="J318" s="832" t="s">
        <v>2111</v>
      </c>
      <c r="K318" s="832" t="s">
        <v>2112</v>
      </c>
      <c r="L318" s="835">
        <v>492.18</v>
      </c>
      <c r="M318" s="835">
        <v>4429.62</v>
      </c>
      <c r="N318" s="832">
        <v>9</v>
      </c>
      <c r="O318" s="836">
        <v>9</v>
      </c>
      <c r="P318" s="835">
        <v>4429.62</v>
      </c>
      <c r="Q318" s="837">
        <v>1</v>
      </c>
      <c r="R318" s="832">
        <v>9</v>
      </c>
      <c r="S318" s="837">
        <v>1</v>
      </c>
      <c r="T318" s="836">
        <v>9</v>
      </c>
      <c r="U318" s="838">
        <v>1</v>
      </c>
    </row>
    <row r="319" spans="1:21" ht="14.4" customHeight="1" x14ac:dyDescent="0.3">
      <c r="A319" s="831">
        <v>31</v>
      </c>
      <c r="B319" s="832" t="s">
        <v>2041</v>
      </c>
      <c r="C319" s="832" t="s">
        <v>2045</v>
      </c>
      <c r="D319" s="833" t="s">
        <v>3331</v>
      </c>
      <c r="E319" s="834" t="s">
        <v>2071</v>
      </c>
      <c r="F319" s="832" t="s">
        <v>2044</v>
      </c>
      <c r="G319" s="832" t="s">
        <v>2109</v>
      </c>
      <c r="H319" s="832" t="s">
        <v>588</v>
      </c>
      <c r="I319" s="832" t="s">
        <v>2359</v>
      </c>
      <c r="J319" s="832" t="s">
        <v>2360</v>
      </c>
      <c r="K319" s="832" t="s">
        <v>2361</v>
      </c>
      <c r="L319" s="835">
        <v>245.43</v>
      </c>
      <c r="M319" s="835">
        <v>490.86</v>
      </c>
      <c r="N319" s="832">
        <v>2</v>
      </c>
      <c r="O319" s="836">
        <v>2</v>
      </c>
      <c r="P319" s="835">
        <v>490.86</v>
      </c>
      <c r="Q319" s="837">
        <v>1</v>
      </c>
      <c r="R319" s="832">
        <v>2</v>
      </c>
      <c r="S319" s="837">
        <v>1</v>
      </c>
      <c r="T319" s="836">
        <v>2</v>
      </c>
      <c r="U319" s="838">
        <v>1</v>
      </c>
    </row>
    <row r="320" spans="1:21" ht="14.4" customHeight="1" x14ac:dyDescent="0.3">
      <c r="A320" s="831">
        <v>31</v>
      </c>
      <c r="B320" s="832" t="s">
        <v>2041</v>
      </c>
      <c r="C320" s="832" t="s">
        <v>2045</v>
      </c>
      <c r="D320" s="833" t="s">
        <v>3331</v>
      </c>
      <c r="E320" s="834" t="s">
        <v>2071</v>
      </c>
      <c r="F320" s="832" t="s">
        <v>2044</v>
      </c>
      <c r="G320" s="832" t="s">
        <v>2109</v>
      </c>
      <c r="H320" s="832" t="s">
        <v>588</v>
      </c>
      <c r="I320" s="832" t="s">
        <v>2116</v>
      </c>
      <c r="J320" s="832" t="s">
        <v>2117</v>
      </c>
      <c r="K320" s="832" t="s">
        <v>2118</v>
      </c>
      <c r="L320" s="835">
        <v>2202.1999999999998</v>
      </c>
      <c r="M320" s="835">
        <v>4404.3999999999996</v>
      </c>
      <c r="N320" s="832">
        <v>2</v>
      </c>
      <c r="O320" s="836">
        <v>2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31</v>
      </c>
      <c r="B321" s="832" t="s">
        <v>2041</v>
      </c>
      <c r="C321" s="832" t="s">
        <v>2045</v>
      </c>
      <c r="D321" s="833" t="s">
        <v>3331</v>
      </c>
      <c r="E321" s="834" t="s">
        <v>2071</v>
      </c>
      <c r="F321" s="832" t="s">
        <v>2044</v>
      </c>
      <c r="G321" s="832" t="s">
        <v>2109</v>
      </c>
      <c r="H321" s="832" t="s">
        <v>588</v>
      </c>
      <c r="I321" s="832" t="s">
        <v>2122</v>
      </c>
      <c r="J321" s="832" t="s">
        <v>2123</v>
      </c>
      <c r="K321" s="832" t="s">
        <v>2124</v>
      </c>
      <c r="L321" s="835">
        <v>971.25</v>
      </c>
      <c r="M321" s="835">
        <v>2913.75</v>
      </c>
      <c r="N321" s="832">
        <v>3</v>
      </c>
      <c r="O321" s="836">
        <v>3</v>
      </c>
      <c r="P321" s="835">
        <v>2913.75</v>
      </c>
      <c r="Q321" s="837">
        <v>1</v>
      </c>
      <c r="R321" s="832">
        <v>3</v>
      </c>
      <c r="S321" s="837">
        <v>1</v>
      </c>
      <c r="T321" s="836">
        <v>3</v>
      </c>
      <c r="U321" s="838">
        <v>1</v>
      </c>
    </row>
    <row r="322" spans="1:21" ht="14.4" customHeight="1" x14ac:dyDescent="0.3">
      <c r="A322" s="831">
        <v>31</v>
      </c>
      <c r="B322" s="832" t="s">
        <v>2041</v>
      </c>
      <c r="C322" s="832" t="s">
        <v>2045</v>
      </c>
      <c r="D322" s="833" t="s">
        <v>3331</v>
      </c>
      <c r="E322" s="834" t="s">
        <v>2071</v>
      </c>
      <c r="F322" s="832" t="s">
        <v>2044</v>
      </c>
      <c r="G322" s="832" t="s">
        <v>2109</v>
      </c>
      <c r="H322" s="832" t="s">
        <v>588</v>
      </c>
      <c r="I322" s="832" t="s">
        <v>2125</v>
      </c>
      <c r="J322" s="832" t="s">
        <v>2126</v>
      </c>
      <c r="K322" s="832" t="s">
        <v>2127</v>
      </c>
      <c r="L322" s="835">
        <v>350</v>
      </c>
      <c r="M322" s="835">
        <v>350</v>
      </c>
      <c r="N322" s="832">
        <v>1</v>
      </c>
      <c r="O322" s="836">
        <v>1</v>
      </c>
      <c r="P322" s="835">
        <v>350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31</v>
      </c>
      <c r="B323" s="832" t="s">
        <v>2041</v>
      </c>
      <c r="C323" s="832" t="s">
        <v>2045</v>
      </c>
      <c r="D323" s="833" t="s">
        <v>3331</v>
      </c>
      <c r="E323" s="834" t="s">
        <v>2071</v>
      </c>
      <c r="F323" s="832" t="s">
        <v>2044</v>
      </c>
      <c r="G323" s="832" t="s">
        <v>2109</v>
      </c>
      <c r="H323" s="832" t="s">
        <v>588</v>
      </c>
      <c r="I323" s="832" t="s">
        <v>2128</v>
      </c>
      <c r="J323" s="832" t="s">
        <v>2129</v>
      </c>
      <c r="K323" s="832" t="s">
        <v>2130</v>
      </c>
      <c r="L323" s="835">
        <v>855</v>
      </c>
      <c r="M323" s="835">
        <v>855</v>
      </c>
      <c r="N323" s="832">
        <v>1</v>
      </c>
      <c r="O323" s="836">
        <v>1</v>
      </c>
      <c r="P323" s="835">
        <v>855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31</v>
      </c>
      <c r="B324" s="832" t="s">
        <v>2041</v>
      </c>
      <c r="C324" s="832" t="s">
        <v>2045</v>
      </c>
      <c r="D324" s="833" t="s">
        <v>3331</v>
      </c>
      <c r="E324" s="834" t="s">
        <v>2071</v>
      </c>
      <c r="F324" s="832" t="s">
        <v>2044</v>
      </c>
      <c r="G324" s="832" t="s">
        <v>2131</v>
      </c>
      <c r="H324" s="832" t="s">
        <v>588</v>
      </c>
      <c r="I324" s="832" t="s">
        <v>2214</v>
      </c>
      <c r="J324" s="832" t="s">
        <v>2215</v>
      </c>
      <c r="K324" s="832" t="s">
        <v>2216</v>
      </c>
      <c r="L324" s="835">
        <v>260</v>
      </c>
      <c r="M324" s="835">
        <v>1300</v>
      </c>
      <c r="N324" s="832">
        <v>5</v>
      </c>
      <c r="O324" s="836">
        <v>3</v>
      </c>
      <c r="P324" s="835">
        <v>1300</v>
      </c>
      <c r="Q324" s="837">
        <v>1</v>
      </c>
      <c r="R324" s="832">
        <v>5</v>
      </c>
      <c r="S324" s="837">
        <v>1</v>
      </c>
      <c r="T324" s="836">
        <v>3</v>
      </c>
      <c r="U324" s="838">
        <v>1</v>
      </c>
    </row>
    <row r="325" spans="1:21" ht="14.4" customHeight="1" x14ac:dyDescent="0.3">
      <c r="A325" s="831">
        <v>31</v>
      </c>
      <c r="B325" s="832" t="s">
        <v>2041</v>
      </c>
      <c r="C325" s="832" t="s">
        <v>2045</v>
      </c>
      <c r="D325" s="833" t="s">
        <v>3331</v>
      </c>
      <c r="E325" s="834" t="s">
        <v>2071</v>
      </c>
      <c r="F325" s="832" t="s">
        <v>2044</v>
      </c>
      <c r="G325" s="832" t="s">
        <v>2131</v>
      </c>
      <c r="H325" s="832" t="s">
        <v>588</v>
      </c>
      <c r="I325" s="832" t="s">
        <v>2132</v>
      </c>
      <c r="J325" s="832" t="s">
        <v>2133</v>
      </c>
      <c r="K325" s="832" t="s">
        <v>2134</v>
      </c>
      <c r="L325" s="835">
        <v>200</v>
      </c>
      <c r="M325" s="835">
        <v>6400</v>
      </c>
      <c r="N325" s="832">
        <v>32</v>
      </c>
      <c r="O325" s="836">
        <v>16</v>
      </c>
      <c r="P325" s="835">
        <v>6400</v>
      </c>
      <c r="Q325" s="837">
        <v>1</v>
      </c>
      <c r="R325" s="832">
        <v>32</v>
      </c>
      <c r="S325" s="837">
        <v>1</v>
      </c>
      <c r="T325" s="836">
        <v>16</v>
      </c>
      <c r="U325" s="838">
        <v>1</v>
      </c>
    </row>
    <row r="326" spans="1:21" ht="14.4" customHeight="1" x14ac:dyDescent="0.3">
      <c r="A326" s="831">
        <v>31</v>
      </c>
      <c r="B326" s="832" t="s">
        <v>2041</v>
      </c>
      <c r="C326" s="832" t="s">
        <v>2045</v>
      </c>
      <c r="D326" s="833" t="s">
        <v>3331</v>
      </c>
      <c r="E326" s="834" t="s">
        <v>2071</v>
      </c>
      <c r="F326" s="832" t="s">
        <v>2044</v>
      </c>
      <c r="G326" s="832" t="s">
        <v>2131</v>
      </c>
      <c r="H326" s="832" t="s">
        <v>588</v>
      </c>
      <c r="I326" s="832" t="s">
        <v>2217</v>
      </c>
      <c r="J326" s="832" t="s">
        <v>2218</v>
      </c>
      <c r="K326" s="832" t="s">
        <v>2219</v>
      </c>
      <c r="L326" s="835">
        <v>1200</v>
      </c>
      <c r="M326" s="835">
        <v>1200</v>
      </c>
      <c r="N326" s="832">
        <v>1</v>
      </c>
      <c r="O326" s="836">
        <v>1</v>
      </c>
      <c r="P326" s="835">
        <v>1200</v>
      </c>
      <c r="Q326" s="837">
        <v>1</v>
      </c>
      <c r="R326" s="832">
        <v>1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31</v>
      </c>
      <c r="B327" s="832" t="s">
        <v>2041</v>
      </c>
      <c r="C327" s="832" t="s">
        <v>2045</v>
      </c>
      <c r="D327" s="833" t="s">
        <v>3331</v>
      </c>
      <c r="E327" s="834" t="s">
        <v>2073</v>
      </c>
      <c r="F327" s="832" t="s">
        <v>2042</v>
      </c>
      <c r="G327" s="832" t="s">
        <v>2085</v>
      </c>
      <c r="H327" s="832" t="s">
        <v>588</v>
      </c>
      <c r="I327" s="832" t="s">
        <v>2220</v>
      </c>
      <c r="J327" s="832" t="s">
        <v>2221</v>
      </c>
      <c r="K327" s="832" t="s">
        <v>2222</v>
      </c>
      <c r="L327" s="835">
        <v>154.36000000000001</v>
      </c>
      <c r="M327" s="835">
        <v>463.08000000000004</v>
      </c>
      <c r="N327" s="832">
        <v>3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31</v>
      </c>
      <c r="B328" s="832" t="s">
        <v>2041</v>
      </c>
      <c r="C328" s="832" t="s">
        <v>2045</v>
      </c>
      <c r="D328" s="833" t="s">
        <v>3331</v>
      </c>
      <c r="E328" s="834" t="s">
        <v>2073</v>
      </c>
      <c r="F328" s="832" t="s">
        <v>2042</v>
      </c>
      <c r="G328" s="832" t="s">
        <v>2085</v>
      </c>
      <c r="H328" s="832" t="s">
        <v>630</v>
      </c>
      <c r="I328" s="832" t="s">
        <v>1776</v>
      </c>
      <c r="J328" s="832" t="s">
        <v>1158</v>
      </c>
      <c r="K328" s="832" t="s">
        <v>1777</v>
      </c>
      <c r="L328" s="835">
        <v>154.36000000000001</v>
      </c>
      <c r="M328" s="835">
        <v>154.36000000000001</v>
      </c>
      <c r="N328" s="832">
        <v>1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31</v>
      </c>
      <c r="B329" s="832" t="s">
        <v>2041</v>
      </c>
      <c r="C329" s="832" t="s">
        <v>2045</v>
      </c>
      <c r="D329" s="833" t="s">
        <v>3331</v>
      </c>
      <c r="E329" s="834" t="s">
        <v>2073</v>
      </c>
      <c r="F329" s="832" t="s">
        <v>2042</v>
      </c>
      <c r="G329" s="832" t="s">
        <v>2085</v>
      </c>
      <c r="H329" s="832" t="s">
        <v>630</v>
      </c>
      <c r="I329" s="832" t="s">
        <v>1778</v>
      </c>
      <c r="J329" s="832" t="s">
        <v>1779</v>
      </c>
      <c r="K329" s="832" t="s">
        <v>1780</v>
      </c>
      <c r="L329" s="835">
        <v>149.52000000000001</v>
      </c>
      <c r="M329" s="835">
        <v>299.04000000000002</v>
      </c>
      <c r="N329" s="832">
        <v>2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31</v>
      </c>
      <c r="B330" s="832" t="s">
        <v>2041</v>
      </c>
      <c r="C330" s="832" t="s">
        <v>2045</v>
      </c>
      <c r="D330" s="833" t="s">
        <v>3331</v>
      </c>
      <c r="E330" s="834" t="s">
        <v>2073</v>
      </c>
      <c r="F330" s="832" t="s">
        <v>2042</v>
      </c>
      <c r="G330" s="832" t="s">
        <v>2085</v>
      </c>
      <c r="H330" s="832" t="s">
        <v>588</v>
      </c>
      <c r="I330" s="832" t="s">
        <v>2297</v>
      </c>
      <c r="J330" s="832" t="s">
        <v>2298</v>
      </c>
      <c r="K330" s="832" t="s">
        <v>2299</v>
      </c>
      <c r="L330" s="835">
        <v>149.52000000000001</v>
      </c>
      <c r="M330" s="835">
        <v>149.52000000000001</v>
      </c>
      <c r="N330" s="832">
        <v>1</v>
      </c>
      <c r="O330" s="836">
        <v>0.5</v>
      </c>
      <c r="P330" s="835">
        <v>149.52000000000001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31</v>
      </c>
      <c r="B331" s="832" t="s">
        <v>2041</v>
      </c>
      <c r="C331" s="832" t="s">
        <v>2045</v>
      </c>
      <c r="D331" s="833" t="s">
        <v>3331</v>
      </c>
      <c r="E331" s="834" t="s">
        <v>2073</v>
      </c>
      <c r="F331" s="832" t="s">
        <v>2042</v>
      </c>
      <c r="G331" s="832" t="s">
        <v>2286</v>
      </c>
      <c r="H331" s="832" t="s">
        <v>588</v>
      </c>
      <c r="I331" s="832" t="s">
        <v>2287</v>
      </c>
      <c r="J331" s="832" t="s">
        <v>1200</v>
      </c>
      <c r="K331" s="832" t="s">
        <v>2288</v>
      </c>
      <c r="L331" s="835">
        <v>48.09</v>
      </c>
      <c r="M331" s="835">
        <v>48.09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31</v>
      </c>
      <c r="B332" s="832" t="s">
        <v>2041</v>
      </c>
      <c r="C332" s="832" t="s">
        <v>2045</v>
      </c>
      <c r="D332" s="833" t="s">
        <v>3331</v>
      </c>
      <c r="E332" s="834" t="s">
        <v>2073</v>
      </c>
      <c r="F332" s="832" t="s">
        <v>2042</v>
      </c>
      <c r="G332" s="832" t="s">
        <v>2079</v>
      </c>
      <c r="H332" s="832" t="s">
        <v>588</v>
      </c>
      <c r="I332" s="832" t="s">
        <v>2080</v>
      </c>
      <c r="J332" s="832" t="s">
        <v>623</v>
      </c>
      <c r="K332" s="832" t="s">
        <v>2081</v>
      </c>
      <c r="L332" s="835">
        <v>0</v>
      </c>
      <c r="M332" s="835">
        <v>0</v>
      </c>
      <c r="N332" s="832">
        <v>3</v>
      </c>
      <c r="O332" s="836">
        <v>1.5</v>
      </c>
      <c r="P332" s="835"/>
      <c r="Q332" s="837"/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31</v>
      </c>
      <c r="B333" s="832" t="s">
        <v>2041</v>
      </c>
      <c r="C333" s="832" t="s">
        <v>2045</v>
      </c>
      <c r="D333" s="833" t="s">
        <v>3331</v>
      </c>
      <c r="E333" s="834" t="s">
        <v>2073</v>
      </c>
      <c r="F333" s="832" t="s">
        <v>2042</v>
      </c>
      <c r="G333" s="832" t="s">
        <v>2161</v>
      </c>
      <c r="H333" s="832" t="s">
        <v>588</v>
      </c>
      <c r="I333" s="832" t="s">
        <v>2162</v>
      </c>
      <c r="J333" s="832" t="s">
        <v>2163</v>
      </c>
      <c r="K333" s="832" t="s">
        <v>2164</v>
      </c>
      <c r="L333" s="835">
        <v>132.97999999999999</v>
      </c>
      <c r="M333" s="835">
        <v>797.87999999999988</v>
      </c>
      <c r="N333" s="832">
        <v>6</v>
      </c>
      <c r="O333" s="836">
        <v>1</v>
      </c>
      <c r="P333" s="835">
        <v>531.91999999999996</v>
      </c>
      <c r="Q333" s="837">
        <v>0.66666666666666674</v>
      </c>
      <c r="R333" s="832">
        <v>4</v>
      </c>
      <c r="S333" s="837">
        <v>0.66666666666666663</v>
      </c>
      <c r="T333" s="836">
        <v>0.5</v>
      </c>
      <c r="U333" s="838">
        <v>0.5</v>
      </c>
    </row>
    <row r="334" spans="1:21" ht="14.4" customHeight="1" x14ac:dyDescent="0.3">
      <c r="A334" s="831">
        <v>31</v>
      </c>
      <c r="B334" s="832" t="s">
        <v>2041</v>
      </c>
      <c r="C334" s="832" t="s">
        <v>2045</v>
      </c>
      <c r="D334" s="833" t="s">
        <v>3331</v>
      </c>
      <c r="E334" s="834" t="s">
        <v>2073</v>
      </c>
      <c r="F334" s="832" t="s">
        <v>2042</v>
      </c>
      <c r="G334" s="832" t="s">
        <v>2082</v>
      </c>
      <c r="H334" s="832" t="s">
        <v>630</v>
      </c>
      <c r="I334" s="832" t="s">
        <v>2083</v>
      </c>
      <c r="J334" s="832" t="s">
        <v>810</v>
      </c>
      <c r="K334" s="832" t="s">
        <v>1638</v>
      </c>
      <c r="L334" s="835">
        <v>490.89</v>
      </c>
      <c r="M334" s="835">
        <v>2945.34</v>
      </c>
      <c r="N334" s="832">
        <v>6</v>
      </c>
      <c r="O334" s="836">
        <v>1.5</v>
      </c>
      <c r="P334" s="835">
        <v>2945.34</v>
      </c>
      <c r="Q334" s="837">
        <v>1</v>
      </c>
      <c r="R334" s="832">
        <v>6</v>
      </c>
      <c r="S334" s="837">
        <v>1</v>
      </c>
      <c r="T334" s="836">
        <v>1.5</v>
      </c>
      <c r="U334" s="838">
        <v>1</v>
      </c>
    </row>
    <row r="335" spans="1:21" ht="14.4" customHeight="1" x14ac:dyDescent="0.3">
      <c r="A335" s="831">
        <v>31</v>
      </c>
      <c r="B335" s="832" t="s">
        <v>2041</v>
      </c>
      <c r="C335" s="832" t="s">
        <v>2045</v>
      </c>
      <c r="D335" s="833" t="s">
        <v>3331</v>
      </c>
      <c r="E335" s="834" t="s">
        <v>2073</v>
      </c>
      <c r="F335" s="832" t="s">
        <v>2042</v>
      </c>
      <c r="G335" s="832" t="s">
        <v>2082</v>
      </c>
      <c r="H335" s="832" t="s">
        <v>630</v>
      </c>
      <c r="I335" s="832" t="s">
        <v>2091</v>
      </c>
      <c r="J335" s="832" t="s">
        <v>810</v>
      </c>
      <c r="K335" s="832" t="s">
        <v>1636</v>
      </c>
      <c r="L335" s="835">
        <v>736.33</v>
      </c>
      <c r="M335" s="835">
        <v>49334.110000000022</v>
      </c>
      <c r="N335" s="832">
        <v>67</v>
      </c>
      <c r="O335" s="836">
        <v>14.5</v>
      </c>
      <c r="P335" s="835">
        <v>44179.800000000025</v>
      </c>
      <c r="Q335" s="837">
        <v>0.89552238805970164</v>
      </c>
      <c r="R335" s="832">
        <v>60</v>
      </c>
      <c r="S335" s="837">
        <v>0.89552238805970152</v>
      </c>
      <c r="T335" s="836">
        <v>13.5</v>
      </c>
      <c r="U335" s="838">
        <v>0.93103448275862066</v>
      </c>
    </row>
    <row r="336" spans="1:21" ht="14.4" customHeight="1" x14ac:dyDescent="0.3">
      <c r="A336" s="831">
        <v>31</v>
      </c>
      <c r="B336" s="832" t="s">
        <v>2041</v>
      </c>
      <c r="C336" s="832" t="s">
        <v>2045</v>
      </c>
      <c r="D336" s="833" t="s">
        <v>3331</v>
      </c>
      <c r="E336" s="834" t="s">
        <v>2073</v>
      </c>
      <c r="F336" s="832" t="s">
        <v>2042</v>
      </c>
      <c r="G336" s="832" t="s">
        <v>2082</v>
      </c>
      <c r="H336" s="832" t="s">
        <v>630</v>
      </c>
      <c r="I336" s="832" t="s">
        <v>2233</v>
      </c>
      <c r="J336" s="832" t="s">
        <v>810</v>
      </c>
      <c r="K336" s="832" t="s">
        <v>2234</v>
      </c>
      <c r="L336" s="835">
        <v>923.74</v>
      </c>
      <c r="M336" s="835">
        <v>1847.48</v>
      </c>
      <c r="N336" s="832">
        <v>2</v>
      </c>
      <c r="O336" s="836">
        <v>0.5</v>
      </c>
      <c r="P336" s="835">
        <v>1847.48</v>
      </c>
      <c r="Q336" s="837">
        <v>1</v>
      </c>
      <c r="R336" s="832">
        <v>2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31</v>
      </c>
      <c r="B337" s="832" t="s">
        <v>2041</v>
      </c>
      <c r="C337" s="832" t="s">
        <v>2045</v>
      </c>
      <c r="D337" s="833" t="s">
        <v>3331</v>
      </c>
      <c r="E337" s="834" t="s">
        <v>2073</v>
      </c>
      <c r="F337" s="832" t="s">
        <v>2042</v>
      </c>
      <c r="G337" s="832" t="s">
        <v>2082</v>
      </c>
      <c r="H337" s="832" t="s">
        <v>630</v>
      </c>
      <c r="I337" s="832" t="s">
        <v>2293</v>
      </c>
      <c r="J337" s="832" t="s">
        <v>810</v>
      </c>
      <c r="K337" s="832" t="s">
        <v>2294</v>
      </c>
      <c r="L337" s="835">
        <v>1154.68</v>
      </c>
      <c r="M337" s="835">
        <v>2309.36</v>
      </c>
      <c r="N337" s="832">
        <v>2</v>
      </c>
      <c r="O337" s="836">
        <v>1</v>
      </c>
      <c r="P337" s="835">
        <v>2309.36</v>
      </c>
      <c r="Q337" s="837">
        <v>1</v>
      </c>
      <c r="R337" s="832">
        <v>2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31</v>
      </c>
      <c r="B338" s="832" t="s">
        <v>2041</v>
      </c>
      <c r="C338" s="832" t="s">
        <v>2045</v>
      </c>
      <c r="D338" s="833" t="s">
        <v>3331</v>
      </c>
      <c r="E338" s="834" t="s">
        <v>2073</v>
      </c>
      <c r="F338" s="832" t="s">
        <v>2042</v>
      </c>
      <c r="G338" s="832" t="s">
        <v>2092</v>
      </c>
      <c r="H338" s="832" t="s">
        <v>588</v>
      </c>
      <c r="I338" s="832" t="s">
        <v>2379</v>
      </c>
      <c r="J338" s="832" t="s">
        <v>671</v>
      </c>
      <c r="K338" s="832" t="s">
        <v>1845</v>
      </c>
      <c r="L338" s="835">
        <v>48.42</v>
      </c>
      <c r="M338" s="835">
        <v>48.42</v>
      </c>
      <c r="N338" s="832">
        <v>1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31</v>
      </c>
      <c r="B339" s="832" t="s">
        <v>2041</v>
      </c>
      <c r="C339" s="832" t="s">
        <v>2045</v>
      </c>
      <c r="D339" s="833" t="s">
        <v>3331</v>
      </c>
      <c r="E339" s="834" t="s">
        <v>2073</v>
      </c>
      <c r="F339" s="832" t="s">
        <v>2042</v>
      </c>
      <c r="G339" s="832" t="s">
        <v>2179</v>
      </c>
      <c r="H339" s="832" t="s">
        <v>588</v>
      </c>
      <c r="I339" s="832" t="s">
        <v>2268</v>
      </c>
      <c r="J339" s="832" t="s">
        <v>2269</v>
      </c>
      <c r="K339" s="832" t="s">
        <v>2270</v>
      </c>
      <c r="L339" s="835">
        <v>173.31</v>
      </c>
      <c r="M339" s="835">
        <v>173.31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31</v>
      </c>
      <c r="B340" s="832" t="s">
        <v>2041</v>
      </c>
      <c r="C340" s="832" t="s">
        <v>2045</v>
      </c>
      <c r="D340" s="833" t="s">
        <v>3331</v>
      </c>
      <c r="E340" s="834" t="s">
        <v>2073</v>
      </c>
      <c r="F340" s="832" t="s">
        <v>2042</v>
      </c>
      <c r="G340" s="832" t="s">
        <v>2183</v>
      </c>
      <c r="H340" s="832" t="s">
        <v>588</v>
      </c>
      <c r="I340" s="832" t="s">
        <v>2184</v>
      </c>
      <c r="J340" s="832" t="s">
        <v>1022</v>
      </c>
      <c r="K340" s="832" t="s">
        <v>2185</v>
      </c>
      <c r="L340" s="835">
        <v>0</v>
      </c>
      <c r="M340" s="835">
        <v>0</v>
      </c>
      <c r="N340" s="832">
        <v>4</v>
      </c>
      <c r="O340" s="836">
        <v>2</v>
      </c>
      <c r="P340" s="835">
        <v>0</v>
      </c>
      <c r="Q340" s="837"/>
      <c r="R340" s="832">
        <v>2</v>
      </c>
      <c r="S340" s="837">
        <v>0.5</v>
      </c>
      <c r="T340" s="836">
        <v>0.5</v>
      </c>
      <c r="U340" s="838">
        <v>0.25</v>
      </c>
    </row>
    <row r="341" spans="1:21" ht="14.4" customHeight="1" x14ac:dyDescent="0.3">
      <c r="A341" s="831">
        <v>31</v>
      </c>
      <c r="B341" s="832" t="s">
        <v>2041</v>
      </c>
      <c r="C341" s="832" t="s">
        <v>2045</v>
      </c>
      <c r="D341" s="833" t="s">
        <v>3331</v>
      </c>
      <c r="E341" s="834" t="s">
        <v>2073</v>
      </c>
      <c r="F341" s="832" t="s">
        <v>2042</v>
      </c>
      <c r="G341" s="832" t="s">
        <v>2093</v>
      </c>
      <c r="H341" s="832" t="s">
        <v>630</v>
      </c>
      <c r="I341" s="832" t="s">
        <v>1866</v>
      </c>
      <c r="J341" s="832" t="s">
        <v>1867</v>
      </c>
      <c r="K341" s="832" t="s">
        <v>1868</v>
      </c>
      <c r="L341" s="835">
        <v>0</v>
      </c>
      <c r="M341" s="835">
        <v>0</v>
      </c>
      <c r="N341" s="832">
        <v>121</v>
      </c>
      <c r="O341" s="836">
        <v>95.5</v>
      </c>
      <c r="P341" s="835">
        <v>0</v>
      </c>
      <c r="Q341" s="837"/>
      <c r="R341" s="832">
        <v>51</v>
      </c>
      <c r="S341" s="837">
        <v>0.42148760330578511</v>
      </c>
      <c r="T341" s="836">
        <v>33.5</v>
      </c>
      <c r="U341" s="838">
        <v>0.35078534031413611</v>
      </c>
    </row>
    <row r="342" spans="1:21" ht="14.4" customHeight="1" x14ac:dyDescent="0.3">
      <c r="A342" s="831">
        <v>31</v>
      </c>
      <c r="B342" s="832" t="s">
        <v>2041</v>
      </c>
      <c r="C342" s="832" t="s">
        <v>2045</v>
      </c>
      <c r="D342" s="833" t="s">
        <v>3331</v>
      </c>
      <c r="E342" s="834" t="s">
        <v>2073</v>
      </c>
      <c r="F342" s="832" t="s">
        <v>2042</v>
      </c>
      <c r="G342" s="832" t="s">
        <v>2094</v>
      </c>
      <c r="H342" s="832" t="s">
        <v>588</v>
      </c>
      <c r="I342" s="832" t="s">
        <v>2095</v>
      </c>
      <c r="J342" s="832" t="s">
        <v>1237</v>
      </c>
      <c r="K342" s="832" t="s">
        <v>2096</v>
      </c>
      <c r="L342" s="835">
        <v>186.27</v>
      </c>
      <c r="M342" s="835">
        <v>4843.0200000000004</v>
      </c>
      <c r="N342" s="832">
        <v>26</v>
      </c>
      <c r="O342" s="836">
        <v>8</v>
      </c>
      <c r="P342" s="835">
        <v>2421.5100000000002</v>
      </c>
      <c r="Q342" s="837">
        <v>0.5</v>
      </c>
      <c r="R342" s="832">
        <v>13</v>
      </c>
      <c r="S342" s="837">
        <v>0.5</v>
      </c>
      <c r="T342" s="836">
        <v>4.5</v>
      </c>
      <c r="U342" s="838">
        <v>0.5625</v>
      </c>
    </row>
    <row r="343" spans="1:21" ht="14.4" customHeight="1" x14ac:dyDescent="0.3">
      <c r="A343" s="831">
        <v>31</v>
      </c>
      <c r="B343" s="832" t="s">
        <v>2041</v>
      </c>
      <c r="C343" s="832" t="s">
        <v>2045</v>
      </c>
      <c r="D343" s="833" t="s">
        <v>3331</v>
      </c>
      <c r="E343" s="834" t="s">
        <v>2073</v>
      </c>
      <c r="F343" s="832" t="s">
        <v>2042</v>
      </c>
      <c r="G343" s="832" t="s">
        <v>2094</v>
      </c>
      <c r="H343" s="832" t="s">
        <v>588</v>
      </c>
      <c r="I343" s="832" t="s">
        <v>2095</v>
      </c>
      <c r="J343" s="832" t="s">
        <v>1237</v>
      </c>
      <c r="K343" s="832" t="s">
        <v>2096</v>
      </c>
      <c r="L343" s="835">
        <v>219.37</v>
      </c>
      <c r="M343" s="835">
        <v>877.48</v>
      </c>
      <c r="N343" s="832">
        <v>4</v>
      </c>
      <c r="O343" s="836">
        <v>1.5</v>
      </c>
      <c r="P343" s="835">
        <v>877.48</v>
      </c>
      <c r="Q343" s="837">
        <v>1</v>
      </c>
      <c r="R343" s="832">
        <v>4</v>
      </c>
      <c r="S343" s="837">
        <v>1</v>
      </c>
      <c r="T343" s="836">
        <v>1.5</v>
      </c>
      <c r="U343" s="838">
        <v>1</v>
      </c>
    </row>
    <row r="344" spans="1:21" ht="14.4" customHeight="1" x14ac:dyDescent="0.3">
      <c r="A344" s="831">
        <v>31</v>
      </c>
      <c r="B344" s="832" t="s">
        <v>2041</v>
      </c>
      <c r="C344" s="832" t="s">
        <v>2045</v>
      </c>
      <c r="D344" s="833" t="s">
        <v>3331</v>
      </c>
      <c r="E344" s="834" t="s">
        <v>2073</v>
      </c>
      <c r="F344" s="832" t="s">
        <v>2042</v>
      </c>
      <c r="G344" s="832" t="s">
        <v>2380</v>
      </c>
      <c r="H344" s="832" t="s">
        <v>588</v>
      </c>
      <c r="I344" s="832" t="s">
        <v>2381</v>
      </c>
      <c r="J344" s="832" t="s">
        <v>2382</v>
      </c>
      <c r="K344" s="832" t="s">
        <v>2173</v>
      </c>
      <c r="L344" s="835">
        <v>93.96</v>
      </c>
      <c r="M344" s="835">
        <v>375.84</v>
      </c>
      <c r="N344" s="832">
        <v>4</v>
      </c>
      <c r="O344" s="836">
        <v>3.5</v>
      </c>
      <c r="P344" s="835">
        <v>281.88</v>
      </c>
      <c r="Q344" s="837">
        <v>0.75</v>
      </c>
      <c r="R344" s="832">
        <v>3</v>
      </c>
      <c r="S344" s="837">
        <v>0.75</v>
      </c>
      <c r="T344" s="836">
        <v>3</v>
      </c>
      <c r="U344" s="838">
        <v>0.8571428571428571</v>
      </c>
    </row>
    <row r="345" spans="1:21" ht="14.4" customHeight="1" x14ac:dyDescent="0.3">
      <c r="A345" s="831">
        <v>31</v>
      </c>
      <c r="B345" s="832" t="s">
        <v>2041</v>
      </c>
      <c r="C345" s="832" t="s">
        <v>2045</v>
      </c>
      <c r="D345" s="833" t="s">
        <v>3331</v>
      </c>
      <c r="E345" s="834" t="s">
        <v>2073</v>
      </c>
      <c r="F345" s="832" t="s">
        <v>2042</v>
      </c>
      <c r="G345" s="832" t="s">
        <v>2380</v>
      </c>
      <c r="H345" s="832" t="s">
        <v>588</v>
      </c>
      <c r="I345" s="832" t="s">
        <v>2383</v>
      </c>
      <c r="J345" s="832" t="s">
        <v>1061</v>
      </c>
      <c r="K345" s="832" t="s">
        <v>2384</v>
      </c>
      <c r="L345" s="835">
        <v>31.32</v>
      </c>
      <c r="M345" s="835">
        <v>31.32</v>
      </c>
      <c r="N345" s="832">
        <v>1</v>
      </c>
      <c r="O345" s="836">
        <v>0.5</v>
      </c>
      <c r="P345" s="835">
        <v>31.32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31</v>
      </c>
      <c r="B346" s="832" t="s">
        <v>2041</v>
      </c>
      <c r="C346" s="832" t="s">
        <v>2045</v>
      </c>
      <c r="D346" s="833" t="s">
        <v>3331</v>
      </c>
      <c r="E346" s="834" t="s">
        <v>2073</v>
      </c>
      <c r="F346" s="832" t="s">
        <v>2042</v>
      </c>
      <c r="G346" s="832" t="s">
        <v>2097</v>
      </c>
      <c r="H346" s="832" t="s">
        <v>588</v>
      </c>
      <c r="I346" s="832" t="s">
        <v>2192</v>
      </c>
      <c r="J346" s="832" t="s">
        <v>2099</v>
      </c>
      <c r="K346" s="832" t="s">
        <v>2193</v>
      </c>
      <c r="L346" s="835">
        <v>33.549999999999997</v>
      </c>
      <c r="M346" s="835">
        <v>33.549999999999997</v>
      </c>
      <c r="N346" s="832">
        <v>1</v>
      </c>
      <c r="O346" s="836">
        <v>1</v>
      </c>
      <c r="P346" s="835">
        <v>33.549999999999997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31</v>
      </c>
      <c r="B347" s="832" t="s">
        <v>2041</v>
      </c>
      <c r="C347" s="832" t="s">
        <v>2045</v>
      </c>
      <c r="D347" s="833" t="s">
        <v>3331</v>
      </c>
      <c r="E347" s="834" t="s">
        <v>2073</v>
      </c>
      <c r="F347" s="832" t="s">
        <v>2042</v>
      </c>
      <c r="G347" s="832" t="s">
        <v>2097</v>
      </c>
      <c r="H347" s="832" t="s">
        <v>588</v>
      </c>
      <c r="I347" s="832" t="s">
        <v>2098</v>
      </c>
      <c r="J347" s="832" t="s">
        <v>2099</v>
      </c>
      <c r="K347" s="832" t="s">
        <v>2100</v>
      </c>
      <c r="L347" s="835">
        <v>50.32</v>
      </c>
      <c r="M347" s="835">
        <v>50.32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31</v>
      </c>
      <c r="B348" s="832" t="s">
        <v>2041</v>
      </c>
      <c r="C348" s="832" t="s">
        <v>2045</v>
      </c>
      <c r="D348" s="833" t="s">
        <v>3331</v>
      </c>
      <c r="E348" s="834" t="s">
        <v>2073</v>
      </c>
      <c r="F348" s="832" t="s">
        <v>2044</v>
      </c>
      <c r="G348" s="832" t="s">
        <v>2105</v>
      </c>
      <c r="H348" s="832" t="s">
        <v>588</v>
      </c>
      <c r="I348" s="832" t="s">
        <v>2106</v>
      </c>
      <c r="J348" s="832" t="s">
        <v>2107</v>
      </c>
      <c r="K348" s="832" t="s">
        <v>2108</v>
      </c>
      <c r="L348" s="835">
        <v>35.130000000000003</v>
      </c>
      <c r="M348" s="835">
        <v>9274.3200000000215</v>
      </c>
      <c r="N348" s="832">
        <v>264</v>
      </c>
      <c r="O348" s="836">
        <v>125</v>
      </c>
      <c r="P348" s="835">
        <v>9133.8000000000211</v>
      </c>
      <c r="Q348" s="837">
        <v>0.98484848484848486</v>
      </c>
      <c r="R348" s="832">
        <v>260</v>
      </c>
      <c r="S348" s="837">
        <v>0.98484848484848486</v>
      </c>
      <c r="T348" s="836">
        <v>123</v>
      </c>
      <c r="U348" s="838">
        <v>0.98399999999999999</v>
      </c>
    </row>
    <row r="349" spans="1:21" ht="14.4" customHeight="1" x14ac:dyDescent="0.3">
      <c r="A349" s="831">
        <v>31</v>
      </c>
      <c r="B349" s="832" t="s">
        <v>2041</v>
      </c>
      <c r="C349" s="832" t="s">
        <v>2045</v>
      </c>
      <c r="D349" s="833" t="s">
        <v>3331</v>
      </c>
      <c r="E349" s="834" t="s">
        <v>2073</v>
      </c>
      <c r="F349" s="832" t="s">
        <v>2044</v>
      </c>
      <c r="G349" s="832" t="s">
        <v>2109</v>
      </c>
      <c r="H349" s="832" t="s">
        <v>588</v>
      </c>
      <c r="I349" s="832" t="s">
        <v>2208</v>
      </c>
      <c r="J349" s="832" t="s">
        <v>2209</v>
      </c>
      <c r="K349" s="832" t="s">
        <v>2210</v>
      </c>
      <c r="L349" s="835">
        <v>199.5</v>
      </c>
      <c r="M349" s="835">
        <v>598.5</v>
      </c>
      <c r="N349" s="832">
        <v>3</v>
      </c>
      <c r="O349" s="836">
        <v>3</v>
      </c>
      <c r="P349" s="835">
        <v>598.5</v>
      </c>
      <c r="Q349" s="837">
        <v>1</v>
      </c>
      <c r="R349" s="832">
        <v>3</v>
      </c>
      <c r="S349" s="837">
        <v>1</v>
      </c>
      <c r="T349" s="836">
        <v>3</v>
      </c>
      <c r="U349" s="838">
        <v>1</v>
      </c>
    </row>
    <row r="350" spans="1:21" ht="14.4" customHeight="1" x14ac:dyDescent="0.3">
      <c r="A350" s="831">
        <v>31</v>
      </c>
      <c r="B350" s="832" t="s">
        <v>2041</v>
      </c>
      <c r="C350" s="832" t="s">
        <v>2045</v>
      </c>
      <c r="D350" s="833" t="s">
        <v>3331</v>
      </c>
      <c r="E350" s="834" t="s">
        <v>2073</v>
      </c>
      <c r="F350" s="832" t="s">
        <v>2044</v>
      </c>
      <c r="G350" s="832" t="s">
        <v>2109</v>
      </c>
      <c r="H350" s="832" t="s">
        <v>588</v>
      </c>
      <c r="I350" s="832" t="s">
        <v>2110</v>
      </c>
      <c r="J350" s="832" t="s">
        <v>2111</v>
      </c>
      <c r="K350" s="832" t="s">
        <v>2112</v>
      </c>
      <c r="L350" s="835">
        <v>492.18</v>
      </c>
      <c r="M350" s="835">
        <v>5413.98</v>
      </c>
      <c r="N350" s="832">
        <v>11</v>
      </c>
      <c r="O350" s="836">
        <v>10</v>
      </c>
      <c r="P350" s="835">
        <v>3937.4399999999996</v>
      </c>
      <c r="Q350" s="837">
        <v>0.72727272727272729</v>
      </c>
      <c r="R350" s="832">
        <v>8</v>
      </c>
      <c r="S350" s="837">
        <v>0.72727272727272729</v>
      </c>
      <c r="T350" s="836">
        <v>8</v>
      </c>
      <c r="U350" s="838">
        <v>0.8</v>
      </c>
    </row>
    <row r="351" spans="1:21" ht="14.4" customHeight="1" x14ac:dyDescent="0.3">
      <c r="A351" s="831">
        <v>31</v>
      </c>
      <c r="B351" s="832" t="s">
        <v>2041</v>
      </c>
      <c r="C351" s="832" t="s">
        <v>2045</v>
      </c>
      <c r="D351" s="833" t="s">
        <v>3331</v>
      </c>
      <c r="E351" s="834" t="s">
        <v>2073</v>
      </c>
      <c r="F351" s="832" t="s">
        <v>2044</v>
      </c>
      <c r="G351" s="832" t="s">
        <v>2109</v>
      </c>
      <c r="H351" s="832" t="s">
        <v>588</v>
      </c>
      <c r="I351" s="832" t="s">
        <v>2274</v>
      </c>
      <c r="J351" s="832" t="s">
        <v>2275</v>
      </c>
      <c r="K351" s="832" t="s">
        <v>2276</v>
      </c>
      <c r="L351" s="835">
        <v>2296.87</v>
      </c>
      <c r="M351" s="835">
        <v>2296.87</v>
      </c>
      <c r="N351" s="832">
        <v>1</v>
      </c>
      <c r="O351" s="836">
        <v>1</v>
      </c>
      <c r="P351" s="835">
        <v>2296.87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31</v>
      </c>
      <c r="B352" s="832" t="s">
        <v>2041</v>
      </c>
      <c r="C352" s="832" t="s">
        <v>2045</v>
      </c>
      <c r="D352" s="833" t="s">
        <v>3331</v>
      </c>
      <c r="E352" s="834" t="s">
        <v>2073</v>
      </c>
      <c r="F352" s="832" t="s">
        <v>2044</v>
      </c>
      <c r="G352" s="832" t="s">
        <v>2109</v>
      </c>
      <c r="H352" s="832" t="s">
        <v>588</v>
      </c>
      <c r="I352" s="832" t="s">
        <v>2122</v>
      </c>
      <c r="J352" s="832" t="s">
        <v>2123</v>
      </c>
      <c r="K352" s="832" t="s">
        <v>2124</v>
      </c>
      <c r="L352" s="835">
        <v>971.25</v>
      </c>
      <c r="M352" s="835">
        <v>5827.5</v>
      </c>
      <c r="N352" s="832">
        <v>6</v>
      </c>
      <c r="O352" s="836">
        <v>6</v>
      </c>
      <c r="P352" s="835">
        <v>4856.25</v>
      </c>
      <c r="Q352" s="837">
        <v>0.83333333333333337</v>
      </c>
      <c r="R352" s="832">
        <v>5</v>
      </c>
      <c r="S352" s="837">
        <v>0.83333333333333337</v>
      </c>
      <c r="T352" s="836">
        <v>5</v>
      </c>
      <c r="U352" s="838">
        <v>0.83333333333333337</v>
      </c>
    </row>
    <row r="353" spans="1:21" ht="14.4" customHeight="1" x14ac:dyDescent="0.3">
      <c r="A353" s="831">
        <v>31</v>
      </c>
      <c r="B353" s="832" t="s">
        <v>2041</v>
      </c>
      <c r="C353" s="832" t="s">
        <v>2045</v>
      </c>
      <c r="D353" s="833" t="s">
        <v>3331</v>
      </c>
      <c r="E353" s="834" t="s">
        <v>2073</v>
      </c>
      <c r="F353" s="832" t="s">
        <v>2044</v>
      </c>
      <c r="G353" s="832" t="s">
        <v>2109</v>
      </c>
      <c r="H353" s="832" t="s">
        <v>588</v>
      </c>
      <c r="I353" s="832" t="s">
        <v>2277</v>
      </c>
      <c r="J353" s="832" t="s">
        <v>2278</v>
      </c>
      <c r="K353" s="832" t="s">
        <v>2279</v>
      </c>
      <c r="L353" s="835">
        <v>349.12</v>
      </c>
      <c r="M353" s="835">
        <v>349.12</v>
      </c>
      <c r="N353" s="832">
        <v>1</v>
      </c>
      <c r="O353" s="836">
        <v>1</v>
      </c>
      <c r="P353" s="835">
        <v>349.12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31</v>
      </c>
      <c r="B354" s="832" t="s">
        <v>2041</v>
      </c>
      <c r="C354" s="832" t="s">
        <v>2045</v>
      </c>
      <c r="D354" s="833" t="s">
        <v>3331</v>
      </c>
      <c r="E354" s="834" t="s">
        <v>2073</v>
      </c>
      <c r="F354" s="832" t="s">
        <v>2044</v>
      </c>
      <c r="G354" s="832" t="s">
        <v>2109</v>
      </c>
      <c r="H354" s="832" t="s">
        <v>588</v>
      </c>
      <c r="I354" s="832" t="s">
        <v>2125</v>
      </c>
      <c r="J354" s="832" t="s">
        <v>2126</v>
      </c>
      <c r="K354" s="832" t="s">
        <v>2127</v>
      </c>
      <c r="L354" s="835">
        <v>350</v>
      </c>
      <c r="M354" s="835">
        <v>700</v>
      </c>
      <c r="N354" s="832">
        <v>2</v>
      </c>
      <c r="O354" s="836">
        <v>2</v>
      </c>
      <c r="P354" s="835">
        <v>700</v>
      </c>
      <c r="Q354" s="837">
        <v>1</v>
      </c>
      <c r="R354" s="832">
        <v>2</v>
      </c>
      <c r="S354" s="837">
        <v>1</v>
      </c>
      <c r="T354" s="836">
        <v>2</v>
      </c>
      <c r="U354" s="838">
        <v>1</v>
      </c>
    </row>
    <row r="355" spans="1:21" ht="14.4" customHeight="1" x14ac:dyDescent="0.3">
      <c r="A355" s="831">
        <v>31</v>
      </c>
      <c r="B355" s="832" t="s">
        <v>2041</v>
      </c>
      <c r="C355" s="832" t="s">
        <v>2045</v>
      </c>
      <c r="D355" s="833" t="s">
        <v>3331</v>
      </c>
      <c r="E355" s="834" t="s">
        <v>2073</v>
      </c>
      <c r="F355" s="832" t="s">
        <v>2044</v>
      </c>
      <c r="G355" s="832" t="s">
        <v>2109</v>
      </c>
      <c r="H355" s="832" t="s">
        <v>588</v>
      </c>
      <c r="I355" s="832" t="s">
        <v>2280</v>
      </c>
      <c r="J355" s="832" t="s">
        <v>2120</v>
      </c>
      <c r="K355" s="832" t="s">
        <v>2281</v>
      </c>
      <c r="L355" s="835">
        <v>58.5</v>
      </c>
      <c r="M355" s="835">
        <v>117</v>
      </c>
      <c r="N355" s="832">
        <v>2</v>
      </c>
      <c r="O355" s="836">
        <v>2</v>
      </c>
      <c r="P355" s="835">
        <v>117</v>
      </c>
      <c r="Q355" s="837">
        <v>1</v>
      </c>
      <c r="R355" s="832">
        <v>2</v>
      </c>
      <c r="S355" s="837">
        <v>1</v>
      </c>
      <c r="T355" s="836">
        <v>2</v>
      </c>
      <c r="U355" s="838">
        <v>1</v>
      </c>
    </row>
    <row r="356" spans="1:21" ht="14.4" customHeight="1" x14ac:dyDescent="0.3">
      <c r="A356" s="831">
        <v>31</v>
      </c>
      <c r="B356" s="832" t="s">
        <v>2041</v>
      </c>
      <c r="C356" s="832" t="s">
        <v>2045</v>
      </c>
      <c r="D356" s="833" t="s">
        <v>3331</v>
      </c>
      <c r="E356" s="834" t="s">
        <v>2073</v>
      </c>
      <c r="F356" s="832" t="s">
        <v>2044</v>
      </c>
      <c r="G356" s="832" t="s">
        <v>2109</v>
      </c>
      <c r="H356" s="832" t="s">
        <v>588</v>
      </c>
      <c r="I356" s="832" t="s">
        <v>2211</v>
      </c>
      <c r="J356" s="832" t="s">
        <v>2212</v>
      </c>
      <c r="K356" s="832" t="s">
        <v>2213</v>
      </c>
      <c r="L356" s="835">
        <v>336.5</v>
      </c>
      <c r="M356" s="835">
        <v>1009.5</v>
      </c>
      <c r="N356" s="832">
        <v>3</v>
      </c>
      <c r="O356" s="836">
        <v>3</v>
      </c>
      <c r="P356" s="835">
        <v>673</v>
      </c>
      <c r="Q356" s="837">
        <v>0.66666666666666663</v>
      </c>
      <c r="R356" s="832">
        <v>2</v>
      </c>
      <c r="S356" s="837">
        <v>0.66666666666666663</v>
      </c>
      <c r="T356" s="836">
        <v>2</v>
      </c>
      <c r="U356" s="838">
        <v>0.66666666666666663</v>
      </c>
    </row>
    <row r="357" spans="1:21" ht="14.4" customHeight="1" x14ac:dyDescent="0.3">
      <c r="A357" s="831">
        <v>31</v>
      </c>
      <c r="B357" s="832" t="s">
        <v>2041</v>
      </c>
      <c r="C357" s="832" t="s">
        <v>2045</v>
      </c>
      <c r="D357" s="833" t="s">
        <v>3331</v>
      </c>
      <c r="E357" s="834" t="s">
        <v>2073</v>
      </c>
      <c r="F357" s="832" t="s">
        <v>2044</v>
      </c>
      <c r="G357" s="832" t="s">
        <v>2109</v>
      </c>
      <c r="H357" s="832" t="s">
        <v>588</v>
      </c>
      <c r="I357" s="832" t="s">
        <v>2251</v>
      </c>
      <c r="J357" s="832" t="s">
        <v>2252</v>
      </c>
      <c r="K357" s="832" t="s">
        <v>2253</v>
      </c>
      <c r="L357" s="835">
        <v>1000</v>
      </c>
      <c r="M357" s="835">
        <v>4000</v>
      </c>
      <c r="N357" s="832">
        <v>4</v>
      </c>
      <c r="O357" s="836">
        <v>4</v>
      </c>
      <c r="P357" s="835">
        <v>4000</v>
      </c>
      <c r="Q357" s="837">
        <v>1</v>
      </c>
      <c r="R357" s="832">
        <v>4</v>
      </c>
      <c r="S357" s="837">
        <v>1</v>
      </c>
      <c r="T357" s="836">
        <v>4</v>
      </c>
      <c r="U357" s="838">
        <v>1</v>
      </c>
    </row>
    <row r="358" spans="1:21" ht="14.4" customHeight="1" x14ac:dyDescent="0.3">
      <c r="A358" s="831">
        <v>31</v>
      </c>
      <c r="B358" s="832" t="s">
        <v>2041</v>
      </c>
      <c r="C358" s="832" t="s">
        <v>2045</v>
      </c>
      <c r="D358" s="833" t="s">
        <v>3331</v>
      </c>
      <c r="E358" s="834" t="s">
        <v>2073</v>
      </c>
      <c r="F358" s="832" t="s">
        <v>2044</v>
      </c>
      <c r="G358" s="832" t="s">
        <v>2109</v>
      </c>
      <c r="H358" s="832" t="s">
        <v>588</v>
      </c>
      <c r="I358" s="832" t="s">
        <v>2317</v>
      </c>
      <c r="J358" s="832" t="s">
        <v>2318</v>
      </c>
      <c r="K358" s="832" t="s">
        <v>2319</v>
      </c>
      <c r="L358" s="835">
        <v>2260</v>
      </c>
      <c r="M358" s="835">
        <v>2260</v>
      </c>
      <c r="N358" s="832">
        <v>1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31</v>
      </c>
      <c r="B359" s="832" t="s">
        <v>2041</v>
      </c>
      <c r="C359" s="832" t="s">
        <v>2045</v>
      </c>
      <c r="D359" s="833" t="s">
        <v>3331</v>
      </c>
      <c r="E359" s="834" t="s">
        <v>2073</v>
      </c>
      <c r="F359" s="832" t="s">
        <v>2044</v>
      </c>
      <c r="G359" s="832" t="s">
        <v>2109</v>
      </c>
      <c r="H359" s="832" t="s">
        <v>588</v>
      </c>
      <c r="I359" s="832" t="s">
        <v>2128</v>
      </c>
      <c r="J359" s="832" t="s">
        <v>2129</v>
      </c>
      <c r="K359" s="832" t="s">
        <v>2130</v>
      </c>
      <c r="L359" s="835">
        <v>855</v>
      </c>
      <c r="M359" s="835">
        <v>1710</v>
      </c>
      <c r="N359" s="832">
        <v>2</v>
      </c>
      <c r="O359" s="836">
        <v>2</v>
      </c>
      <c r="P359" s="835">
        <v>1710</v>
      </c>
      <c r="Q359" s="837">
        <v>1</v>
      </c>
      <c r="R359" s="832">
        <v>2</v>
      </c>
      <c r="S359" s="837">
        <v>1</v>
      </c>
      <c r="T359" s="836">
        <v>2</v>
      </c>
      <c r="U359" s="838">
        <v>1</v>
      </c>
    </row>
    <row r="360" spans="1:21" ht="14.4" customHeight="1" x14ac:dyDescent="0.3">
      <c r="A360" s="831">
        <v>31</v>
      </c>
      <c r="B360" s="832" t="s">
        <v>2041</v>
      </c>
      <c r="C360" s="832" t="s">
        <v>2045</v>
      </c>
      <c r="D360" s="833" t="s">
        <v>3331</v>
      </c>
      <c r="E360" s="834" t="s">
        <v>2073</v>
      </c>
      <c r="F360" s="832" t="s">
        <v>2044</v>
      </c>
      <c r="G360" s="832" t="s">
        <v>2131</v>
      </c>
      <c r="H360" s="832" t="s">
        <v>588</v>
      </c>
      <c r="I360" s="832" t="s">
        <v>2214</v>
      </c>
      <c r="J360" s="832" t="s">
        <v>2215</v>
      </c>
      <c r="K360" s="832" t="s">
        <v>2216</v>
      </c>
      <c r="L360" s="835">
        <v>260</v>
      </c>
      <c r="M360" s="835">
        <v>520</v>
      </c>
      <c r="N360" s="832">
        <v>2</v>
      </c>
      <c r="O360" s="836">
        <v>2</v>
      </c>
      <c r="P360" s="835">
        <v>520</v>
      </c>
      <c r="Q360" s="837">
        <v>1</v>
      </c>
      <c r="R360" s="832">
        <v>2</v>
      </c>
      <c r="S360" s="837">
        <v>1</v>
      </c>
      <c r="T360" s="836">
        <v>2</v>
      </c>
      <c r="U360" s="838">
        <v>1</v>
      </c>
    </row>
    <row r="361" spans="1:21" ht="14.4" customHeight="1" x14ac:dyDescent="0.3">
      <c r="A361" s="831">
        <v>31</v>
      </c>
      <c r="B361" s="832" t="s">
        <v>2041</v>
      </c>
      <c r="C361" s="832" t="s">
        <v>2045</v>
      </c>
      <c r="D361" s="833" t="s">
        <v>3331</v>
      </c>
      <c r="E361" s="834" t="s">
        <v>2073</v>
      </c>
      <c r="F361" s="832" t="s">
        <v>2044</v>
      </c>
      <c r="G361" s="832" t="s">
        <v>2131</v>
      </c>
      <c r="H361" s="832" t="s">
        <v>588</v>
      </c>
      <c r="I361" s="832" t="s">
        <v>2132</v>
      </c>
      <c r="J361" s="832" t="s">
        <v>2133</v>
      </c>
      <c r="K361" s="832" t="s">
        <v>2134</v>
      </c>
      <c r="L361" s="835">
        <v>200</v>
      </c>
      <c r="M361" s="835">
        <v>13600</v>
      </c>
      <c r="N361" s="832">
        <v>68</v>
      </c>
      <c r="O361" s="836">
        <v>34</v>
      </c>
      <c r="P361" s="835">
        <v>13200</v>
      </c>
      <c r="Q361" s="837">
        <v>0.97058823529411764</v>
      </c>
      <c r="R361" s="832">
        <v>66</v>
      </c>
      <c r="S361" s="837">
        <v>0.97058823529411764</v>
      </c>
      <c r="T361" s="836">
        <v>33</v>
      </c>
      <c r="U361" s="838">
        <v>0.97058823529411764</v>
      </c>
    </row>
    <row r="362" spans="1:21" ht="14.4" customHeight="1" x14ac:dyDescent="0.3">
      <c r="A362" s="831">
        <v>31</v>
      </c>
      <c r="B362" s="832" t="s">
        <v>2041</v>
      </c>
      <c r="C362" s="832" t="s">
        <v>2045</v>
      </c>
      <c r="D362" s="833" t="s">
        <v>3331</v>
      </c>
      <c r="E362" s="834" t="s">
        <v>2073</v>
      </c>
      <c r="F362" s="832" t="s">
        <v>2044</v>
      </c>
      <c r="G362" s="832" t="s">
        <v>2131</v>
      </c>
      <c r="H362" s="832" t="s">
        <v>588</v>
      </c>
      <c r="I362" s="832" t="s">
        <v>2217</v>
      </c>
      <c r="J362" s="832" t="s">
        <v>2218</v>
      </c>
      <c r="K362" s="832" t="s">
        <v>2219</v>
      </c>
      <c r="L362" s="835">
        <v>1200</v>
      </c>
      <c r="M362" s="835">
        <v>1200</v>
      </c>
      <c r="N362" s="832">
        <v>1</v>
      </c>
      <c r="O362" s="836">
        <v>1</v>
      </c>
      <c r="P362" s="835">
        <v>1200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31</v>
      </c>
      <c r="B363" s="832" t="s">
        <v>2041</v>
      </c>
      <c r="C363" s="832" t="s">
        <v>2045</v>
      </c>
      <c r="D363" s="833" t="s">
        <v>3331</v>
      </c>
      <c r="E363" s="834" t="s">
        <v>2075</v>
      </c>
      <c r="F363" s="832" t="s">
        <v>2042</v>
      </c>
      <c r="G363" s="832" t="s">
        <v>2139</v>
      </c>
      <c r="H363" s="832" t="s">
        <v>630</v>
      </c>
      <c r="I363" s="832" t="s">
        <v>2385</v>
      </c>
      <c r="J363" s="832" t="s">
        <v>1677</v>
      </c>
      <c r="K363" s="832" t="s">
        <v>2386</v>
      </c>
      <c r="L363" s="835">
        <v>17.559999999999999</v>
      </c>
      <c r="M363" s="835">
        <v>17.559999999999999</v>
      </c>
      <c r="N363" s="832">
        <v>1</v>
      </c>
      <c r="O363" s="836">
        <v>0.5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31</v>
      </c>
      <c r="B364" s="832" t="s">
        <v>2041</v>
      </c>
      <c r="C364" s="832" t="s">
        <v>2045</v>
      </c>
      <c r="D364" s="833" t="s">
        <v>3331</v>
      </c>
      <c r="E364" s="834" t="s">
        <v>2075</v>
      </c>
      <c r="F364" s="832" t="s">
        <v>2042</v>
      </c>
      <c r="G364" s="832" t="s">
        <v>2142</v>
      </c>
      <c r="H364" s="832" t="s">
        <v>588</v>
      </c>
      <c r="I364" s="832" t="s">
        <v>2143</v>
      </c>
      <c r="J364" s="832" t="s">
        <v>2144</v>
      </c>
      <c r="K364" s="832" t="s">
        <v>1790</v>
      </c>
      <c r="L364" s="835">
        <v>78.33</v>
      </c>
      <c r="M364" s="835">
        <v>234.99</v>
      </c>
      <c r="N364" s="832">
        <v>3</v>
      </c>
      <c r="O364" s="836">
        <v>1.5</v>
      </c>
      <c r="P364" s="835">
        <v>156.66</v>
      </c>
      <c r="Q364" s="837">
        <v>0.66666666666666663</v>
      </c>
      <c r="R364" s="832">
        <v>2</v>
      </c>
      <c r="S364" s="837">
        <v>0.66666666666666663</v>
      </c>
      <c r="T364" s="836">
        <v>0.5</v>
      </c>
      <c r="U364" s="838">
        <v>0.33333333333333331</v>
      </c>
    </row>
    <row r="365" spans="1:21" ht="14.4" customHeight="1" x14ac:dyDescent="0.3">
      <c r="A365" s="831">
        <v>31</v>
      </c>
      <c r="B365" s="832" t="s">
        <v>2041</v>
      </c>
      <c r="C365" s="832" t="s">
        <v>2045</v>
      </c>
      <c r="D365" s="833" t="s">
        <v>3331</v>
      </c>
      <c r="E365" s="834" t="s">
        <v>2075</v>
      </c>
      <c r="F365" s="832" t="s">
        <v>2042</v>
      </c>
      <c r="G365" s="832" t="s">
        <v>2387</v>
      </c>
      <c r="H365" s="832" t="s">
        <v>588</v>
      </c>
      <c r="I365" s="832" t="s">
        <v>2388</v>
      </c>
      <c r="J365" s="832" t="s">
        <v>813</v>
      </c>
      <c r="K365" s="832" t="s">
        <v>1658</v>
      </c>
      <c r="L365" s="835">
        <v>42.51</v>
      </c>
      <c r="M365" s="835">
        <v>42.51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31</v>
      </c>
      <c r="B366" s="832" t="s">
        <v>2041</v>
      </c>
      <c r="C366" s="832" t="s">
        <v>2045</v>
      </c>
      <c r="D366" s="833" t="s">
        <v>3331</v>
      </c>
      <c r="E366" s="834" t="s">
        <v>2075</v>
      </c>
      <c r="F366" s="832" t="s">
        <v>2042</v>
      </c>
      <c r="G366" s="832" t="s">
        <v>2087</v>
      </c>
      <c r="H366" s="832" t="s">
        <v>588</v>
      </c>
      <c r="I366" s="832" t="s">
        <v>2389</v>
      </c>
      <c r="J366" s="832" t="s">
        <v>2390</v>
      </c>
      <c r="K366" s="832" t="s">
        <v>2353</v>
      </c>
      <c r="L366" s="835">
        <v>848.49</v>
      </c>
      <c r="M366" s="835">
        <v>848.49</v>
      </c>
      <c r="N366" s="832">
        <v>1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31</v>
      </c>
      <c r="B367" s="832" t="s">
        <v>2041</v>
      </c>
      <c r="C367" s="832" t="s">
        <v>2045</v>
      </c>
      <c r="D367" s="833" t="s">
        <v>3331</v>
      </c>
      <c r="E367" s="834" t="s">
        <v>2075</v>
      </c>
      <c r="F367" s="832" t="s">
        <v>2042</v>
      </c>
      <c r="G367" s="832" t="s">
        <v>2079</v>
      </c>
      <c r="H367" s="832" t="s">
        <v>588</v>
      </c>
      <c r="I367" s="832" t="s">
        <v>2080</v>
      </c>
      <c r="J367" s="832" t="s">
        <v>623</v>
      </c>
      <c r="K367" s="832" t="s">
        <v>2081</v>
      </c>
      <c r="L367" s="835">
        <v>0</v>
      </c>
      <c r="M367" s="835">
        <v>0</v>
      </c>
      <c r="N367" s="832">
        <v>4</v>
      </c>
      <c r="O367" s="836">
        <v>2</v>
      </c>
      <c r="P367" s="835">
        <v>0</v>
      </c>
      <c r="Q367" s="837"/>
      <c r="R367" s="832">
        <v>2</v>
      </c>
      <c r="S367" s="837">
        <v>0.5</v>
      </c>
      <c r="T367" s="836">
        <v>0.5</v>
      </c>
      <c r="U367" s="838">
        <v>0.25</v>
      </c>
    </row>
    <row r="368" spans="1:21" ht="14.4" customHeight="1" x14ac:dyDescent="0.3">
      <c r="A368" s="831">
        <v>31</v>
      </c>
      <c r="B368" s="832" t="s">
        <v>2041</v>
      </c>
      <c r="C368" s="832" t="s">
        <v>2045</v>
      </c>
      <c r="D368" s="833" t="s">
        <v>3331</v>
      </c>
      <c r="E368" s="834" t="s">
        <v>2075</v>
      </c>
      <c r="F368" s="832" t="s">
        <v>2042</v>
      </c>
      <c r="G368" s="832" t="s">
        <v>2079</v>
      </c>
      <c r="H368" s="832" t="s">
        <v>588</v>
      </c>
      <c r="I368" s="832" t="s">
        <v>2156</v>
      </c>
      <c r="J368" s="832" t="s">
        <v>623</v>
      </c>
      <c r="K368" s="832" t="s">
        <v>2157</v>
      </c>
      <c r="L368" s="835">
        <v>0</v>
      </c>
      <c r="M368" s="835">
        <v>0</v>
      </c>
      <c r="N368" s="832">
        <v>2</v>
      </c>
      <c r="O368" s="836">
        <v>1</v>
      </c>
      <c r="P368" s="835">
        <v>0</v>
      </c>
      <c r="Q368" s="837"/>
      <c r="R368" s="832">
        <v>2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31</v>
      </c>
      <c r="B369" s="832" t="s">
        <v>2041</v>
      </c>
      <c r="C369" s="832" t="s">
        <v>2045</v>
      </c>
      <c r="D369" s="833" t="s">
        <v>3331</v>
      </c>
      <c r="E369" s="834" t="s">
        <v>2075</v>
      </c>
      <c r="F369" s="832" t="s">
        <v>2042</v>
      </c>
      <c r="G369" s="832" t="s">
        <v>2161</v>
      </c>
      <c r="H369" s="832" t="s">
        <v>588</v>
      </c>
      <c r="I369" s="832" t="s">
        <v>2162</v>
      </c>
      <c r="J369" s="832" t="s">
        <v>2163</v>
      </c>
      <c r="K369" s="832" t="s">
        <v>2164</v>
      </c>
      <c r="L369" s="835">
        <v>132.97999999999999</v>
      </c>
      <c r="M369" s="835">
        <v>2260.66</v>
      </c>
      <c r="N369" s="832">
        <v>17</v>
      </c>
      <c r="O369" s="836">
        <v>3</v>
      </c>
      <c r="P369" s="835">
        <v>1595.7599999999998</v>
      </c>
      <c r="Q369" s="837">
        <v>0.70588235294117641</v>
      </c>
      <c r="R369" s="832">
        <v>12</v>
      </c>
      <c r="S369" s="837">
        <v>0.70588235294117652</v>
      </c>
      <c r="T369" s="836">
        <v>1.5</v>
      </c>
      <c r="U369" s="838">
        <v>0.5</v>
      </c>
    </row>
    <row r="370" spans="1:21" ht="14.4" customHeight="1" x14ac:dyDescent="0.3">
      <c r="A370" s="831">
        <v>31</v>
      </c>
      <c r="B370" s="832" t="s">
        <v>2041</v>
      </c>
      <c r="C370" s="832" t="s">
        <v>2045</v>
      </c>
      <c r="D370" s="833" t="s">
        <v>3331</v>
      </c>
      <c r="E370" s="834" t="s">
        <v>2075</v>
      </c>
      <c r="F370" s="832" t="s">
        <v>2042</v>
      </c>
      <c r="G370" s="832" t="s">
        <v>2330</v>
      </c>
      <c r="H370" s="832" t="s">
        <v>630</v>
      </c>
      <c r="I370" s="832" t="s">
        <v>1640</v>
      </c>
      <c r="J370" s="832" t="s">
        <v>1641</v>
      </c>
      <c r="K370" s="832" t="s">
        <v>1642</v>
      </c>
      <c r="L370" s="835">
        <v>93.43</v>
      </c>
      <c r="M370" s="835">
        <v>186.86</v>
      </c>
      <c r="N370" s="832">
        <v>2</v>
      </c>
      <c r="O370" s="836">
        <v>0.5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31</v>
      </c>
      <c r="B371" s="832" t="s">
        <v>2041</v>
      </c>
      <c r="C371" s="832" t="s">
        <v>2045</v>
      </c>
      <c r="D371" s="833" t="s">
        <v>3331</v>
      </c>
      <c r="E371" s="834" t="s">
        <v>2075</v>
      </c>
      <c r="F371" s="832" t="s">
        <v>2042</v>
      </c>
      <c r="G371" s="832" t="s">
        <v>2165</v>
      </c>
      <c r="H371" s="832" t="s">
        <v>588</v>
      </c>
      <c r="I371" s="832" t="s">
        <v>2166</v>
      </c>
      <c r="J371" s="832" t="s">
        <v>2167</v>
      </c>
      <c r="K371" s="832" t="s">
        <v>2168</v>
      </c>
      <c r="L371" s="835">
        <v>11.73</v>
      </c>
      <c r="M371" s="835">
        <v>23.46</v>
      </c>
      <c r="N371" s="832">
        <v>2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31</v>
      </c>
      <c r="B372" s="832" t="s">
        <v>2041</v>
      </c>
      <c r="C372" s="832" t="s">
        <v>2045</v>
      </c>
      <c r="D372" s="833" t="s">
        <v>3331</v>
      </c>
      <c r="E372" s="834" t="s">
        <v>2075</v>
      </c>
      <c r="F372" s="832" t="s">
        <v>2042</v>
      </c>
      <c r="G372" s="832" t="s">
        <v>2082</v>
      </c>
      <c r="H372" s="832" t="s">
        <v>630</v>
      </c>
      <c r="I372" s="832" t="s">
        <v>2083</v>
      </c>
      <c r="J372" s="832" t="s">
        <v>810</v>
      </c>
      <c r="K372" s="832" t="s">
        <v>1638</v>
      </c>
      <c r="L372" s="835">
        <v>490.89</v>
      </c>
      <c r="M372" s="835">
        <v>24544.499999999996</v>
      </c>
      <c r="N372" s="832">
        <v>50</v>
      </c>
      <c r="O372" s="836">
        <v>10.5</v>
      </c>
      <c r="P372" s="835">
        <v>22580.939999999995</v>
      </c>
      <c r="Q372" s="837">
        <v>0.91999999999999993</v>
      </c>
      <c r="R372" s="832">
        <v>46</v>
      </c>
      <c r="S372" s="837">
        <v>0.92</v>
      </c>
      <c r="T372" s="836">
        <v>9</v>
      </c>
      <c r="U372" s="838">
        <v>0.8571428571428571</v>
      </c>
    </row>
    <row r="373" spans="1:21" ht="14.4" customHeight="1" x14ac:dyDescent="0.3">
      <c r="A373" s="831">
        <v>31</v>
      </c>
      <c r="B373" s="832" t="s">
        <v>2041</v>
      </c>
      <c r="C373" s="832" t="s">
        <v>2045</v>
      </c>
      <c r="D373" s="833" t="s">
        <v>3331</v>
      </c>
      <c r="E373" s="834" t="s">
        <v>2075</v>
      </c>
      <c r="F373" s="832" t="s">
        <v>2042</v>
      </c>
      <c r="G373" s="832" t="s">
        <v>2082</v>
      </c>
      <c r="H373" s="832" t="s">
        <v>630</v>
      </c>
      <c r="I373" s="832" t="s">
        <v>2091</v>
      </c>
      <c r="J373" s="832" t="s">
        <v>810</v>
      </c>
      <c r="K373" s="832" t="s">
        <v>1636</v>
      </c>
      <c r="L373" s="835">
        <v>736.33</v>
      </c>
      <c r="M373" s="835">
        <v>36816.500000000007</v>
      </c>
      <c r="N373" s="832">
        <v>50</v>
      </c>
      <c r="O373" s="836">
        <v>10.5</v>
      </c>
      <c r="P373" s="835">
        <v>23562.560000000009</v>
      </c>
      <c r="Q373" s="837">
        <v>0.64000000000000012</v>
      </c>
      <c r="R373" s="832">
        <v>32</v>
      </c>
      <c r="S373" s="837">
        <v>0.64</v>
      </c>
      <c r="T373" s="836">
        <v>7</v>
      </c>
      <c r="U373" s="838">
        <v>0.66666666666666663</v>
      </c>
    </row>
    <row r="374" spans="1:21" ht="14.4" customHeight="1" x14ac:dyDescent="0.3">
      <c r="A374" s="831">
        <v>31</v>
      </c>
      <c r="B374" s="832" t="s">
        <v>2041</v>
      </c>
      <c r="C374" s="832" t="s">
        <v>2045</v>
      </c>
      <c r="D374" s="833" t="s">
        <v>3331</v>
      </c>
      <c r="E374" s="834" t="s">
        <v>2075</v>
      </c>
      <c r="F374" s="832" t="s">
        <v>2042</v>
      </c>
      <c r="G374" s="832" t="s">
        <v>2082</v>
      </c>
      <c r="H374" s="832" t="s">
        <v>630</v>
      </c>
      <c r="I374" s="832" t="s">
        <v>2233</v>
      </c>
      <c r="J374" s="832" t="s">
        <v>810</v>
      </c>
      <c r="K374" s="832" t="s">
        <v>2234</v>
      </c>
      <c r="L374" s="835">
        <v>923.74</v>
      </c>
      <c r="M374" s="835">
        <v>5542.4400000000005</v>
      </c>
      <c r="N374" s="832">
        <v>6</v>
      </c>
      <c r="O374" s="836">
        <v>1.5</v>
      </c>
      <c r="P374" s="835">
        <v>5542.4400000000005</v>
      </c>
      <c r="Q374" s="837">
        <v>1</v>
      </c>
      <c r="R374" s="832">
        <v>6</v>
      </c>
      <c r="S374" s="837">
        <v>1</v>
      </c>
      <c r="T374" s="836">
        <v>1.5</v>
      </c>
      <c r="U374" s="838">
        <v>1</v>
      </c>
    </row>
    <row r="375" spans="1:21" ht="14.4" customHeight="1" x14ac:dyDescent="0.3">
      <c r="A375" s="831">
        <v>31</v>
      </c>
      <c r="B375" s="832" t="s">
        <v>2041</v>
      </c>
      <c r="C375" s="832" t="s">
        <v>2045</v>
      </c>
      <c r="D375" s="833" t="s">
        <v>3331</v>
      </c>
      <c r="E375" s="834" t="s">
        <v>2075</v>
      </c>
      <c r="F375" s="832" t="s">
        <v>2042</v>
      </c>
      <c r="G375" s="832" t="s">
        <v>2082</v>
      </c>
      <c r="H375" s="832" t="s">
        <v>630</v>
      </c>
      <c r="I375" s="832" t="s">
        <v>2293</v>
      </c>
      <c r="J375" s="832" t="s">
        <v>810</v>
      </c>
      <c r="K375" s="832" t="s">
        <v>2294</v>
      </c>
      <c r="L375" s="835">
        <v>1154.68</v>
      </c>
      <c r="M375" s="835">
        <v>1154.68</v>
      </c>
      <c r="N375" s="832">
        <v>1</v>
      </c>
      <c r="O375" s="836">
        <v>0.5</v>
      </c>
      <c r="P375" s="835">
        <v>1154.68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31</v>
      </c>
      <c r="B376" s="832" t="s">
        <v>2041</v>
      </c>
      <c r="C376" s="832" t="s">
        <v>2045</v>
      </c>
      <c r="D376" s="833" t="s">
        <v>3331</v>
      </c>
      <c r="E376" s="834" t="s">
        <v>2075</v>
      </c>
      <c r="F376" s="832" t="s">
        <v>2042</v>
      </c>
      <c r="G376" s="832" t="s">
        <v>2092</v>
      </c>
      <c r="H376" s="832" t="s">
        <v>630</v>
      </c>
      <c r="I376" s="832" t="s">
        <v>1842</v>
      </c>
      <c r="J376" s="832" t="s">
        <v>671</v>
      </c>
      <c r="K376" s="832" t="s">
        <v>1843</v>
      </c>
      <c r="L376" s="835">
        <v>24.22</v>
      </c>
      <c r="M376" s="835">
        <v>48.44</v>
      </c>
      <c r="N376" s="832">
        <v>2</v>
      </c>
      <c r="O376" s="836">
        <v>2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31</v>
      </c>
      <c r="B377" s="832" t="s">
        <v>2041</v>
      </c>
      <c r="C377" s="832" t="s">
        <v>2045</v>
      </c>
      <c r="D377" s="833" t="s">
        <v>3331</v>
      </c>
      <c r="E377" s="834" t="s">
        <v>2075</v>
      </c>
      <c r="F377" s="832" t="s">
        <v>2042</v>
      </c>
      <c r="G377" s="832" t="s">
        <v>2092</v>
      </c>
      <c r="H377" s="832" t="s">
        <v>630</v>
      </c>
      <c r="I377" s="832" t="s">
        <v>1844</v>
      </c>
      <c r="J377" s="832" t="s">
        <v>671</v>
      </c>
      <c r="K377" s="832" t="s">
        <v>1845</v>
      </c>
      <c r="L377" s="835">
        <v>48.42</v>
      </c>
      <c r="M377" s="835">
        <v>435.78000000000003</v>
      </c>
      <c r="N377" s="832">
        <v>9</v>
      </c>
      <c r="O377" s="836">
        <v>8.5</v>
      </c>
      <c r="P377" s="835">
        <v>145.26</v>
      </c>
      <c r="Q377" s="837">
        <v>0.33333333333333331</v>
      </c>
      <c r="R377" s="832">
        <v>3</v>
      </c>
      <c r="S377" s="837">
        <v>0.33333333333333331</v>
      </c>
      <c r="T377" s="836">
        <v>2.5</v>
      </c>
      <c r="U377" s="838">
        <v>0.29411764705882354</v>
      </c>
    </row>
    <row r="378" spans="1:21" ht="14.4" customHeight="1" x14ac:dyDescent="0.3">
      <c r="A378" s="831">
        <v>31</v>
      </c>
      <c r="B378" s="832" t="s">
        <v>2041</v>
      </c>
      <c r="C378" s="832" t="s">
        <v>2045</v>
      </c>
      <c r="D378" s="833" t="s">
        <v>3331</v>
      </c>
      <c r="E378" s="834" t="s">
        <v>2075</v>
      </c>
      <c r="F378" s="832" t="s">
        <v>2042</v>
      </c>
      <c r="G378" s="832" t="s">
        <v>2176</v>
      </c>
      <c r="H378" s="832" t="s">
        <v>588</v>
      </c>
      <c r="I378" s="832" t="s">
        <v>2177</v>
      </c>
      <c r="J378" s="832" t="s">
        <v>828</v>
      </c>
      <c r="K378" s="832" t="s">
        <v>2178</v>
      </c>
      <c r="L378" s="835">
        <v>32.25</v>
      </c>
      <c r="M378" s="835">
        <v>32.25</v>
      </c>
      <c r="N378" s="832">
        <v>1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31</v>
      </c>
      <c r="B379" s="832" t="s">
        <v>2041</v>
      </c>
      <c r="C379" s="832" t="s">
        <v>2045</v>
      </c>
      <c r="D379" s="833" t="s">
        <v>3331</v>
      </c>
      <c r="E379" s="834" t="s">
        <v>2075</v>
      </c>
      <c r="F379" s="832" t="s">
        <v>2042</v>
      </c>
      <c r="G379" s="832" t="s">
        <v>2391</v>
      </c>
      <c r="H379" s="832" t="s">
        <v>630</v>
      </c>
      <c r="I379" s="832" t="s">
        <v>1703</v>
      </c>
      <c r="J379" s="832" t="s">
        <v>1704</v>
      </c>
      <c r="K379" s="832" t="s">
        <v>1705</v>
      </c>
      <c r="L379" s="835">
        <v>145.72999999999999</v>
      </c>
      <c r="M379" s="835">
        <v>145.72999999999999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31</v>
      </c>
      <c r="B380" s="832" t="s">
        <v>2041</v>
      </c>
      <c r="C380" s="832" t="s">
        <v>2045</v>
      </c>
      <c r="D380" s="833" t="s">
        <v>3331</v>
      </c>
      <c r="E380" s="834" t="s">
        <v>2075</v>
      </c>
      <c r="F380" s="832" t="s">
        <v>2042</v>
      </c>
      <c r="G380" s="832" t="s">
        <v>2093</v>
      </c>
      <c r="H380" s="832" t="s">
        <v>630</v>
      </c>
      <c r="I380" s="832" t="s">
        <v>1866</v>
      </c>
      <c r="J380" s="832" t="s">
        <v>1867</v>
      </c>
      <c r="K380" s="832" t="s">
        <v>1868</v>
      </c>
      <c r="L380" s="835">
        <v>0</v>
      </c>
      <c r="M380" s="835">
        <v>0</v>
      </c>
      <c r="N380" s="832">
        <v>117</v>
      </c>
      <c r="O380" s="836">
        <v>84.5</v>
      </c>
      <c r="P380" s="835">
        <v>0</v>
      </c>
      <c r="Q380" s="837"/>
      <c r="R380" s="832">
        <v>63</v>
      </c>
      <c r="S380" s="837">
        <v>0.53846153846153844</v>
      </c>
      <c r="T380" s="836">
        <v>39.5</v>
      </c>
      <c r="U380" s="838">
        <v>0.46745562130177515</v>
      </c>
    </row>
    <row r="381" spans="1:21" ht="14.4" customHeight="1" x14ac:dyDescent="0.3">
      <c r="A381" s="831">
        <v>31</v>
      </c>
      <c r="B381" s="832" t="s">
        <v>2041</v>
      </c>
      <c r="C381" s="832" t="s">
        <v>2045</v>
      </c>
      <c r="D381" s="833" t="s">
        <v>3331</v>
      </c>
      <c r="E381" s="834" t="s">
        <v>2075</v>
      </c>
      <c r="F381" s="832" t="s">
        <v>2042</v>
      </c>
      <c r="G381" s="832" t="s">
        <v>2235</v>
      </c>
      <c r="H381" s="832" t="s">
        <v>588</v>
      </c>
      <c r="I381" s="832" t="s">
        <v>2340</v>
      </c>
      <c r="J381" s="832" t="s">
        <v>1511</v>
      </c>
      <c r="K381" s="832" t="s">
        <v>2341</v>
      </c>
      <c r="L381" s="835">
        <v>59.56</v>
      </c>
      <c r="M381" s="835">
        <v>59.56</v>
      </c>
      <c r="N381" s="832">
        <v>1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31</v>
      </c>
      <c r="B382" s="832" t="s">
        <v>2041</v>
      </c>
      <c r="C382" s="832" t="s">
        <v>2045</v>
      </c>
      <c r="D382" s="833" t="s">
        <v>3331</v>
      </c>
      <c r="E382" s="834" t="s">
        <v>2075</v>
      </c>
      <c r="F382" s="832" t="s">
        <v>2042</v>
      </c>
      <c r="G382" s="832" t="s">
        <v>2094</v>
      </c>
      <c r="H382" s="832" t="s">
        <v>588</v>
      </c>
      <c r="I382" s="832" t="s">
        <v>2095</v>
      </c>
      <c r="J382" s="832" t="s">
        <v>1237</v>
      </c>
      <c r="K382" s="832" t="s">
        <v>2096</v>
      </c>
      <c r="L382" s="835">
        <v>219.37</v>
      </c>
      <c r="M382" s="835">
        <v>877.48</v>
      </c>
      <c r="N382" s="832">
        <v>4</v>
      </c>
      <c r="O382" s="836">
        <v>2.5</v>
      </c>
      <c r="P382" s="835">
        <v>219.37</v>
      </c>
      <c r="Q382" s="837">
        <v>0.25</v>
      </c>
      <c r="R382" s="832">
        <v>1</v>
      </c>
      <c r="S382" s="837">
        <v>0.25</v>
      </c>
      <c r="T382" s="836">
        <v>0.5</v>
      </c>
      <c r="U382" s="838">
        <v>0.2</v>
      </c>
    </row>
    <row r="383" spans="1:21" ht="14.4" customHeight="1" x14ac:dyDescent="0.3">
      <c r="A383" s="831">
        <v>31</v>
      </c>
      <c r="B383" s="832" t="s">
        <v>2041</v>
      </c>
      <c r="C383" s="832" t="s">
        <v>2045</v>
      </c>
      <c r="D383" s="833" t="s">
        <v>3331</v>
      </c>
      <c r="E383" s="834" t="s">
        <v>2075</v>
      </c>
      <c r="F383" s="832" t="s">
        <v>2042</v>
      </c>
      <c r="G383" s="832" t="s">
        <v>2380</v>
      </c>
      <c r="H383" s="832" t="s">
        <v>588</v>
      </c>
      <c r="I383" s="832" t="s">
        <v>2392</v>
      </c>
      <c r="J383" s="832" t="s">
        <v>2393</v>
      </c>
      <c r="K383" s="832" t="s">
        <v>2394</v>
      </c>
      <c r="L383" s="835">
        <v>31.32</v>
      </c>
      <c r="M383" s="835">
        <v>31.32</v>
      </c>
      <c r="N383" s="832">
        <v>1</v>
      </c>
      <c r="O383" s="836">
        <v>0.5</v>
      </c>
      <c r="P383" s="835">
        <v>31.32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31</v>
      </c>
      <c r="B384" s="832" t="s">
        <v>2041</v>
      </c>
      <c r="C384" s="832" t="s">
        <v>2045</v>
      </c>
      <c r="D384" s="833" t="s">
        <v>3331</v>
      </c>
      <c r="E384" s="834" t="s">
        <v>2075</v>
      </c>
      <c r="F384" s="832" t="s">
        <v>2042</v>
      </c>
      <c r="G384" s="832" t="s">
        <v>2097</v>
      </c>
      <c r="H384" s="832" t="s">
        <v>588</v>
      </c>
      <c r="I384" s="832" t="s">
        <v>2103</v>
      </c>
      <c r="J384" s="832" t="s">
        <v>2099</v>
      </c>
      <c r="K384" s="832" t="s">
        <v>2104</v>
      </c>
      <c r="L384" s="835">
        <v>99.94</v>
      </c>
      <c r="M384" s="835">
        <v>199.88</v>
      </c>
      <c r="N384" s="832">
        <v>2</v>
      </c>
      <c r="O384" s="836">
        <v>2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31</v>
      </c>
      <c r="B385" s="832" t="s">
        <v>2041</v>
      </c>
      <c r="C385" s="832" t="s">
        <v>2045</v>
      </c>
      <c r="D385" s="833" t="s">
        <v>3331</v>
      </c>
      <c r="E385" s="834" t="s">
        <v>2075</v>
      </c>
      <c r="F385" s="832" t="s">
        <v>2042</v>
      </c>
      <c r="G385" s="832" t="s">
        <v>2097</v>
      </c>
      <c r="H385" s="832" t="s">
        <v>588</v>
      </c>
      <c r="I385" s="832" t="s">
        <v>2200</v>
      </c>
      <c r="J385" s="832" t="s">
        <v>1114</v>
      </c>
      <c r="K385" s="832" t="s">
        <v>2197</v>
      </c>
      <c r="L385" s="835">
        <v>50.32</v>
      </c>
      <c r="M385" s="835">
        <v>50.32</v>
      </c>
      <c r="N385" s="832">
        <v>1</v>
      </c>
      <c r="O385" s="836">
        <v>0.5</v>
      </c>
      <c r="P385" s="835">
        <v>50.32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31</v>
      </c>
      <c r="B386" s="832" t="s">
        <v>2041</v>
      </c>
      <c r="C386" s="832" t="s">
        <v>2045</v>
      </c>
      <c r="D386" s="833" t="s">
        <v>3331</v>
      </c>
      <c r="E386" s="834" t="s">
        <v>2075</v>
      </c>
      <c r="F386" s="832" t="s">
        <v>2044</v>
      </c>
      <c r="G386" s="832" t="s">
        <v>2105</v>
      </c>
      <c r="H386" s="832" t="s">
        <v>588</v>
      </c>
      <c r="I386" s="832" t="s">
        <v>2106</v>
      </c>
      <c r="J386" s="832" t="s">
        <v>2107</v>
      </c>
      <c r="K386" s="832" t="s">
        <v>2108</v>
      </c>
      <c r="L386" s="835">
        <v>35.130000000000003</v>
      </c>
      <c r="M386" s="835">
        <v>10047.18000000002</v>
      </c>
      <c r="N386" s="832">
        <v>286</v>
      </c>
      <c r="O386" s="836">
        <v>133</v>
      </c>
      <c r="P386" s="835">
        <v>9485.1000000000204</v>
      </c>
      <c r="Q386" s="837">
        <v>0.94405594405594417</v>
      </c>
      <c r="R386" s="832">
        <v>270</v>
      </c>
      <c r="S386" s="837">
        <v>0.94405594405594406</v>
      </c>
      <c r="T386" s="836">
        <v>128</v>
      </c>
      <c r="U386" s="838">
        <v>0.96240601503759393</v>
      </c>
    </row>
    <row r="387" spans="1:21" ht="14.4" customHeight="1" x14ac:dyDescent="0.3">
      <c r="A387" s="831">
        <v>31</v>
      </c>
      <c r="B387" s="832" t="s">
        <v>2041</v>
      </c>
      <c r="C387" s="832" t="s">
        <v>2045</v>
      </c>
      <c r="D387" s="833" t="s">
        <v>3331</v>
      </c>
      <c r="E387" s="834" t="s">
        <v>2075</v>
      </c>
      <c r="F387" s="832" t="s">
        <v>2044</v>
      </c>
      <c r="G387" s="832" t="s">
        <v>2109</v>
      </c>
      <c r="H387" s="832" t="s">
        <v>588</v>
      </c>
      <c r="I387" s="832" t="s">
        <v>2248</v>
      </c>
      <c r="J387" s="832" t="s">
        <v>2249</v>
      </c>
      <c r="K387" s="832" t="s">
        <v>2250</v>
      </c>
      <c r="L387" s="835">
        <v>3000</v>
      </c>
      <c r="M387" s="835">
        <v>3000</v>
      </c>
      <c r="N387" s="832">
        <v>1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31</v>
      </c>
      <c r="B388" s="832" t="s">
        <v>2041</v>
      </c>
      <c r="C388" s="832" t="s">
        <v>2045</v>
      </c>
      <c r="D388" s="833" t="s">
        <v>3331</v>
      </c>
      <c r="E388" s="834" t="s">
        <v>2075</v>
      </c>
      <c r="F388" s="832" t="s">
        <v>2044</v>
      </c>
      <c r="G388" s="832" t="s">
        <v>2109</v>
      </c>
      <c r="H388" s="832" t="s">
        <v>588</v>
      </c>
      <c r="I388" s="832" t="s">
        <v>2208</v>
      </c>
      <c r="J388" s="832" t="s">
        <v>2209</v>
      </c>
      <c r="K388" s="832" t="s">
        <v>2210</v>
      </c>
      <c r="L388" s="835">
        <v>199.5</v>
      </c>
      <c r="M388" s="835">
        <v>598.5</v>
      </c>
      <c r="N388" s="832">
        <v>3</v>
      </c>
      <c r="O388" s="836">
        <v>3</v>
      </c>
      <c r="P388" s="835">
        <v>598.5</v>
      </c>
      <c r="Q388" s="837">
        <v>1</v>
      </c>
      <c r="R388" s="832">
        <v>3</v>
      </c>
      <c r="S388" s="837">
        <v>1</v>
      </c>
      <c r="T388" s="836">
        <v>3</v>
      </c>
      <c r="U388" s="838">
        <v>1</v>
      </c>
    </row>
    <row r="389" spans="1:21" ht="14.4" customHeight="1" x14ac:dyDescent="0.3">
      <c r="A389" s="831">
        <v>31</v>
      </c>
      <c r="B389" s="832" t="s">
        <v>2041</v>
      </c>
      <c r="C389" s="832" t="s">
        <v>2045</v>
      </c>
      <c r="D389" s="833" t="s">
        <v>3331</v>
      </c>
      <c r="E389" s="834" t="s">
        <v>2075</v>
      </c>
      <c r="F389" s="832" t="s">
        <v>2044</v>
      </c>
      <c r="G389" s="832" t="s">
        <v>2109</v>
      </c>
      <c r="H389" s="832" t="s">
        <v>588</v>
      </c>
      <c r="I389" s="832" t="s">
        <v>2110</v>
      </c>
      <c r="J389" s="832" t="s">
        <v>2111</v>
      </c>
      <c r="K389" s="832" t="s">
        <v>2112</v>
      </c>
      <c r="L389" s="835">
        <v>492.18</v>
      </c>
      <c r="M389" s="835">
        <v>5906.1600000000008</v>
      </c>
      <c r="N389" s="832">
        <v>12</v>
      </c>
      <c r="O389" s="836">
        <v>12</v>
      </c>
      <c r="P389" s="835">
        <v>5413.9800000000005</v>
      </c>
      <c r="Q389" s="837">
        <v>0.91666666666666663</v>
      </c>
      <c r="R389" s="832">
        <v>11</v>
      </c>
      <c r="S389" s="837">
        <v>0.91666666666666663</v>
      </c>
      <c r="T389" s="836">
        <v>11</v>
      </c>
      <c r="U389" s="838">
        <v>0.91666666666666663</v>
      </c>
    </row>
    <row r="390" spans="1:21" ht="14.4" customHeight="1" x14ac:dyDescent="0.3">
      <c r="A390" s="831">
        <v>31</v>
      </c>
      <c r="B390" s="832" t="s">
        <v>2041</v>
      </c>
      <c r="C390" s="832" t="s">
        <v>2045</v>
      </c>
      <c r="D390" s="833" t="s">
        <v>3331</v>
      </c>
      <c r="E390" s="834" t="s">
        <v>2075</v>
      </c>
      <c r="F390" s="832" t="s">
        <v>2044</v>
      </c>
      <c r="G390" s="832" t="s">
        <v>2109</v>
      </c>
      <c r="H390" s="832" t="s">
        <v>588</v>
      </c>
      <c r="I390" s="832" t="s">
        <v>2113</v>
      </c>
      <c r="J390" s="832" t="s">
        <v>2114</v>
      </c>
      <c r="K390" s="832" t="s">
        <v>2115</v>
      </c>
      <c r="L390" s="835">
        <v>347.81</v>
      </c>
      <c r="M390" s="835">
        <v>1043.43</v>
      </c>
      <c r="N390" s="832">
        <v>3</v>
      </c>
      <c r="O390" s="836">
        <v>3</v>
      </c>
      <c r="P390" s="835">
        <v>1043.43</v>
      </c>
      <c r="Q390" s="837">
        <v>1</v>
      </c>
      <c r="R390" s="832">
        <v>3</v>
      </c>
      <c r="S390" s="837">
        <v>1</v>
      </c>
      <c r="T390" s="836">
        <v>3</v>
      </c>
      <c r="U390" s="838">
        <v>1</v>
      </c>
    </row>
    <row r="391" spans="1:21" ht="14.4" customHeight="1" x14ac:dyDescent="0.3">
      <c r="A391" s="831">
        <v>31</v>
      </c>
      <c r="B391" s="832" t="s">
        <v>2041</v>
      </c>
      <c r="C391" s="832" t="s">
        <v>2045</v>
      </c>
      <c r="D391" s="833" t="s">
        <v>3331</v>
      </c>
      <c r="E391" s="834" t="s">
        <v>2075</v>
      </c>
      <c r="F391" s="832" t="s">
        <v>2044</v>
      </c>
      <c r="G391" s="832" t="s">
        <v>2109</v>
      </c>
      <c r="H391" s="832" t="s">
        <v>588</v>
      </c>
      <c r="I391" s="832" t="s">
        <v>2274</v>
      </c>
      <c r="J391" s="832" t="s">
        <v>2275</v>
      </c>
      <c r="K391" s="832" t="s">
        <v>2276</v>
      </c>
      <c r="L391" s="835">
        <v>2296.87</v>
      </c>
      <c r="M391" s="835">
        <v>6890.61</v>
      </c>
      <c r="N391" s="832">
        <v>3</v>
      </c>
      <c r="O391" s="836">
        <v>3</v>
      </c>
      <c r="P391" s="835">
        <v>6890.61</v>
      </c>
      <c r="Q391" s="837">
        <v>1</v>
      </c>
      <c r="R391" s="832">
        <v>3</v>
      </c>
      <c r="S391" s="837">
        <v>1</v>
      </c>
      <c r="T391" s="836">
        <v>3</v>
      </c>
      <c r="U391" s="838">
        <v>1</v>
      </c>
    </row>
    <row r="392" spans="1:21" ht="14.4" customHeight="1" x14ac:dyDescent="0.3">
      <c r="A392" s="831">
        <v>31</v>
      </c>
      <c r="B392" s="832" t="s">
        <v>2041</v>
      </c>
      <c r="C392" s="832" t="s">
        <v>2045</v>
      </c>
      <c r="D392" s="833" t="s">
        <v>3331</v>
      </c>
      <c r="E392" s="834" t="s">
        <v>2075</v>
      </c>
      <c r="F392" s="832" t="s">
        <v>2044</v>
      </c>
      <c r="G392" s="832" t="s">
        <v>2109</v>
      </c>
      <c r="H392" s="832" t="s">
        <v>588</v>
      </c>
      <c r="I392" s="832" t="s">
        <v>2122</v>
      </c>
      <c r="J392" s="832" t="s">
        <v>2123</v>
      </c>
      <c r="K392" s="832" t="s">
        <v>2124</v>
      </c>
      <c r="L392" s="835">
        <v>971.25</v>
      </c>
      <c r="M392" s="835">
        <v>8741.25</v>
      </c>
      <c r="N392" s="832">
        <v>9</v>
      </c>
      <c r="O392" s="836">
        <v>9</v>
      </c>
      <c r="P392" s="835">
        <v>8741.25</v>
      </c>
      <c r="Q392" s="837">
        <v>1</v>
      </c>
      <c r="R392" s="832">
        <v>9</v>
      </c>
      <c r="S392" s="837">
        <v>1</v>
      </c>
      <c r="T392" s="836">
        <v>9</v>
      </c>
      <c r="U392" s="838">
        <v>1</v>
      </c>
    </row>
    <row r="393" spans="1:21" ht="14.4" customHeight="1" x14ac:dyDescent="0.3">
      <c r="A393" s="831">
        <v>31</v>
      </c>
      <c r="B393" s="832" t="s">
        <v>2041</v>
      </c>
      <c r="C393" s="832" t="s">
        <v>2045</v>
      </c>
      <c r="D393" s="833" t="s">
        <v>3331</v>
      </c>
      <c r="E393" s="834" t="s">
        <v>2075</v>
      </c>
      <c r="F393" s="832" t="s">
        <v>2044</v>
      </c>
      <c r="G393" s="832" t="s">
        <v>2109</v>
      </c>
      <c r="H393" s="832" t="s">
        <v>588</v>
      </c>
      <c r="I393" s="832" t="s">
        <v>2125</v>
      </c>
      <c r="J393" s="832" t="s">
        <v>2126</v>
      </c>
      <c r="K393" s="832" t="s">
        <v>2127</v>
      </c>
      <c r="L393" s="835">
        <v>350</v>
      </c>
      <c r="M393" s="835">
        <v>350</v>
      </c>
      <c r="N393" s="832">
        <v>1</v>
      </c>
      <c r="O393" s="836">
        <v>1</v>
      </c>
      <c r="P393" s="835">
        <v>350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31</v>
      </c>
      <c r="B394" s="832" t="s">
        <v>2041</v>
      </c>
      <c r="C394" s="832" t="s">
        <v>2045</v>
      </c>
      <c r="D394" s="833" t="s">
        <v>3331</v>
      </c>
      <c r="E394" s="834" t="s">
        <v>2075</v>
      </c>
      <c r="F394" s="832" t="s">
        <v>2044</v>
      </c>
      <c r="G394" s="832" t="s">
        <v>2109</v>
      </c>
      <c r="H394" s="832" t="s">
        <v>588</v>
      </c>
      <c r="I394" s="832" t="s">
        <v>2251</v>
      </c>
      <c r="J394" s="832" t="s">
        <v>2252</v>
      </c>
      <c r="K394" s="832" t="s">
        <v>2253</v>
      </c>
      <c r="L394" s="835">
        <v>1000</v>
      </c>
      <c r="M394" s="835">
        <v>2000</v>
      </c>
      <c r="N394" s="832">
        <v>2</v>
      </c>
      <c r="O394" s="836">
        <v>2</v>
      </c>
      <c r="P394" s="835">
        <v>2000</v>
      </c>
      <c r="Q394" s="837">
        <v>1</v>
      </c>
      <c r="R394" s="832">
        <v>2</v>
      </c>
      <c r="S394" s="837">
        <v>1</v>
      </c>
      <c r="T394" s="836">
        <v>2</v>
      </c>
      <c r="U394" s="838">
        <v>1</v>
      </c>
    </row>
    <row r="395" spans="1:21" ht="14.4" customHeight="1" x14ac:dyDescent="0.3">
      <c r="A395" s="831">
        <v>31</v>
      </c>
      <c r="B395" s="832" t="s">
        <v>2041</v>
      </c>
      <c r="C395" s="832" t="s">
        <v>2045</v>
      </c>
      <c r="D395" s="833" t="s">
        <v>3331</v>
      </c>
      <c r="E395" s="834" t="s">
        <v>2075</v>
      </c>
      <c r="F395" s="832" t="s">
        <v>2044</v>
      </c>
      <c r="G395" s="832" t="s">
        <v>2109</v>
      </c>
      <c r="H395" s="832" t="s">
        <v>588</v>
      </c>
      <c r="I395" s="832" t="s">
        <v>2257</v>
      </c>
      <c r="J395" s="832" t="s">
        <v>2258</v>
      </c>
      <c r="K395" s="832" t="s">
        <v>2259</v>
      </c>
      <c r="L395" s="835">
        <v>1690</v>
      </c>
      <c r="M395" s="835">
        <v>1690</v>
      </c>
      <c r="N395" s="832">
        <v>1</v>
      </c>
      <c r="O395" s="836">
        <v>1</v>
      </c>
      <c r="P395" s="835">
        <v>1690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31</v>
      </c>
      <c r="B396" s="832" t="s">
        <v>2041</v>
      </c>
      <c r="C396" s="832" t="s">
        <v>2045</v>
      </c>
      <c r="D396" s="833" t="s">
        <v>3331</v>
      </c>
      <c r="E396" s="834" t="s">
        <v>2075</v>
      </c>
      <c r="F396" s="832" t="s">
        <v>2044</v>
      </c>
      <c r="G396" s="832" t="s">
        <v>2109</v>
      </c>
      <c r="H396" s="832" t="s">
        <v>588</v>
      </c>
      <c r="I396" s="832" t="s">
        <v>2395</v>
      </c>
      <c r="J396" s="832" t="s">
        <v>2396</v>
      </c>
      <c r="K396" s="832" t="s">
        <v>2397</v>
      </c>
      <c r="L396" s="835">
        <v>700</v>
      </c>
      <c r="M396" s="835">
        <v>700</v>
      </c>
      <c r="N396" s="832">
        <v>1</v>
      </c>
      <c r="O396" s="836">
        <v>1</v>
      </c>
      <c r="P396" s="835">
        <v>700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31</v>
      </c>
      <c r="B397" s="832" t="s">
        <v>2041</v>
      </c>
      <c r="C397" s="832" t="s">
        <v>2045</v>
      </c>
      <c r="D397" s="833" t="s">
        <v>3331</v>
      </c>
      <c r="E397" s="834" t="s">
        <v>2075</v>
      </c>
      <c r="F397" s="832" t="s">
        <v>2044</v>
      </c>
      <c r="G397" s="832" t="s">
        <v>2109</v>
      </c>
      <c r="H397" s="832" t="s">
        <v>588</v>
      </c>
      <c r="I397" s="832" t="s">
        <v>2398</v>
      </c>
      <c r="J397" s="832" t="s">
        <v>2399</v>
      </c>
      <c r="K397" s="832" t="s">
        <v>2400</v>
      </c>
      <c r="L397" s="835">
        <v>700</v>
      </c>
      <c r="M397" s="835">
        <v>700</v>
      </c>
      <c r="N397" s="832">
        <v>1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31</v>
      </c>
      <c r="B398" s="832" t="s">
        <v>2041</v>
      </c>
      <c r="C398" s="832" t="s">
        <v>2045</v>
      </c>
      <c r="D398" s="833" t="s">
        <v>3331</v>
      </c>
      <c r="E398" s="834" t="s">
        <v>2075</v>
      </c>
      <c r="F398" s="832" t="s">
        <v>2044</v>
      </c>
      <c r="G398" s="832" t="s">
        <v>2131</v>
      </c>
      <c r="H398" s="832" t="s">
        <v>588</v>
      </c>
      <c r="I398" s="832" t="s">
        <v>2214</v>
      </c>
      <c r="J398" s="832" t="s">
        <v>2215</v>
      </c>
      <c r="K398" s="832" t="s">
        <v>2216</v>
      </c>
      <c r="L398" s="835">
        <v>260</v>
      </c>
      <c r="M398" s="835">
        <v>1040</v>
      </c>
      <c r="N398" s="832">
        <v>4</v>
      </c>
      <c r="O398" s="836">
        <v>2</v>
      </c>
      <c r="P398" s="835">
        <v>1040</v>
      </c>
      <c r="Q398" s="837">
        <v>1</v>
      </c>
      <c r="R398" s="832">
        <v>4</v>
      </c>
      <c r="S398" s="837">
        <v>1</v>
      </c>
      <c r="T398" s="836">
        <v>2</v>
      </c>
      <c r="U398" s="838">
        <v>1</v>
      </c>
    </row>
    <row r="399" spans="1:21" ht="14.4" customHeight="1" x14ac:dyDescent="0.3">
      <c r="A399" s="831">
        <v>31</v>
      </c>
      <c r="B399" s="832" t="s">
        <v>2041</v>
      </c>
      <c r="C399" s="832" t="s">
        <v>2045</v>
      </c>
      <c r="D399" s="833" t="s">
        <v>3331</v>
      </c>
      <c r="E399" s="834" t="s">
        <v>2075</v>
      </c>
      <c r="F399" s="832" t="s">
        <v>2044</v>
      </c>
      <c r="G399" s="832" t="s">
        <v>2131</v>
      </c>
      <c r="H399" s="832" t="s">
        <v>588</v>
      </c>
      <c r="I399" s="832" t="s">
        <v>2132</v>
      </c>
      <c r="J399" s="832" t="s">
        <v>2133</v>
      </c>
      <c r="K399" s="832" t="s">
        <v>2134</v>
      </c>
      <c r="L399" s="835">
        <v>200</v>
      </c>
      <c r="M399" s="835">
        <v>10800</v>
      </c>
      <c r="N399" s="832">
        <v>54</v>
      </c>
      <c r="O399" s="836">
        <v>27</v>
      </c>
      <c r="P399" s="835">
        <v>10000</v>
      </c>
      <c r="Q399" s="837">
        <v>0.92592592592592593</v>
      </c>
      <c r="R399" s="832">
        <v>50</v>
      </c>
      <c r="S399" s="837">
        <v>0.92592592592592593</v>
      </c>
      <c r="T399" s="836">
        <v>25</v>
      </c>
      <c r="U399" s="838">
        <v>0.92592592592592593</v>
      </c>
    </row>
    <row r="400" spans="1:21" ht="14.4" customHeight="1" x14ac:dyDescent="0.3">
      <c r="A400" s="831">
        <v>31</v>
      </c>
      <c r="B400" s="832" t="s">
        <v>2041</v>
      </c>
      <c r="C400" s="832" t="s">
        <v>2045</v>
      </c>
      <c r="D400" s="833" t="s">
        <v>3331</v>
      </c>
      <c r="E400" s="834" t="s">
        <v>2075</v>
      </c>
      <c r="F400" s="832" t="s">
        <v>2044</v>
      </c>
      <c r="G400" s="832" t="s">
        <v>2131</v>
      </c>
      <c r="H400" s="832" t="s">
        <v>588</v>
      </c>
      <c r="I400" s="832" t="s">
        <v>2217</v>
      </c>
      <c r="J400" s="832" t="s">
        <v>2218</v>
      </c>
      <c r="K400" s="832" t="s">
        <v>2219</v>
      </c>
      <c r="L400" s="835">
        <v>1200</v>
      </c>
      <c r="M400" s="835">
        <v>3600</v>
      </c>
      <c r="N400" s="832">
        <v>3</v>
      </c>
      <c r="O400" s="836">
        <v>3</v>
      </c>
      <c r="P400" s="835">
        <v>3600</v>
      </c>
      <c r="Q400" s="837">
        <v>1</v>
      </c>
      <c r="R400" s="832">
        <v>3</v>
      </c>
      <c r="S400" s="837">
        <v>1</v>
      </c>
      <c r="T400" s="836">
        <v>3</v>
      </c>
      <c r="U400" s="838">
        <v>1</v>
      </c>
    </row>
    <row r="401" spans="1:21" ht="14.4" customHeight="1" x14ac:dyDescent="0.3">
      <c r="A401" s="831">
        <v>31</v>
      </c>
      <c r="B401" s="832" t="s">
        <v>2041</v>
      </c>
      <c r="C401" s="832" t="s">
        <v>2045</v>
      </c>
      <c r="D401" s="833" t="s">
        <v>3331</v>
      </c>
      <c r="E401" s="834" t="s">
        <v>2077</v>
      </c>
      <c r="F401" s="832" t="s">
        <v>2042</v>
      </c>
      <c r="G401" s="832" t="s">
        <v>2348</v>
      </c>
      <c r="H401" s="832" t="s">
        <v>588</v>
      </c>
      <c r="I401" s="832" t="s">
        <v>2349</v>
      </c>
      <c r="J401" s="832" t="s">
        <v>2350</v>
      </c>
      <c r="K401" s="832" t="s">
        <v>2351</v>
      </c>
      <c r="L401" s="835">
        <v>0</v>
      </c>
      <c r="M401" s="835">
        <v>0</v>
      </c>
      <c r="N401" s="832">
        <v>1</v>
      </c>
      <c r="O401" s="836">
        <v>1</v>
      </c>
      <c r="P401" s="835"/>
      <c r="Q401" s="837"/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31</v>
      </c>
      <c r="B402" s="832" t="s">
        <v>2041</v>
      </c>
      <c r="C402" s="832" t="s">
        <v>2045</v>
      </c>
      <c r="D402" s="833" t="s">
        <v>3331</v>
      </c>
      <c r="E402" s="834" t="s">
        <v>2077</v>
      </c>
      <c r="F402" s="832" t="s">
        <v>2042</v>
      </c>
      <c r="G402" s="832" t="s">
        <v>2079</v>
      </c>
      <c r="H402" s="832" t="s">
        <v>588</v>
      </c>
      <c r="I402" s="832" t="s">
        <v>2080</v>
      </c>
      <c r="J402" s="832" t="s">
        <v>623</v>
      </c>
      <c r="K402" s="832" t="s">
        <v>2081</v>
      </c>
      <c r="L402" s="835">
        <v>0</v>
      </c>
      <c r="M402" s="835">
        <v>0</v>
      </c>
      <c r="N402" s="832">
        <v>2</v>
      </c>
      <c r="O402" s="836">
        <v>0.5</v>
      </c>
      <c r="P402" s="835"/>
      <c r="Q402" s="837"/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31</v>
      </c>
      <c r="B403" s="832" t="s">
        <v>2041</v>
      </c>
      <c r="C403" s="832" t="s">
        <v>2045</v>
      </c>
      <c r="D403" s="833" t="s">
        <v>3331</v>
      </c>
      <c r="E403" s="834" t="s">
        <v>2077</v>
      </c>
      <c r="F403" s="832" t="s">
        <v>2042</v>
      </c>
      <c r="G403" s="832" t="s">
        <v>2082</v>
      </c>
      <c r="H403" s="832" t="s">
        <v>630</v>
      </c>
      <c r="I403" s="832" t="s">
        <v>2174</v>
      </c>
      <c r="J403" s="832" t="s">
        <v>810</v>
      </c>
      <c r="K403" s="832" t="s">
        <v>2175</v>
      </c>
      <c r="L403" s="835">
        <v>368.16</v>
      </c>
      <c r="M403" s="835">
        <v>1840.8000000000002</v>
      </c>
      <c r="N403" s="832">
        <v>5</v>
      </c>
      <c r="O403" s="836">
        <v>1</v>
      </c>
      <c r="P403" s="835">
        <v>736.32</v>
      </c>
      <c r="Q403" s="837">
        <v>0.39999999999999997</v>
      </c>
      <c r="R403" s="832">
        <v>2</v>
      </c>
      <c r="S403" s="837">
        <v>0.4</v>
      </c>
      <c r="T403" s="836">
        <v>0.5</v>
      </c>
      <c r="U403" s="838">
        <v>0.5</v>
      </c>
    </row>
    <row r="404" spans="1:21" ht="14.4" customHeight="1" x14ac:dyDescent="0.3">
      <c r="A404" s="831">
        <v>31</v>
      </c>
      <c r="B404" s="832" t="s">
        <v>2041</v>
      </c>
      <c r="C404" s="832" t="s">
        <v>2045</v>
      </c>
      <c r="D404" s="833" t="s">
        <v>3331</v>
      </c>
      <c r="E404" s="834" t="s">
        <v>2077</v>
      </c>
      <c r="F404" s="832" t="s">
        <v>2042</v>
      </c>
      <c r="G404" s="832" t="s">
        <v>2082</v>
      </c>
      <c r="H404" s="832" t="s">
        <v>630</v>
      </c>
      <c r="I404" s="832" t="s">
        <v>2083</v>
      </c>
      <c r="J404" s="832" t="s">
        <v>810</v>
      </c>
      <c r="K404" s="832" t="s">
        <v>1638</v>
      </c>
      <c r="L404" s="835">
        <v>490.89</v>
      </c>
      <c r="M404" s="835">
        <v>12763.14</v>
      </c>
      <c r="N404" s="832">
        <v>26</v>
      </c>
      <c r="O404" s="836">
        <v>10</v>
      </c>
      <c r="P404" s="835">
        <v>9326.91</v>
      </c>
      <c r="Q404" s="837">
        <v>0.73076923076923084</v>
      </c>
      <c r="R404" s="832">
        <v>19</v>
      </c>
      <c r="S404" s="837">
        <v>0.73076923076923073</v>
      </c>
      <c r="T404" s="836">
        <v>7.5</v>
      </c>
      <c r="U404" s="838">
        <v>0.75</v>
      </c>
    </row>
    <row r="405" spans="1:21" ht="14.4" customHeight="1" x14ac:dyDescent="0.3">
      <c r="A405" s="831">
        <v>31</v>
      </c>
      <c r="B405" s="832" t="s">
        <v>2041</v>
      </c>
      <c r="C405" s="832" t="s">
        <v>2045</v>
      </c>
      <c r="D405" s="833" t="s">
        <v>3331</v>
      </c>
      <c r="E405" s="834" t="s">
        <v>2077</v>
      </c>
      <c r="F405" s="832" t="s">
        <v>2042</v>
      </c>
      <c r="G405" s="832" t="s">
        <v>2082</v>
      </c>
      <c r="H405" s="832" t="s">
        <v>630</v>
      </c>
      <c r="I405" s="832" t="s">
        <v>2091</v>
      </c>
      <c r="J405" s="832" t="s">
        <v>810</v>
      </c>
      <c r="K405" s="832" t="s">
        <v>1636</v>
      </c>
      <c r="L405" s="835">
        <v>736.33</v>
      </c>
      <c r="M405" s="835">
        <v>15462.93</v>
      </c>
      <c r="N405" s="832">
        <v>21</v>
      </c>
      <c r="O405" s="836">
        <v>5</v>
      </c>
      <c r="P405" s="835">
        <v>13253.94</v>
      </c>
      <c r="Q405" s="837">
        <v>0.85714285714285721</v>
      </c>
      <c r="R405" s="832">
        <v>18</v>
      </c>
      <c r="S405" s="837">
        <v>0.8571428571428571</v>
      </c>
      <c r="T405" s="836">
        <v>4.5</v>
      </c>
      <c r="U405" s="838">
        <v>0.9</v>
      </c>
    </row>
    <row r="406" spans="1:21" ht="14.4" customHeight="1" x14ac:dyDescent="0.3">
      <c r="A406" s="831">
        <v>31</v>
      </c>
      <c r="B406" s="832" t="s">
        <v>2041</v>
      </c>
      <c r="C406" s="832" t="s">
        <v>2045</v>
      </c>
      <c r="D406" s="833" t="s">
        <v>3331</v>
      </c>
      <c r="E406" s="834" t="s">
        <v>2077</v>
      </c>
      <c r="F406" s="832" t="s">
        <v>2042</v>
      </c>
      <c r="G406" s="832" t="s">
        <v>2092</v>
      </c>
      <c r="H406" s="832" t="s">
        <v>630</v>
      </c>
      <c r="I406" s="832" t="s">
        <v>1844</v>
      </c>
      <c r="J406" s="832" t="s">
        <v>671</v>
      </c>
      <c r="K406" s="832" t="s">
        <v>1845</v>
      </c>
      <c r="L406" s="835">
        <v>48.42</v>
      </c>
      <c r="M406" s="835">
        <v>96.84</v>
      </c>
      <c r="N406" s="832">
        <v>2</v>
      </c>
      <c r="O406" s="836">
        <v>0.5</v>
      </c>
      <c r="P406" s="835">
        <v>96.84</v>
      </c>
      <c r="Q406" s="837">
        <v>1</v>
      </c>
      <c r="R406" s="832">
        <v>2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31</v>
      </c>
      <c r="B407" s="832" t="s">
        <v>2041</v>
      </c>
      <c r="C407" s="832" t="s">
        <v>2045</v>
      </c>
      <c r="D407" s="833" t="s">
        <v>3331</v>
      </c>
      <c r="E407" s="834" t="s">
        <v>2077</v>
      </c>
      <c r="F407" s="832" t="s">
        <v>2042</v>
      </c>
      <c r="G407" s="832" t="s">
        <v>2401</v>
      </c>
      <c r="H407" s="832" t="s">
        <v>630</v>
      </c>
      <c r="I407" s="832" t="s">
        <v>2402</v>
      </c>
      <c r="J407" s="832" t="s">
        <v>1606</v>
      </c>
      <c r="K407" s="832" t="s">
        <v>2403</v>
      </c>
      <c r="L407" s="835">
        <v>8.06</v>
      </c>
      <c r="M407" s="835">
        <v>8.06</v>
      </c>
      <c r="N407" s="832">
        <v>1</v>
      </c>
      <c r="O407" s="836">
        <v>0.5</v>
      </c>
      <c r="P407" s="835">
        <v>8.06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31</v>
      </c>
      <c r="B408" s="832" t="s">
        <v>2041</v>
      </c>
      <c r="C408" s="832" t="s">
        <v>2045</v>
      </c>
      <c r="D408" s="833" t="s">
        <v>3331</v>
      </c>
      <c r="E408" s="834" t="s">
        <v>2077</v>
      </c>
      <c r="F408" s="832" t="s">
        <v>2042</v>
      </c>
      <c r="G408" s="832" t="s">
        <v>2093</v>
      </c>
      <c r="H408" s="832" t="s">
        <v>630</v>
      </c>
      <c r="I408" s="832" t="s">
        <v>1866</v>
      </c>
      <c r="J408" s="832" t="s">
        <v>1867</v>
      </c>
      <c r="K408" s="832" t="s">
        <v>1868</v>
      </c>
      <c r="L408" s="835">
        <v>0</v>
      </c>
      <c r="M408" s="835">
        <v>0</v>
      </c>
      <c r="N408" s="832">
        <v>90</v>
      </c>
      <c r="O408" s="836">
        <v>66</v>
      </c>
      <c r="P408" s="835">
        <v>0</v>
      </c>
      <c r="Q408" s="837"/>
      <c r="R408" s="832">
        <v>47</v>
      </c>
      <c r="S408" s="837">
        <v>0.52222222222222225</v>
      </c>
      <c r="T408" s="836">
        <v>33</v>
      </c>
      <c r="U408" s="838">
        <v>0.5</v>
      </c>
    </row>
    <row r="409" spans="1:21" ht="14.4" customHeight="1" x14ac:dyDescent="0.3">
      <c r="A409" s="831">
        <v>31</v>
      </c>
      <c r="B409" s="832" t="s">
        <v>2041</v>
      </c>
      <c r="C409" s="832" t="s">
        <v>2045</v>
      </c>
      <c r="D409" s="833" t="s">
        <v>3331</v>
      </c>
      <c r="E409" s="834" t="s">
        <v>2077</v>
      </c>
      <c r="F409" s="832" t="s">
        <v>2042</v>
      </c>
      <c r="G409" s="832" t="s">
        <v>2235</v>
      </c>
      <c r="H409" s="832" t="s">
        <v>588</v>
      </c>
      <c r="I409" s="832" t="s">
        <v>2378</v>
      </c>
      <c r="J409" s="832" t="s">
        <v>1511</v>
      </c>
      <c r="K409" s="832" t="s">
        <v>2237</v>
      </c>
      <c r="L409" s="835">
        <v>42.54</v>
      </c>
      <c r="M409" s="835">
        <v>85.08</v>
      </c>
      <c r="N409" s="832">
        <v>2</v>
      </c>
      <c r="O409" s="836">
        <v>0.5</v>
      </c>
      <c r="P409" s="835">
        <v>85.08</v>
      </c>
      <c r="Q409" s="837">
        <v>1</v>
      </c>
      <c r="R409" s="832">
        <v>2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31</v>
      </c>
      <c r="B410" s="832" t="s">
        <v>2041</v>
      </c>
      <c r="C410" s="832" t="s">
        <v>2045</v>
      </c>
      <c r="D410" s="833" t="s">
        <v>3331</v>
      </c>
      <c r="E410" s="834" t="s">
        <v>2077</v>
      </c>
      <c r="F410" s="832" t="s">
        <v>2042</v>
      </c>
      <c r="G410" s="832" t="s">
        <v>2094</v>
      </c>
      <c r="H410" s="832" t="s">
        <v>588</v>
      </c>
      <c r="I410" s="832" t="s">
        <v>2095</v>
      </c>
      <c r="J410" s="832" t="s">
        <v>1237</v>
      </c>
      <c r="K410" s="832" t="s">
        <v>2096</v>
      </c>
      <c r="L410" s="835">
        <v>219.37</v>
      </c>
      <c r="M410" s="835">
        <v>438.74</v>
      </c>
      <c r="N410" s="832">
        <v>2</v>
      </c>
      <c r="O410" s="836">
        <v>1</v>
      </c>
      <c r="P410" s="835">
        <v>438.74</v>
      </c>
      <c r="Q410" s="837">
        <v>1</v>
      </c>
      <c r="R410" s="832">
        <v>2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31</v>
      </c>
      <c r="B411" s="832" t="s">
        <v>2041</v>
      </c>
      <c r="C411" s="832" t="s">
        <v>2045</v>
      </c>
      <c r="D411" s="833" t="s">
        <v>3331</v>
      </c>
      <c r="E411" s="834" t="s">
        <v>2077</v>
      </c>
      <c r="F411" s="832" t="s">
        <v>2042</v>
      </c>
      <c r="G411" s="832" t="s">
        <v>2097</v>
      </c>
      <c r="H411" s="832" t="s">
        <v>588</v>
      </c>
      <c r="I411" s="832" t="s">
        <v>2202</v>
      </c>
      <c r="J411" s="832" t="s">
        <v>746</v>
      </c>
      <c r="K411" s="832" t="s">
        <v>2203</v>
      </c>
      <c r="L411" s="835">
        <v>63.52</v>
      </c>
      <c r="M411" s="835">
        <v>63.52</v>
      </c>
      <c r="N411" s="832">
        <v>1</v>
      </c>
      <c r="O411" s="836">
        <v>1</v>
      </c>
      <c r="P411" s="835">
        <v>63.52</v>
      </c>
      <c r="Q411" s="837">
        <v>1</v>
      </c>
      <c r="R411" s="832">
        <v>1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31</v>
      </c>
      <c r="B412" s="832" t="s">
        <v>2041</v>
      </c>
      <c r="C412" s="832" t="s">
        <v>2045</v>
      </c>
      <c r="D412" s="833" t="s">
        <v>3331</v>
      </c>
      <c r="E412" s="834" t="s">
        <v>2077</v>
      </c>
      <c r="F412" s="832" t="s">
        <v>2044</v>
      </c>
      <c r="G412" s="832" t="s">
        <v>2131</v>
      </c>
      <c r="H412" s="832" t="s">
        <v>588</v>
      </c>
      <c r="I412" s="832" t="s">
        <v>2217</v>
      </c>
      <c r="J412" s="832" t="s">
        <v>2218</v>
      </c>
      <c r="K412" s="832" t="s">
        <v>2219</v>
      </c>
      <c r="L412" s="835">
        <v>1200</v>
      </c>
      <c r="M412" s="835">
        <v>1200</v>
      </c>
      <c r="N412" s="832">
        <v>1</v>
      </c>
      <c r="O412" s="836">
        <v>1</v>
      </c>
      <c r="P412" s="835">
        <v>1200</v>
      </c>
      <c r="Q412" s="837">
        <v>1</v>
      </c>
      <c r="R412" s="832">
        <v>1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31</v>
      </c>
      <c r="B413" s="832" t="s">
        <v>2041</v>
      </c>
      <c r="C413" s="832" t="s">
        <v>2045</v>
      </c>
      <c r="D413" s="833" t="s">
        <v>3331</v>
      </c>
      <c r="E413" s="834" t="s">
        <v>2078</v>
      </c>
      <c r="F413" s="832" t="s">
        <v>2042</v>
      </c>
      <c r="G413" s="832" t="s">
        <v>2084</v>
      </c>
      <c r="H413" s="832" t="s">
        <v>588</v>
      </c>
      <c r="I413" s="832" t="s">
        <v>1928</v>
      </c>
      <c r="J413" s="832" t="s">
        <v>639</v>
      </c>
      <c r="K413" s="832" t="s">
        <v>1926</v>
      </c>
      <c r="L413" s="835">
        <v>0</v>
      </c>
      <c r="M413" s="835">
        <v>0</v>
      </c>
      <c r="N413" s="832">
        <v>1</v>
      </c>
      <c r="O413" s="836">
        <v>1</v>
      </c>
      <c r="P413" s="835">
        <v>0</v>
      </c>
      <c r="Q413" s="837"/>
      <c r="R413" s="832">
        <v>1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31</v>
      </c>
      <c r="B414" s="832" t="s">
        <v>2041</v>
      </c>
      <c r="C414" s="832" t="s">
        <v>2045</v>
      </c>
      <c r="D414" s="833" t="s">
        <v>3331</v>
      </c>
      <c r="E414" s="834" t="s">
        <v>2078</v>
      </c>
      <c r="F414" s="832" t="s">
        <v>2042</v>
      </c>
      <c r="G414" s="832" t="s">
        <v>2085</v>
      </c>
      <c r="H414" s="832" t="s">
        <v>630</v>
      </c>
      <c r="I414" s="832" t="s">
        <v>1776</v>
      </c>
      <c r="J414" s="832" t="s">
        <v>1158</v>
      </c>
      <c r="K414" s="832" t="s">
        <v>1777</v>
      </c>
      <c r="L414" s="835">
        <v>154.36000000000001</v>
      </c>
      <c r="M414" s="835">
        <v>154.36000000000001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31</v>
      </c>
      <c r="B415" s="832" t="s">
        <v>2041</v>
      </c>
      <c r="C415" s="832" t="s">
        <v>2045</v>
      </c>
      <c r="D415" s="833" t="s">
        <v>3331</v>
      </c>
      <c r="E415" s="834" t="s">
        <v>2078</v>
      </c>
      <c r="F415" s="832" t="s">
        <v>2042</v>
      </c>
      <c r="G415" s="832" t="s">
        <v>2085</v>
      </c>
      <c r="H415" s="832" t="s">
        <v>630</v>
      </c>
      <c r="I415" s="832" t="s">
        <v>1984</v>
      </c>
      <c r="J415" s="832" t="s">
        <v>1985</v>
      </c>
      <c r="K415" s="832" t="s">
        <v>1986</v>
      </c>
      <c r="L415" s="835">
        <v>111.22</v>
      </c>
      <c r="M415" s="835">
        <v>111.22</v>
      </c>
      <c r="N415" s="832">
        <v>1</v>
      </c>
      <c r="O415" s="836">
        <v>1</v>
      </c>
      <c r="P415" s="835">
        <v>111.22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31</v>
      </c>
      <c r="B416" s="832" t="s">
        <v>2041</v>
      </c>
      <c r="C416" s="832" t="s">
        <v>2045</v>
      </c>
      <c r="D416" s="833" t="s">
        <v>3331</v>
      </c>
      <c r="E416" s="834" t="s">
        <v>2078</v>
      </c>
      <c r="F416" s="832" t="s">
        <v>2042</v>
      </c>
      <c r="G416" s="832" t="s">
        <v>2085</v>
      </c>
      <c r="H416" s="832" t="s">
        <v>630</v>
      </c>
      <c r="I416" s="832" t="s">
        <v>1778</v>
      </c>
      <c r="J416" s="832" t="s">
        <v>1779</v>
      </c>
      <c r="K416" s="832" t="s">
        <v>1780</v>
      </c>
      <c r="L416" s="835">
        <v>149.52000000000001</v>
      </c>
      <c r="M416" s="835">
        <v>448.56000000000006</v>
      </c>
      <c r="N416" s="832">
        <v>3</v>
      </c>
      <c r="O416" s="836">
        <v>2.5</v>
      </c>
      <c r="P416" s="835">
        <v>299.04000000000002</v>
      </c>
      <c r="Q416" s="837">
        <v>0.66666666666666663</v>
      </c>
      <c r="R416" s="832">
        <v>2</v>
      </c>
      <c r="S416" s="837">
        <v>0.66666666666666663</v>
      </c>
      <c r="T416" s="836">
        <v>1.5</v>
      </c>
      <c r="U416" s="838">
        <v>0.6</v>
      </c>
    </row>
    <row r="417" spans="1:21" ht="14.4" customHeight="1" x14ac:dyDescent="0.3">
      <c r="A417" s="831">
        <v>31</v>
      </c>
      <c r="B417" s="832" t="s">
        <v>2041</v>
      </c>
      <c r="C417" s="832" t="s">
        <v>2045</v>
      </c>
      <c r="D417" s="833" t="s">
        <v>3331</v>
      </c>
      <c r="E417" s="834" t="s">
        <v>2078</v>
      </c>
      <c r="F417" s="832" t="s">
        <v>2042</v>
      </c>
      <c r="G417" s="832" t="s">
        <v>2085</v>
      </c>
      <c r="H417" s="832" t="s">
        <v>588</v>
      </c>
      <c r="I417" s="832" t="s">
        <v>2138</v>
      </c>
      <c r="J417" s="832" t="s">
        <v>1158</v>
      </c>
      <c r="K417" s="832" t="s">
        <v>1777</v>
      </c>
      <c r="L417" s="835">
        <v>154.36000000000001</v>
      </c>
      <c r="M417" s="835">
        <v>154.36000000000001</v>
      </c>
      <c r="N417" s="832">
        <v>1</v>
      </c>
      <c r="O417" s="836">
        <v>0.5</v>
      </c>
      <c r="P417" s="835">
        <v>154.36000000000001</v>
      </c>
      <c r="Q417" s="837">
        <v>1</v>
      </c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31</v>
      </c>
      <c r="B418" s="832" t="s">
        <v>2041</v>
      </c>
      <c r="C418" s="832" t="s">
        <v>2045</v>
      </c>
      <c r="D418" s="833" t="s">
        <v>3331</v>
      </c>
      <c r="E418" s="834" t="s">
        <v>2078</v>
      </c>
      <c r="F418" s="832" t="s">
        <v>2042</v>
      </c>
      <c r="G418" s="832" t="s">
        <v>2085</v>
      </c>
      <c r="H418" s="832" t="s">
        <v>630</v>
      </c>
      <c r="I418" s="832" t="s">
        <v>1774</v>
      </c>
      <c r="J418" s="832" t="s">
        <v>1158</v>
      </c>
      <c r="K418" s="832" t="s">
        <v>1775</v>
      </c>
      <c r="L418" s="835">
        <v>225.06</v>
      </c>
      <c r="M418" s="835">
        <v>450.12</v>
      </c>
      <c r="N418" s="832">
        <v>2</v>
      </c>
      <c r="O418" s="836">
        <v>1</v>
      </c>
      <c r="P418" s="835">
        <v>225.06</v>
      </c>
      <c r="Q418" s="837">
        <v>0.5</v>
      </c>
      <c r="R418" s="832">
        <v>1</v>
      </c>
      <c r="S418" s="837">
        <v>0.5</v>
      </c>
      <c r="T418" s="836">
        <v>0.5</v>
      </c>
      <c r="U418" s="838">
        <v>0.5</v>
      </c>
    </row>
    <row r="419" spans="1:21" ht="14.4" customHeight="1" x14ac:dyDescent="0.3">
      <c r="A419" s="831">
        <v>31</v>
      </c>
      <c r="B419" s="832" t="s">
        <v>2041</v>
      </c>
      <c r="C419" s="832" t="s">
        <v>2045</v>
      </c>
      <c r="D419" s="833" t="s">
        <v>3331</v>
      </c>
      <c r="E419" s="834" t="s">
        <v>2078</v>
      </c>
      <c r="F419" s="832" t="s">
        <v>2042</v>
      </c>
      <c r="G419" s="832" t="s">
        <v>2142</v>
      </c>
      <c r="H419" s="832" t="s">
        <v>588</v>
      </c>
      <c r="I419" s="832" t="s">
        <v>2143</v>
      </c>
      <c r="J419" s="832" t="s">
        <v>2144</v>
      </c>
      <c r="K419" s="832" t="s">
        <v>1790</v>
      </c>
      <c r="L419" s="835">
        <v>78.33</v>
      </c>
      <c r="M419" s="835">
        <v>313.32</v>
      </c>
      <c r="N419" s="832">
        <v>4</v>
      </c>
      <c r="O419" s="836">
        <v>2.5</v>
      </c>
      <c r="P419" s="835">
        <v>313.32</v>
      </c>
      <c r="Q419" s="837">
        <v>1</v>
      </c>
      <c r="R419" s="832">
        <v>4</v>
      </c>
      <c r="S419" s="837">
        <v>1</v>
      </c>
      <c r="T419" s="836">
        <v>2.5</v>
      </c>
      <c r="U419" s="838">
        <v>1</v>
      </c>
    </row>
    <row r="420" spans="1:21" ht="14.4" customHeight="1" x14ac:dyDescent="0.3">
      <c r="A420" s="831">
        <v>31</v>
      </c>
      <c r="B420" s="832" t="s">
        <v>2041</v>
      </c>
      <c r="C420" s="832" t="s">
        <v>2045</v>
      </c>
      <c r="D420" s="833" t="s">
        <v>3331</v>
      </c>
      <c r="E420" s="834" t="s">
        <v>2078</v>
      </c>
      <c r="F420" s="832" t="s">
        <v>2042</v>
      </c>
      <c r="G420" s="832" t="s">
        <v>2142</v>
      </c>
      <c r="H420" s="832" t="s">
        <v>588</v>
      </c>
      <c r="I420" s="832" t="s">
        <v>2404</v>
      </c>
      <c r="J420" s="832" t="s">
        <v>2144</v>
      </c>
      <c r="K420" s="832" t="s">
        <v>2405</v>
      </c>
      <c r="L420" s="835">
        <v>391.67</v>
      </c>
      <c r="M420" s="835">
        <v>391.67</v>
      </c>
      <c r="N420" s="832">
        <v>1</v>
      </c>
      <c r="O420" s="836">
        <v>1</v>
      </c>
      <c r="P420" s="835">
        <v>391.67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31</v>
      </c>
      <c r="B421" s="832" t="s">
        <v>2041</v>
      </c>
      <c r="C421" s="832" t="s">
        <v>2045</v>
      </c>
      <c r="D421" s="833" t="s">
        <v>3331</v>
      </c>
      <c r="E421" s="834" t="s">
        <v>2078</v>
      </c>
      <c r="F421" s="832" t="s">
        <v>2042</v>
      </c>
      <c r="G421" s="832" t="s">
        <v>2142</v>
      </c>
      <c r="H421" s="832" t="s">
        <v>588</v>
      </c>
      <c r="I421" s="832" t="s">
        <v>2406</v>
      </c>
      <c r="J421" s="832" t="s">
        <v>2144</v>
      </c>
      <c r="K421" s="832" t="s">
        <v>2407</v>
      </c>
      <c r="L421" s="835">
        <v>39.17</v>
      </c>
      <c r="M421" s="835">
        <v>39.17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31</v>
      </c>
      <c r="B422" s="832" t="s">
        <v>2041</v>
      </c>
      <c r="C422" s="832" t="s">
        <v>2045</v>
      </c>
      <c r="D422" s="833" t="s">
        <v>3331</v>
      </c>
      <c r="E422" s="834" t="s">
        <v>2078</v>
      </c>
      <c r="F422" s="832" t="s">
        <v>2042</v>
      </c>
      <c r="G422" s="832" t="s">
        <v>2408</v>
      </c>
      <c r="H422" s="832" t="s">
        <v>588</v>
      </c>
      <c r="I422" s="832" t="s">
        <v>2409</v>
      </c>
      <c r="J422" s="832" t="s">
        <v>2410</v>
      </c>
      <c r="K422" s="832" t="s">
        <v>2411</v>
      </c>
      <c r="L422" s="835">
        <v>344</v>
      </c>
      <c r="M422" s="835">
        <v>344</v>
      </c>
      <c r="N422" s="832">
        <v>1</v>
      </c>
      <c r="O422" s="836">
        <v>1</v>
      </c>
      <c r="P422" s="835">
        <v>344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31</v>
      </c>
      <c r="B423" s="832" t="s">
        <v>2041</v>
      </c>
      <c r="C423" s="832" t="s">
        <v>2045</v>
      </c>
      <c r="D423" s="833" t="s">
        <v>3331</v>
      </c>
      <c r="E423" s="834" t="s">
        <v>2078</v>
      </c>
      <c r="F423" s="832" t="s">
        <v>2042</v>
      </c>
      <c r="G423" s="832" t="s">
        <v>2387</v>
      </c>
      <c r="H423" s="832" t="s">
        <v>630</v>
      </c>
      <c r="I423" s="832" t="s">
        <v>1657</v>
      </c>
      <c r="J423" s="832" t="s">
        <v>817</v>
      </c>
      <c r="K423" s="832" t="s">
        <v>1658</v>
      </c>
      <c r="L423" s="835">
        <v>42.51</v>
      </c>
      <c r="M423" s="835">
        <v>42.51</v>
      </c>
      <c r="N423" s="832">
        <v>1</v>
      </c>
      <c r="O423" s="836">
        <v>0.5</v>
      </c>
      <c r="P423" s="835">
        <v>42.51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31</v>
      </c>
      <c r="B424" s="832" t="s">
        <v>2041</v>
      </c>
      <c r="C424" s="832" t="s">
        <v>2045</v>
      </c>
      <c r="D424" s="833" t="s">
        <v>3331</v>
      </c>
      <c r="E424" s="834" t="s">
        <v>2078</v>
      </c>
      <c r="F424" s="832" t="s">
        <v>2042</v>
      </c>
      <c r="G424" s="832" t="s">
        <v>2087</v>
      </c>
      <c r="H424" s="832" t="s">
        <v>588</v>
      </c>
      <c r="I424" s="832" t="s">
        <v>2412</v>
      </c>
      <c r="J424" s="832" t="s">
        <v>2089</v>
      </c>
      <c r="K424" s="832" t="s">
        <v>2353</v>
      </c>
      <c r="L424" s="835">
        <v>848.49</v>
      </c>
      <c r="M424" s="835">
        <v>848.49</v>
      </c>
      <c r="N424" s="832">
        <v>1</v>
      </c>
      <c r="O424" s="836">
        <v>0.5</v>
      </c>
      <c r="P424" s="835">
        <v>848.49</v>
      </c>
      <c r="Q424" s="837">
        <v>1</v>
      </c>
      <c r="R424" s="832">
        <v>1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31</v>
      </c>
      <c r="B425" s="832" t="s">
        <v>2041</v>
      </c>
      <c r="C425" s="832" t="s">
        <v>2045</v>
      </c>
      <c r="D425" s="833" t="s">
        <v>3331</v>
      </c>
      <c r="E425" s="834" t="s">
        <v>2078</v>
      </c>
      <c r="F425" s="832" t="s">
        <v>2042</v>
      </c>
      <c r="G425" s="832" t="s">
        <v>2223</v>
      </c>
      <c r="H425" s="832" t="s">
        <v>588</v>
      </c>
      <c r="I425" s="832" t="s">
        <v>2224</v>
      </c>
      <c r="J425" s="832" t="s">
        <v>871</v>
      </c>
      <c r="K425" s="832" t="s">
        <v>2225</v>
      </c>
      <c r="L425" s="835">
        <v>55.01</v>
      </c>
      <c r="M425" s="835">
        <v>55.01</v>
      </c>
      <c r="N425" s="832">
        <v>1</v>
      </c>
      <c r="O425" s="836">
        <v>0.5</v>
      </c>
      <c r="P425" s="835">
        <v>55.01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" customHeight="1" x14ac:dyDescent="0.3">
      <c r="A426" s="831">
        <v>31</v>
      </c>
      <c r="B426" s="832" t="s">
        <v>2041</v>
      </c>
      <c r="C426" s="832" t="s">
        <v>2045</v>
      </c>
      <c r="D426" s="833" t="s">
        <v>3331</v>
      </c>
      <c r="E426" s="834" t="s">
        <v>2078</v>
      </c>
      <c r="F426" s="832" t="s">
        <v>2042</v>
      </c>
      <c r="G426" s="832" t="s">
        <v>2079</v>
      </c>
      <c r="H426" s="832" t="s">
        <v>588</v>
      </c>
      <c r="I426" s="832" t="s">
        <v>2080</v>
      </c>
      <c r="J426" s="832" t="s">
        <v>623</v>
      </c>
      <c r="K426" s="832" t="s">
        <v>2081</v>
      </c>
      <c r="L426" s="835">
        <v>0</v>
      </c>
      <c r="M426" s="835">
        <v>0</v>
      </c>
      <c r="N426" s="832">
        <v>7</v>
      </c>
      <c r="O426" s="836">
        <v>4</v>
      </c>
      <c r="P426" s="835">
        <v>0</v>
      </c>
      <c r="Q426" s="837"/>
      <c r="R426" s="832">
        <v>4</v>
      </c>
      <c r="S426" s="837">
        <v>0.5714285714285714</v>
      </c>
      <c r="T426" s="836">
        <v>2.5</v>
      </c>
      <c r="U426" s="838">
        <v>0.625</v>
      </c>
    </row>
    <row r="427" spans="1:21" ht="14.4" customHeight="1" x14ac:dyDescent="0.3">
      <c r="A427" s="831">
        <v>31</v>
      </c>
      <c r="B427" s="832" t="s">
        <v>2041</v>
      </c>
      <c r="C427" s="832" t="s">
        <v>2045</v>
      </c>
      <c r="D427" s="833" t="s">
        <v>3331</v>
      </c>
      <c r="E427" s="834" t="s">
        <v>2078</v>
      </c>
      <c r="F427" s="832" t="s">
        <v>2042</v>
      </c>
      <c r="G427" s="832" t="s">
        <v>2079</v>
      </c>
      <c r="H427" s="832" t="s">
        <v>588</v>
      </c>
      <c r="I427" s="832" t="s">
        <v>2413</v>
      </c>
      <c r="J427" s="832" t="s">
        <v>623</v>
      </c>
      <c r="K427" s="832" t="s">
        <v>2414</v>
      </c>
      <c r="L427" s="835">
        <v>0</v>
      </c>
      <c r="M427" s="835">
        <v>0</v>
      </c>
      <c r="N427" s="832">
        <v>1</v>
      </c>
      <c r="O427" s="836">
        <v>0.5</v>
      </c>
      <c r="P427" s="835">
        <v>0</v>
      </c>
      <c r="Q427" s="837"/>
      <c r="R427" s="832">
        <v>1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31</v>
      </c>
      <c r="B428" s="832" t="s">
        <v>2041</v>
      </c>
      <c r="C428" s="832" t="s">
        <v>2045</v>
      </c>
      <c r="D428" s="833" t="s">
        <v>3331</v>
      </c>
      <c r="E428" s="834" t="s">
        <v>2078</v>
      </c>
      <c r="F428" s="832" t="s">
        <v>2042</v>
      </c>
      <c r="G428" s="832" t="s">
        <v>2161</v>
      </c>
      <c r="H428" s="832" t="s">
        <v>588</v>
      </c>
      <c r="I428" s="832" t="s">
        <v>2162</v>
      </c>
      <c r="J428" s="832" t="s">
        <v>2163</v>
      </c>
      <c r="K428" s="832" t="s">
        <v>2164</v>
      </c>
      <c r="L428" s="835">
        <v>132.97999999999999</v>
      </c>
      <c r="M428" s="835">
        <v>1196.8199999999997</v>
      </c>
      <c r="N428" s="832">
        <v>9</v>
      </c>
      <c r="O428" s="836">
        <v>3</v>
      </c>
      <c r="P428" s="835">
        <v>797.87999999999988</v>
      </c>
      <c r="Q428" s="837">
        <v>0.66666666666666674</v>
      </c>
      <c r="R428" s="832">
        <v>6</v>
      </c>
      <c r="S428" s="837">
        <v>0.66666666666666663</v>
      </c>
      <c r="T428" s="836">
        <v>2.5</v>
      </c>
      <c r="U428" s="838">
        <v>0.83333333333333337</v>
      </c>
    </row>
    <row r="429" spans="1:21" ht="14.4" customHeight="1" x14ac:dyDescent="0.3">
      <c r="A429" s="831">
        <v>31</v>
      </c>
      <c r="B429" s="832" t="s">
        <v>2041</v>
      </c>
      <c r="C429" s="832" t="s">
        <v>2045</v>
      </c>
      <c r="D429" s="833" t="s">
        <v>3331</v>
      </c>
      <c r="E429" s="834" t="s">
        <v>2078</v>
      </c>
      <c r="F429" s="832" t="s">
        <v>2042</v>
      </c>
      <c r="G429" s="832" t="s">
        <v>2161</v>
      </c>
      <c r="H429" s="832" t="s">
        <v>588</v>
      </c>
      <c r="I429" s="832" t="s">
        <v>2226</v>
      </c>
      <c r="J429" s="832" t="s">
        <v>2163</v>
      </c>
      <c r="K429" s="832" t="s">
        <v>2227</v>
      </c>
      <c r="L429" s="835">
        <v>77.52</v>
      </c>
      <c r="M429" s="835">
        <v>77.52</v>
      </c>
      <c r="N429" s="832">
        <v>1</v>
      </c>
      <c r="O429" s="836">
        <v>0.5</v>
      </c>
      <c r="P429" s="835">
        <v>77.52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31</v>
      </c>
      <c r="B430" s="832" t="s">
        <v>2041</v>
      </c>
      <c r="C430" s="832" t="s">
        <v>2045</v>
      </c>
      <c r="D430" s="833" t="s">
        <v>3331</v>
      </c>
      <c r="E430" s="834" t="s">
        <v>2078</v>
      </c>
      <c r="F430" s="832" t="s">
        <v>2042</v>
      </c>
      <c r="G430" s="832" t="s">
        <v>2265</v>
      </c>
      <c r="H430" s="832" t="s">
        <v>630</v>
      </c>
      <c r="I430" s="832" t="s">
        <v>1828</v>
      </c>
      <c r="J430" s="832" t="s">
        <v>1829</v>
      </c>
      <c r="K430" s="832" t="s">
        <v>1830</v>
      </c>
      <c r="L430" s="835">
        <v>7132.14</v>
      </c>
      <c r="M430" s="835">
        <v>14264.28</v>
      </c>
      <c r="N430" s="832">
        <v>2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31</v>
      </c>
      <c r="B431" s="832" t="s">
        <v>2041</v>
      </c>
      <c r="C431" s="832" t="s">
        <v>2045</v>
      </c>
      <c r="D431" s="833" t="s">
        <v>3331</v>
      </c>
      <c r="E431" s="834" t="s">
        <v>2078</v>
      </c>
      <c r="F431" s="832" t="s">
        <v>2042</v>
      </c>
      <c r="G431" s="832" t="s">
        <v>2171</v>
      </c>
      <c r="H431" s="832" t="s">
        <v>630</v>
      </c>
      <c r="I431" s="832" t="s">
        <v>2172</v>
      </c>
      <c r="J431" s="832" t="s">
        <v>1667</v>
      </c>
      <c r="K431" s="832" t="s">
        <v>2173</v>
      </c>
      <c r="L431" s="835">
        <v>35.11</v>
      </c>
      <c r="M431" s="835">
        <v>35.11</v>
      </c>
      <c r="N431" s="832">
        <v>1</v>
      </c>
      <c r="O431" s="836">
        <v>0.5</v>
      </c>
      <c r="P431" s="835">
        <v>35.11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31</v>
      </c>
      <c r="B432" s="832" t="s">
        <v>2041</v>
      </c>
      <c r="C432" s="832" t="s">
        <v>2045</v>
      </c>
      <c r="D432" s="833" t="s">
        <v>3331</v>
      </c>
      <c r="E432" s="834" t="s">
        <v>2078</v>
      </c>
      <c r="F432" s="832" t="s">
        <v>2042</v>
      </c>
      <c r="G432" s="832" t="s">
        <v>2082</v>
      </c>
      <c r="H432" s="832" t="s">
        <v>630</v>
      </c>
      <c r="I432" s="832" t="s">
        <v>2174</v>
      </c>
      <c r="J432" s="832" t="s">
        <v>810</v>
      </c>
      <c r="K432" s="832" t="s">
        <v>2175</v>
      </c>
      <c r="L432" s="835">
        <v>368.16</v>
      </c>
      <c r="M432" s="835">
        <v>1104.48</v>
      </c>
      <c r="N432" s="832">
        <v>3</v>
      </c>
      <c r="O432" s="836">
        <v>0.5</v>
      </c>
      <c r="P432" s="835">
        <v>1104.48</v>
      </c>
      <c r="Q432" s="837">
        <v>1</v>
      </c>
      <c r="R432" s="832">
        <v>3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31</v>
      </c>
      <c r="B433" s="832" t="s">
        <v>2041</v>
      </c>
      <c r="C433" s="832" t="s">
        <v>2045</v>
      </c>
      <c r="D433" s="833" t="s">
        <v>3331</v>
      </c>
      <c r="E433" s="834" t="s">
        <v>2078</v>
      </c>
      <c r="F433" s="832" t="s">
        <v>2042</v>
      </c>
      <c r="G433" s="832" t="s">
        <v>2082</v>
      </c>
      <c r="H433" s="832" t="s">
        <v>630</v>
      </c>
      <c r="I433" s="832" t="s">
        <v>2083</v>
      </c>
      <c r="J433" s="832" t="s">
        <v>810</v>
      </c>
      <c r="K433" s="832" t="s">
        <v>1638</v>
      </c>
      <c r="L433" s="835">
        <v>490.89</v>
      </c>
      <c r="M433" s="835">
        <v>22090.05</v>
      </c>
      <c r="N433" s="832">
        <v>45</v>
      </c>
      <c r="O433" s="836">
        <v>10.5</v>
      </c>
      <c r="P433" s="835">
        <v>20126.489999999998</v>
      </c>
      <c r="Q433" s="837">
        <v>0.91111111111111109</v>
      </c>
      <c r="R433" s="832">
        <v>41</v>
      </c>
      <c r="S433" s="837">
        <v>0.91111111111111109</v>
      </c>
      <c r="T433" s="836">
        <v>9</v>
      </c>
      <c r="U433" s="838">
        <v>0.8571428571428571</v>
      </c>
    </row>
    <row r="434" spans="1:21" ht="14.4" customHeight="1" x14ac:dyDescent="0.3">
      <c r="A434" s="831">
        <v>31</v>
      </c>
      <c r="B434" s="832" t="s">
        <v>2041</v>
      </c>
      <c r="C434" s="832" t="s">
        <v>2045</v>
      </c>
      <c r="D434" s="833" t="s">
        <v>3331</v>
      </c>
      <c r="E434" s="834" t="s">
        <v>2078</v>
      </c>
      <c r="F434" s="832" t="s">
        <v>2042</v>
      </c>
      <c r="G434" s="832" t="s">
        <v>2082</v>
      </c>
      <c r="H434" s="832" t="s">
        <v>630</v>
      </c>
      <c r="I434" s="832" t="s">
        <v>2415</v>
      </c>
      <c r="J434" s="832" t="s">
        <v>810</v>
      </c>
      <c r="K434" s="832" t="s">
        <v>2416</v>
      </c>
      <c r="L434" s="835">
        <v>147.26</v>
      </c>
      <c r="M434" s="835">
        <v>441.78</v>
      </c>
      <c r="N434" s="832">
        <v>3</v>
      </c>
      <c r="O434" s="836">
        <v>0.5</v>
      </c>
      <c r="P434" s="835">
        <v>441.78</v>
      </c>
      <c r="Q434" s="837">
        <v>1</v>
      </c>
      <c r="R434" s="832">
        <v>3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31</v>
      </c>
      <c r="B435" s="832" t="s">
        <v>2041</v>
      </c>
      <c r="C435" s="832" t="s">
        <v>2045</v>
      </c>
      <c r="D435" s="833" t="s">
        <v>3331</v>
      </c>
      <c r="E435" s="834" t="s">
        <v>2078</v>
      </c>
      <c r="F435" s="832" t="s">
        <v>2042</v>
      </c>
      <c r="G435" s="832" t="s">
        <v>2082</v>
      </c>
      <c r="H435" s="832" t="s">
        <v>630</v>
      </c>
      <c r="I435" s="832" t="s">
        <v>2091</v>
      </c>
      <c r="J435" s="832" t="s">
        <v>810</v>
      </c>
      <c r="K435" s="832" t="s">
        <v>1636</v>
      </c>
      <c r="L435" s="835">
        <v>736.33</v>
      </c>
      <c r="M435" s="835">
        <v>48597.780000000013</v>
      </c>
      <c r="N435" s="832">
        <v>66</v>
      </c>
      <c r="O435" s="836">
        <v>16</v>
      </c>
      <c r="P435" s="835">
        <v>40498.150000000009</v>
      </c>
      <c r="Q435" s="837">
        <v>0.83333333333333326</v>
      </c>
      <c r="R435" s="832">
        <v>55</v>
      </c>
      <c r="S435" s="837">
        <v>0.83333333333333337</v>
      </c>
      <c r="T435" s="836">
        <v>13.5</v>
      </c>
      <c r="U435" s="838">
        <v>0.84375</v>
      </c>
    </row>
    <row r="436" spans="1:21" ht="14.4" customHeight="1" x14ac:dyDescent="0.3">
      <c r="A436" s="831">
        <v>31</v>
      </c>
      <c r="B436" s="832" t="s">
        <v>2041</v>
      </c>
      <c r="C436" s="832" t="s">
        <v>2045</v>
      </c>
      <c r="D436" s="833" t="s">
        <v>3331</v>
      </c>
      <c r="E436" s="834" t="s">
        <v>2078</v>
      </c>
      <c r="F436" s="832" t="s">
        <v>2042</v>
      </c>
      <c r="G436" s="832" t="s">
        <v>2082</v>
      </c>
      <c r="H436" s="832" t="s">
        <v>630</v>
      </c>
      <c r="I436" s="832" t="s">
        <v>2233</v>
      </c>
      <c r="J436" s="832" t="s">
        <v>810</v>
      </c>
      <c r="K436" s="832" t="s">
        <v>2234</v>
      </c>
      <c r="L436" s="835">
        <v>923.74</v>
      </c>
      <c r="M436" s="835">
        <v>1847.48</v>
      </c>
      <c r="N436" s="832">
        <v>2</v>
      </c>
      <c r="O436" s="836">
        <v>1.5</v>
      </c>
      <c r="P436" s="835">
        <v>1847.48</v>
      </c>
      <c r="Q436" s="837">
        <v>1</v>
      </c>
      <c r="R436" s="832">
        <v>2</v>
      </c>
      <c r="S436" s="837">
        <v>1</v>
      </c>
      <c r="T436" s="836">
        <v>1.5</v>
      </c>
      <c r="U436" s="838">
        <v>1</v>
      </c>
    </row>
    <row r="437" spans="1:21" ht="14.4" customHeight="1" x14ac:dyDescent="0.3">
      <c r="A437" s="831">
        <v>31</v>
      </c>
      <c r="B437" s="832" t="s">
        <v>2041</v>
      </c>
      <c r="C437" s="832" t="s">
        <v>2045</v>
      </c>
      <c r="D437" s="833" t="s">
        <v>3331</v>
      </c>
      <c r="E437" s="834" t="s">
        <v>2078</v>
      </c>
      <c r="F437" s="832" t="s">
        <v>2042</v>
      </c>
      <c r="G437" s="832" t="s">
        <v>2082</v>
      </c>
      <c r="H437" s="832" t="s">
        <v>630</v>
      </c>
      <c r="I437" s="832" t="s">
        <v>1635</v>
      </c>
      <c r="J437" s="832" t="s">
        <v>810</v>
      </c>
      <c r="K437" s="832" t="s">
        <v>1636</v>
      </c>
      <c r="L437" s="835">
        <v>736.33</v>
      </c>
      <c r="M437" s="835">
        <v>1472.66</v>
      </c>
      <c r="N437" s="832">
        <v>2</v>
      </c>
      <c r="O437" s="836">
        <v>0.5</v>
      </c>
      <c r="P437" s="835">
        <v>1472.66</v>
      </c>
      <c r="Q437" s="837">
        <v>1</v>
      </c>
      <c r="R437" s="832">
        <v>2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31</v>
      </c>
      <c r="B438" s="832" t="s">
        <v>2041</v>
      </c>
      <c r="C438" s="832" t="s">
        <v>2045</v>
      </c>
      <c r="D438" s="833" t="s">
        <v>3331</v>
      </c>
      <c r="E438" s="834" t="s">
        <v>2078</v>
      </c>
      <c r="F438" s="832" t="s">
        <v>2042</v>
      </c>
      <c r="G438" s="832" t="s">
        <v>2082</v>
      </c>
      <c r="H438" s="832" t="s">
        <v>630</v>
      </c>
      <c r="I438" s="832" t="s">
        <v>2417</v>
      </c>
      <c r="J438" s="832" t="s">
        <v>810</v>
      </c>
      <c r="K438" s="832" t="s">
        <v>2294</v>
      </c>
      <c r="L438" s="835">
        <v>1154.68</v>
      </c>
      <c r="M438" s="835">
        <v>2309.36</v>
      </c>
      <c r="N438" s="832">
        <v>2</v>
      </c>
      <c r="O438" s="836">
        <v>0.5</v>
      </c>
      <c r="P438" s="835">
        <v>2309.36</v>
      </c>
      <c r="Q438" s="837">
        <v>1</v>
      </c>
      <c r="R438" s="832">
        <v>2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31</v>
      </c>
      <c r="B439" s="832" t="s">
        <v>2041</v>
      </c>
      <c r="C439" s="832" t="s">
        <v>2045</v>
      </c>
      <c r="D439" s="833" t="s">
        <v>3331</v>
      </c>
      <c r="E439" s="834" t="s">
        <v>2078</v>
      </c>
      <c r="F439" s="832" t="s">
        <v>2042</v>
      </c>
      <c r="G439" s="832" t="s">
        <v>2092</v>
      </c>
      <c r="H439" s="832" t="s">
        <v>630</v>
      </c>
      <c r="I439" s="832" t="s">
        <v>1844</v>
      </c>
      <c r="J439" s="832" t="s">
        <v>671</v>
      </c>
      <c r="K439" s="832" t="s">
        <v>1845</v>
      </c>
      <c r="L439" s="835">
        <v>48.42</v>
      </c>
      <c r="M439" s="835">
        <v>387.36000000000007</v>
      </c>
      <c r="N439" s="832">
        <v>8</v>
      </c>
      <c r="O439" s="836">
        <v>6</v>
      </c>
      <c r="P439" s="835">
        <v>48.42</v>
      </c>
      <c r="Q439" s="837">
        <v>0.12499999999999999</v>
      </c>
      <c r="R439" s="832">
        <v>1</v>
      </c>
      <c r="S439" s="837">
        <v>0.125</v>
      </c>
      <c r="T439" s="836">
        <v>0.5</v>
      </c>
      <c r="U439" s="838">
        <v>8.3333333333333329E-2</v>
      </c>
    </row>
    <row r="440" spans="1:21" ht="14.4" customHeight="1" x14ac:dyDescent="0.3">
      <c r="A440" s="831">
        <v>31</v>
      </c>
      <c r="B440" s="832" t="s">
        <v>2041</v>
      </c>
      <c r="C440" s="832" t="s">
        <v>2045</v>
      </c>
      <c r="D440" s="833" t="s">
        <v>3331</v>
      </c>
      <c r="E440" s="834" t="s">
        <v>2078</v>
      </c>
      <c r="F440" s="832" t="s">
        <v>2042</v>
      </c>
      <c r="G440" s="832" t="s">
        <v>2093</v>
      </c>
      <c r="H440" s="832" t="s">
        <v>630</v>
      </c>
      <c r="I440" s="832" t="s">
        <v>1866</v>
      </c>
      <c r="J440" s="832" t="s">
        <v>1867</v>
      </c>
      <c r="K440" s="832" t="s">
        <v>1868</v>
      </c>
      <c r="L440" s="835">
        <v>0</v>
      </c>
      <c r="M440" s="835">
        <v>0</v>
      </c>
      <c r="N440" s="832">
        <v>140</v>
      </c>
      <c r="O440" s="836">
        <v>103.5</v>
      </c>
      <c r="P440" s="835">
        <v>0</v>
      </c>
      <c r="Q440" s="837"/>
      <c r="R440" s="832">
        <v>75</v>
      </c>
      <c r="S440" s="837">
        <v>0.5357142857142857</v>
      </c>
      <c r="T440" s="836">
        <v>45.5</v>
      </c>
      <c r="U440" s="838">
        <v>0.43961352657004832</v>
      </c>
    </row>
    <row r="441" spans="1:21" ht="14.4" customHeight="1" x14ac:dyDescent="0.3">
      <c r="A441" s="831">
        <v>31</v>
      </c>
      <c r="B441" s="832" t="s">
        <v>2041</v>
      </c>
      <c r="C441" s="832" t="s">
        <v>2045</v>
      </c>
      <c r="D441" s="833" t="s">
        <v>3331</v>
      </c>
      <c r="E441" s="834" t="s">
        <v>2078</v>
      </c>
      <c r="F441" s="832" t="s">
        <v>2042</v>
      </c>
      <c r="G441" s="832" t="s">
        <v>2094</v>
      </c>
      <c r="H441" s="832" t="s">
        <v>588</v>
      </c>
      <c r="I441" s="832" t="s">
        <v>2095</v>
      </c>
      <c r="J441" s="832" t="s">
        <v>1237</v>
      </c>
      <c r="K441" s="832" t="s">
        <v>2096</v>
      </c>
      <c r="L441" s="835">
        <v>186.27</v>
      </c>
      <c r="M441" s="835">
        <v>1862.7000000000003</v>
      </c>
      <c r="N441" s="832">
        <v>10</v>
      </c>
      <c r="O441" s="836">
        <v>2.5</v>
      </c>
      <c r="P441" s="835">
        <v>745.08</v>
      </c>
      <c r="Q441" s="837">
        <v>0.39999999999999997</v>
      </c>
      <c r="R441" s="832">
        <v>4</v>
      </c>
      <c r="S441" s="837">
        <v>0.4</v>
      </c>
      <c r="T441" s="836">
        <v>1</v>
      </c>
      <c r="U441" s="838">
        <v>0.4</v>
      </c>
    </row>
    <row r="442" spans="1:21" ht="14.4" customHeight="1" x14ac:dyDescent="0.3">
      <c r="A442" s="831">
        <v>31</v>
      </c>
      <c r="B442" s="832" t="s">
        <v>2041</v>
      </c>
      <c r="C442" s="832" t="s">
        <v>2045</v>
      </c>
      <c r="D442" s="833" t="s">
        <v>3331</v>
      </c>
      <c r="E442" s="834" t="s">
        <v>2078</v>
      </c>
      <c r="F442" s="832" t="s">
        <v>2042</v>
      </c>
      <c r="G442" s="832" t="s">
        <v>2094</v>
      </c>
      <c r="H442" s="832" t="s">
        <v>588</v>
      </c>
      <c r="I442" s="832" t="s">
        <v>2095</v>
      </c>
      <c r="J442" s="832" t="s">
        <v>1237</v>
      </c>
      <c r="K442" s="832" t="s">
        <v>2096</v>
      </c>
      <c r="L442" s="835">
        <v>219.37</v>
      </c>
      <c r="M442" s="835">
        <v>658.11</v>
      </c>
      <c r="N442" s="832">
        <v>3</v>
      </c>
      <c r="O442" s="836">
        <v>2</v>
      </c>
      <c r="P442" s="835">
        <v>658.11</v>
      </c>
      <c r="Q442" s="837">
        <v>1</v>
      </c>
      <c r="R442" s="832">
        <v>3</v>
      </c>
      <c r="S442" s="837">
        <v>1</v>
      </c>
      <c r="T442" s="836">
        <v>2</v>
      </c>
      <c r="U442" s="838">
        <v>1</v>
      </c>
    </row>
    <row r="443" spans="1:21" ht="14.4" customHeight="1" x14ac:dyDescent="0.3">
      <c r="A443" s="831">
        <v>31</v>
      </c>
      <c r="B443" s="832" t="s">
        <v>2041</v>
      </c>
      <c r="C443" s="832" t="s">
        <v>2045</v>
      </c>
      <c r="D443" s="833" t="s">
        <v>3331</v>
      </c>
      <c r="E443" s="834" t="s">
        <v>2078</v>
      </c>
      <c r="F443" s="832" t="s">
        <v>2042</v>
      </c>
      <c r="G443" s="832" t="s">
        <v>2380</v>
      </c>
      <c r="H443" s="832" t="s">
        <v>588</v>
      </c>
      <c r="I443" s="832" t="s">
        <v>2381</v>
      </c>
      <c r="J443" s="832" t="s">
        <v>2382</v>
      </c>
      <c r="K443" s="832" t="s">
        <v>2173</v>
      </c>
      <c r="L443" s="835">
        <v>93.96</v>
      </c>
      <c r="M443" s="835">
        <v>93.96</v>
      </c>
      <c r="N443" s="832">
        <v>1</v>
      </c>
      <c r="O443" s="836">
        <v>0.5</v>
      </c>
      <c r="P443" s="835">
        <v>93.96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31</v>
      </c>
      <c r="B444" s="832" t="s">
        <v>2041</v>
      </c>
      <c r="C444" s="832" t="s">
        <v>2045</v>
      </c>
      <c r="D444" s="833" t="s">
        <v>3331</v>
      </c>
      <c r="E444" s="834" t="s">
        <v>2078</v>
      </c>
      <c r="F444" s="832" t="s">
        <v>2042</v>
      </c>
      <c r="G444" s="832" t="s">
        <v>2097</v>
      </c>
      <c r="H444" s="832" t="s">
        <v>588</v>
      </c>
      <c r="I444" s="832" t="s">
        <v>2192</v>
      </c>
      <c r="J444" s="832" t="s">
        <v>2099</v>
      </c>
      <c r="K444" s="832" t="s">
        <v>2193</v>
      </c>
      <c r="L444" s="835">
        <v>33.549999999999997</v>
      </c>
      <c r="M444" s="835">
        <v>33.549999999999997</v>
      </c>
      <c r="N444" s="832">
        <v>1</v>
      </c>
      <c r="O444" s="836">
        <v>0.5</v>
      </c>
      <c r="P444" s="835">
        <v>33.549999999999997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31</v>
      </c>
      <c r="B445" s="832" t="s">
        <v>2041</v>
      </c>
      <c r="C445" s="832" t="s">
        <v>2045</v>
      </c>
      <c r="D445" s="833" t="s">
        <v>3331</v>
      </c>
      <c r="E445" s="834" t="s">
        <v>2078</v>
      </c>
      <c r="F445" s="832" t="s">
        <v>2042</v>
      </c>
      <c r="G445" s="832" t="s">
        <v>2097</v>
      </c>
      <c r="H445" s="832" t="s">
        <v>588</v>
      </c>
      <c r="I445" s="832" t="s">
        <v>2098</v>
      </c>
      <c r="J445" s="832" t="s">
        <v>2099</v>
      </c>
      <c r="K445" s="832" t="s">
        <v>2100</v>
      </c>
      <c r="L445" s="835">
        <v>50.32</v>
      </c>
      <c r="M445" s="835">
        <v>50.32</v>
      </c>
      <c r="N445" s="832">
        <v>1</v>
      </c>
      <c r="O445" s="836">
        <v>0.5</v>
      </c>
      <c r="P445" s="835">
        <v>50.32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31</v>
      </c>
      <c r="B446" s="832" t="s">
        <v>2041</v>
      </c>
      <c r="C446" s="832" t="s">
        <v>2045</v>
      </c>
      <c r="D446" s="833" t="s">
        <v>3331</v>
      </c>
      <c r="E446" s="834" t="s">
        <v>2078</v>
      </c>
      <c r="F446" s="832" t="s">
        <v>2042</v>
      </c>
      <c r="G446" s="832" t="s">
        <v>2097</v>
      </c>
      <c r="H446" s="832" t="s">
        <v>588</v>
      </c>
      <c r="I446" s="832" t="s">
        <v>2194</v>
      </c>
      <c r="J446" s="832" t="s">
        <v>1114</v>
      </c>
      <c r="K446" s="832" t="s">
        <v>2195</v>
      </c>
      <c r="L446" s="835">
        <v>33.549999999999997</v>
      </c>
      <c r="M446" s="835">
        <v>167.75</v>
      </c>
      <c r="N446" s="832">
        <v>5</v>
      </c>
      <c r="O446" s="836">
        <v>3.5</v>
      </c>
      <c r="P446" s="835">
        <v>100.64999999999999</v>
      </c>
      <c r="Q446" s="837">
        <v>0.6</v>
      </c>
      <c r="R446" s="832">
        <v>3</v>
      </c>
      <c r="S446" s="837">
        <v>0.6</v>
      </c>
      <c r="T446" s="836">
        <v>2.5</v>
      </c>
      <c r="U446" s="838">
        <v>0.7142857142857143</v>
      </c>
    </row>
    <row r="447" spans="1:21" ht="14.4" customHeight="1" x14ac:dyDescent="0.3">
      <c r="A447" s="831">
        <v>31</v>
      </c>
      <c r="B447" s="832" t="s">
        <v>2041</v>
      </c>
      <c r="C447" s="832" t="s">
        <v>2045</v>
      </c>
      <c r="D447" s="833" t="s">
        <v>3331</v>
      </c>
      <c r="E447" s="834" t="s">
        <v>2078</v>
      </c>
      <c r="F447" s="832" t="s">
        <v>2042</v>
      </c>
      <c r="G447" s="832" t="s">
        <v>2097</v>
      </c>
      <c r="H447" s="832" t="s">
        <v>588</v>
      </c>
      <c r="I447" s="832" t="s">
        <v>2196</v>
      </c>
      <c r="J447" s="832" t="s">
        <v>1114</v>
      </c>
      <c r="K447" s="832" t="s">
        <v>2197</v>
      </c>
      <c r="L447" s="835">
        <v>50.32</v>
      </c>
      <c r="M447" s="835">
        <v>201.28</v>
      </c>
      <c r="N447" s="832">
        <v>4</v>
      </c>
      <c r="O447" s="836">
        <v>2.5</v>
      </c>
      <c r="P447" s="835">
        <v>201.28</v>
      </c>
      <c r="Q447" s="837">
        <v>1</v>
      </c>
      <c r="R447" s="832">
        <v>4</v>
      </c>
      <c r="S447" s="837">
        <v>1</v>
      </c>
      <c r="T447" s="836">
        <v>2.5</v>
      </c>
      <c r="U447" s="838">
        <v>1</v>
      </c>
    </row>
    <row r="448" spans="1:21" ht="14.4" customHeight="1" x14ac:dyDescent="0.3">
      <c r="A448" s="831">
        <v>31</v>
      </c>
      <c r="B448" s="832" t="s">
        <v>2041</v>
      </c>
      <c r="C448" s="832" t="s">
        <v>2045</v>
      </c>
      <c r="D448" s="833" t="s">
        <v>3331</v>
      </c>
      <c r="E448" s="834" t="s">
        <v>2078</v>
      </c>
      <c r="F448" s="832" t="s">
        <v>2042</v>
      </c>
      <c r="G448" s="832" t="s">
        <v>2097</v>
      </c>
      <c r="H448" s="832" t="s">
        <v>588</v>
      </c>
      <c r="I448" s="832" t="s">
        <v>2103</v>
      </c>
      <c r="J448" s="832" t="s">
        <v>2099</v>
      </c>
      <c r="K448" s="832" t="s">
        <v>2104</v>
      </c>
      <c r="L448" s="835">
        <v>99.94</v>
      </c>
      <c r="M448" s="835">
        <v>99.94</v>
      </c>
      <c r="N448" s="832">
        <v>1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31</v>
      </c>
      <c r="B449" s="832" t="s">
        <v>2041</v>
      </c>
      <c r="C449" s="832" t="s">
        <v>2045</v>
      </c>
      <c r="D449" s="833" t="s">
        <v>3331</v>
      </c>
      <c r="E449" s="834" t="s">
        <v>2078</v>
      </c>
      <c r="F449" s="832" t="s">
        <v>2042</v>
      </c>
      <c r="G449" s="832" t="s">
        <v>2097</v>
      </c>
      <c r="H449" s="832" t="s">
        <v>588</v>
      </c>
      <c r="I449" s="832" t="s">
        <v>2418</v>
      </c>
      <c r="J449" s="832" t="s">
        <v>1114</v>
      </c>
      <c r="K449" s="832" t="s">
        <v>2419</v>
      </c>
      <c r="L449" s="835">
        <v>50.32</v>
      </c>
      <c r="M449" s="835">
        <v>100.64</v>
      </c>
      <c r="N449" s="832">
        <v>2</v>
      </c>
      <c r="O449" s="836">
        <v>1.5</v>
      </c>
      <c r="P449" s="835">
        <v>50.32</v>
      </c>
      <c r="Q449" s="837">
        <v>0.5</v>
      </c>
      <c r="R449" s="832">
        <v>1</v>
      </c>
      <c r="S449" s="837">
        <v>0.5</v>
      </c>
      <c r="T449" s="836">
        <v>0.5</v>
      </c>
      <c r="U449" s="838">
        <v>0.33333333333333331</v>
      </c>
    </row>
    <row r="450" spans="1:21" ht="14.4" customHeight="1" x14ac:dyDescent="0.3">
      <c r="A450" s="831">
        <v>31</v>
      </c>
      <c r="B450" s="832" t="s">
        <v>2041</v>
      </c>
      <c r="C450" s="832" t="s">
        <v>2045</v>
      </c>
      <c r="D450" s="833" t="s">
        <v>3331</v>
      </c>
      <c r="E450" s="834" t="s">
        <v>2078</v>
      </c>
      <c r="F450" s="832" t="s">
        <v>2042</v>
      </c>
      <c r="G450" s="832" t="s">
        <v>2097</v>
      </c>
      <c r="H450" s="832" t="s">
        <v>588</v>
      </c>
      <c r="I450" s="832" t="s">
        <v>2198</v>
      </c>
      <c r="J450" s="832" t="s">
        <v>2099</v>
      </c>
      <c r="K450" s="832" t="s">
        <v>2199</v>
      </c>
      <c r="L450" s="835">
        <v>66.63</v>
      </c>
      <c r="M450" s="835">
        <v>66.63</v>
      </c>
      <c r="N450" s="832">
        <v>1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31</v>
      </c>
      <c r="B451" s="832" t="s">
        <v>2041</v>
      </c>
      <c r="C451" s="832" t="s">
        <v>2045</v>
      </c>
      <c r="D451" s="833" t="s">
        <v>3331</v>
      </c>
      <c r="E451" s="834" t="s">
        <v>2078</v>
      </c>
      <c r="F451" s="832" t="s">
        <v>2044</v>
      </c>
      <c r="G451" s="832" t="s">
        <v>2105</v>
      </c>
      <c r="H451" s="832" t="s">
        <v>588</v>
      </c>
      <c r="I451" s="832" t="s">
        <v>2106</v>
      </c>
      <c r="J451" s="832" t="s">
        <v>2107</v>
      </c>
      <c r="K451" s="832" t="s">
        <v>2108</v>
      </c>
      <c r="L451" s="835">
        <v>35.130000000000003</v>
      </c>
      <c r="M451" s="835">
        <v>12436.020000000026</v>
      </c>
      <c r="N451" s="832">
        <v>354</v>
      </c>
      <c r="O451" s="836">
        <v>158</v>
      </c>
      <c r="P451" s="835">
        <v>11944.200000000026</v>
      </c>
      <c r="Q451" s="837">
        <v>0.96045197740113009</v>
      </c>
      <c r="R451" s="832">
        <v>340</v>
      </c>
      <c r="S451" s="837">
        <v>0.96045197740112997</v>
      </c>
      <c r="T451" s="836">
        <v>154</v>
      </c>
      <c r="U451" s="838">
        <v>0.97468354430379744</v>
      </c>
    </row>
    <row r="452" spans="1:21" ht="14.4" customHeight="1" x14ac:dyDescent="0.3">
      <c r="A452" s="831">
        <v>31</v>
      </c>
      <c r="B452" s="832" t="s">
        <v>2041</v>
      </c>
      <c r="C452" s="832" t="s">
        <v>2045</v>
      </c>
      <c r="D452" s="833" t="s">
        <v>3331</v>
      </c>
      <c r="E452" s="834" t="s">
        <v>2078</v>
      </c>
      <c r="F452" s="832" t="s">
        <v>2044</v>
      </c>
      <c r="G452" s="832" t="s">
        <v>2109</v>
      </c>
      <c r="H452" s="832" t="s">
        <v>588</v>
      </c>
      <c r="I452" s="832" t="s">
        <v>2248</v>
      </c>
      <c r="J452" s="832" t="s">
        <v>2249</v>
      </c>
      <c r="K452" s="832" t="s">
        <v>2250</v>
      </c>
      <c r="L452" s="835">
        <v>3000</v>
      </c>
      <c r="M452" s="835">
        <v>3000</v>
      </c>
      <c r="N452" s="832">
        <v>1</v>
      </c>
      <c r="O452" s="836">
        <v>1</v>
      </c>
      <c r="P452" s="835">
        <v>3000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31</v>
      </c>
      <c r="B453" s="832" t="s">
        <v>2041</v>
      </c>
      <c r="C453" s="832" t="s">
        <v>2045</v>
      </c>
      <c r="D453" s="833" t="s">
        <v>3331</v>
      </c>
      <c r="E453" s="834" t="s">
        <v>2078</v>
      </c>
      <c r="F453" s="832" t="s">
        <v>2044</v>
      </c>
      <c r="G453" s="832" t="s">
        <v>2109</v>
      </c>
      <c r="H453" s="832" t="s">
        <v>588</v>
      </c>
      <c r="I453" s="832" t="s">
        <v>2208</v>
      </c>
      <c r="J453" s="832" t="s">
        <v>2209</v>
      </c>
      <c r="K453" s="832" t="s">
        <v>2210</v>
      </c>
      <c r="L453" s="835">
        <v>199.5</v>
      </c>
      <c r="M453" s="835">
        <v>1197</v>
      </c>
      <c r="N453" s="832">
        <v>6</v>
      </c>
      <c r="O453" s="836">
        <v>6</v>
      </c>
      <c r="P453" s="835">
        <v>1197</v>
      </c>
      <c r="Q453" s="837">
        <v>1</v>
      </c>
      <c r="R453" s="832">
        <v>6</v>
      </c>
      <c r="S453" s="837">
        <v>1</v>
      </c>
      <c r="T453" s="836">
        <v>6</v>
      </c>
      <c r="U453" s="838">
        <v>1</v>
      </c>
    </row>
    <row r="454" spans="1:21" ht="14.4" customHeight="1" x14ac:dyDescent="0.3">
      <c r="A454" s="831">
        <v>31</v>
      </c>
      <c r="B454" s="832" t="s">
        <v>2041</v>
      </c>
      <c r="C454" s="832" t="s">
        <v>2045</v>
      </c>
      <c r="D454" s="833" t="s">
        <v>3331</v>
      </c>
      <c r="E454" s="834" t="s">
        <v>2078</v>
      </c>
      <c r="F454" s="832" t="s">
        <v>2044</v>
      </c>
      <c r="G454" s="832" t="s">
        <v>2109</v>
      </c>
      <c r="H454" s="832" t="s">
        <v>588</v>
      </c>
      <c r="I454" s="832" t="s">
        <v>2110</v>
      </c>
      <c r="J454" s="832" t="s">
        <v>2111</v>
      </c>
      <c r="K454" s="832" t="s">
        <v>2112</v>
      </c>
      <c r="L454" s="835">
        <v>492.18</v>
      </c>
      <c r="M454" s="835">
        <v>10335.780000000002</v>
      </c>
      <c r="N454" s="832">
        <v>21</v>
      </c>
      <c r="O454" s="836">
        <v>21</v>
      </c>
      <c r="P454" s="835">
        <v>9351.4200000000019</v>
      </c>
      <c r="Q454" s="837">
        <v>0.90476190476190477</v>
      </c>
      <c r="R454" s="832">
        <v>19</v>
      </c>
      <c r="S454" s="837">
        <v>0.90476190476190477</v>
      </c>
      <c r="T454" s="836">
        <v>19</v>
      </c>
      <c r="U454" s="838">
        <v>0.90476190476190477</v>
      </c>
    </row>
    <row r="455" spans="1:21" ht="14.4" customHeight="1" x14ac:dyDescent="0.3">
      <c r="A455" s="831">
        <v>31</v>
      </c>
      <c r="B455" s="832" t="s">
        <v>2041</v>
      </c>
      <c r="C455" s="832" t="s">
        <v>2045</v>
      </c>
      <c r="D455" s="833" t="s">
        <v>3331</v>
      </c>
      <c r="E455" s="834" t="s">
        <v>2078</v>
      </c>
      <c r="F455" s="832" t="s">
        <v>2044</v>
      </c>
      <c r="G455" s="832" t="s">
        <v>2109</v>
      </c>
      <c r="H455" s="832" t="s">
        <v>588</v>
      </c>
      <c r="I455" s="832" t="s">
        <v>2359</v>
      </c>
      <c r="J455" s="832" t="s">
        <v>2360</v>
      </c>
      <c r="K455" s="832" t="s">
        <v>2361</v>
      </c>
      <c r="L455" s="835">
        <v>245.43</v>
      </c>
      <c r="M455" s="835">
        <v>245.43</v>
      </c>
      <c r="N455" s="832">
        <v>1</v>
      </c>
      <c r="O455" s="836">
        <v>1</v>
      </c>
      <c r="P455" s="835">
        <v>245.43</v>
      </c>
      <c r="Q455" s="837">
        <v>1</v>
      </c>
      <c r="R455" s="832">
        <v>1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31</v>
      </c>
      <c r="B456" s="832" t="s">
        <v>2041</v>
      </c>
      <c r="C456" s="832" t="s">
        <v>2045</v>
      </c>
      <c r="D456" s="833" t="s">
        <v>3331</v>
      </c>
      <c r="E456" s="834" t="s">
        <v>2078</v>
      </c>
      <c r="F456" s="832" t="s">
        <v>2044</v>
      </c>
      <c r="G456" s="832" t="s">
        <v>2109</v>
      </c>
      <c r="H456" s="832" t="s">
        <v>588</v>
      </c>
      <c r="I456" s="832" t="s">
        <v>2116</v>
      </c>
      <c r="J456" s="832" t="s">
        <v>2117</v>
      </c>
      <c r="K456" s="832" t="s">
        <v>2118</v>
      </c>
      <c r="L456" s="835">
        <v>2202.1999999999998</v>
      </c>
      <c r="M456" s="835">
        <v>2202.1999999999998</v>
      </c>
      <c r="N456" s="832">
        <v>1</v>
      </c>
      <c r="O456" s="836">
        <v>1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31</v>
      </c>
      <c r="B457" s="832" t="s">
        <v>2041</v>
      </c>
      <c r="C457" s="832" t="s">
        <v>2045</v>
      </c>
      <c r="D457" s="833" t="s">
        <v>3331</v>
      </c>
      <c r="E457" s="834" t="s">
        <v>2078</v>
      </c>
      <c r="F457" s="832" t="s">
        <v>2044</v>
      </c>
      <c r="G457" s="832" t="s">
        <v>2109</v>
      </c>
      <c r="H457" s="832" t="s">
        <v>588</v>
      </c>
      <c r="I457" s="832" t="s">
        <v>2122</v>
      </c>
      <c r="J457" s="832" t="s">
        <v>2123</v>
      </c>
      <c r="K457" s="832" t="s">
        <v>2124</v>
      </c>
      <c r="L457" s="835">
        <v>971.25</v>
      </c>
      <c r="M457" s="835">
        <v>5827.5</v>
      </c>
      <c r="N457" s="832">
        <v>6</v>
      </c>
      <c r="O457" s="836">
        <v>6</v>
      </c>
      <c r="P457" s="835">
        <v>4856.25</v>
      </c>
      <c r="Q457" s="837">
        <v>0.83333333333333337</v>
      </c>
      <c r="R457" s="832">
        <v>5</v>
      </c>
      <c r="S457" s="837">
        <v>0.83333333333333337</v>
      </c>
      <c r="T457" s="836">
        <v>5</v>
      </c>
      <c r="U457" s="838">
        <v>0.83333333333333337</v>
      </c>
    </row>
    <row r="458" spans="1:21" ht="14.4" customHeight="1" x14ac:dyDescent="0.3">
      <c r="A458" s="831">
        <v>31</v>
      </c>
      <c r="B458" s="832" t="s">
        <v>2041</v>
      </c>
      <c r="C458" s="832" t="s">
        <v>2045</v>
      </c>
      <c r="D458" s="833" t="s">
        <v>3331</v>
      </c>
      <c r="E458" s="834" t="s">
        <v>2078</v>
      </c>
      <c r="F458" s="832" t="s">
        <v>2044</v>
      </c>
      <c r="G458" s="832" t="s">
        <v>2109</v>
      </c>
      <c r="H458" s="832" t="s">
        <v>588</v>
      </c>
      <c r="I458" s="832" t="s">
        <v>2277</v>
      </c>
      <c r="J458" s="832" t="s">
        <v>2278</v>
      </c>
      <c r="K458" s="832" t="s">
        <v>2279</v>
      </c>
      <c r="L458" s="835">
        <v>349.12</v>
      </c>
      <c r="M458" s="835">
        <v>349.12</v>
      </c>
      <c r="N458" s="832">
        <v>1</v>
      </c>
      <c r="O458" s="836">
        <v>1</v>
      </c>
      <c r="P458" s="835">
        <v>349.12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31</v>
      </c>
      <c r="B459" s="832" t="s">
        <v>2041</v>
      </c>
      <c r="C459" s="832" t="s">
        <v>2045</v>
      </c>
      <c r="D459" s="833" t="s">
        <v>3331</v>
      </c>
      <c r="E459" s="834" t="s">
        <v>2078</v>
      </c>
      <c r="F459" s="832" t="s">
        <v>2044</v>
      </c>
      <c r="G459" s="832" t="s">
        <v>2109</v>
      </c>
      <c r="H459" s="832" t="s">
        <v>588</v>
      </c>
      <c r="I459" s="832" t="s">
        <v>2125</v>
      </c>
      <c r="J459" s="832" t="s">
        <v>2126</v>
      </c>
      <c r="K459" s="832" t="s">
        <v>2127</v>
      </c>
      <c r="L459" s="835">
        <v>350</v>
      </c>
      <c r="M459" s="835">
        <v>1050</v>
      </c>
      <c r="N459" s="832">
        <v>3</v>
      </c>
      <c r="O459" s="836">
        <v>3</v>
      </c>
      <c r="P459" s="835">
        <v>1050</v>
      </c>
      <c r="Q459" s="837">
        <v>1</v>
      </c>
      <c r="R459" s="832">
        <v>3</v>
      </c>
      <c r="S459" s="837">
        <v>1</v>
      </c>
      <c r="T459" s="836">
        <v>3</v>
      </c>
      <c r="U459" s="838">
        <v>1</v>
      </c>
    </row>
    <row r="460" spans="1:21" ht="14.4" customHeight="1" x14ac:dyDescent="0.3">
      <c r="A460" s="831">
        <v>31</v>
      </c>
      <c r="B460" s="832" t="s">
        <v>2041</v>
      </c>
      <c r="C460" s="832" t="s">
        <v>2045</v>
      </c>
      <c r="D460" s="833" t="s">
        <v>3331</v>
      </c>
      <c r="E460" s="834" t="s">
        <v>2078</v>
      </c>
      <c r="F460" s="832" t="s">
        <v>2044</v>
      </c>
      <c r="G460" s="832" t="s">
        <v>2109</v>
      </c>
      <c r="H460" s="832" t="s">
        <v>588</v>
      </c>
      <c r="I460" s="832" t="s">
        <v>2280</v>
      </c>
      <c r="J460" s="832" t="s">
        <v>2120</v>
      </c>
      <c r="K460" s="832" t="s">
        <v>2281</v>
      </c>
      <c r="L460" s="835">
        <v>58.5</v>
      </c>
      <c r="M460" s="835">
        <v>117</v>
      </c>
      <c r="N460" s="832">
        <v>2</v>
      </c>
      <c r="O460" s="836">
        <v>2</v>
      </c>
      <c r="P460" s="835">
        <v>117</v>
      </c>
      <c r="Q460" s="837">
        <v>1</v>
      </c>
      <c r="R460" s="832">
        <v>2</v>
      </c>
      <c r="S460" s="837">
        <v>1</v>
      </c>
      <c r="T460" s="836">
        <v>2</v>
      </c>
      <c r="U460" s="838">
        <v>1</v>
      </c>
    </row>
    <row r="461" spans="1:21" ht="14.4" customHeight="1" x14ac:dyDescent="0.3">
      <c r="A461" s="831">
        <v>31</v>
      </c>
      <c r="B461" s="832" t="s">
        <v>2041</v>
      </c>
      <c r="C461" s="832" t="s">
        <v>2045</v>
      </c>
      <c r="D461" s="833" t="s">
        <v>3331</v>
      </c>
      <c r="E461" s="834" t="s">
        <v>2078</v>
      </c>
      <c r="F461" s="832" t="s">
        <v>2044</v>
      </c>
      <c r="G461" s="832" t="s">
        <v>2109</v>
      </c>
      <c r="H461" s="832" t="s">
        <v>588</v>
      </c>
      <c r="I461" s="832" t="s">
        <v>2251</v>
      </c>
      <c r="J461" s="832" t="s">
        <v>2252</v>
      </c>
      <c r="K461" s="832" t="s">
        <v>2253</v>
      </c>
      <c r="L461" s="835">
        <v>1000</v>
      </c>
      <c r="M461" s="835">
        <v>2000</v>
      </c>
      <c r="N461" s="832">
        <v>2</v>
      </c>
      <c r="O461" s="836">
        <v>2</v>
      </c>
      <c r="P461" s="835">
        <v>2000</v>
      </c>
      <c r="Q461" s="837">
        <v>1</v>
      </c>
      <c r="R461" s="832">
        <v>2</v>
      </c>
      <c r="S461" s="837">
        <v>1</v>
      </c>
      <c r="T461" s="836">
        <v>2</v>
      </c>
      <c r="U461" s="838">
        <v>1</v>
      </c>
    </row>
    <row r="462" spans="1:21" ht="14.4" customHeight="1" x14ac:dyDescent="0.3">
      <c r="A462" s="831">
        <v>31</v>
      </c>
      <c r="B462" s="832" t="s">
        <v>2041</v>
      </c>
      <c r="C462" s="832" t="s">
        <v>2045</v>
      </c>
      <c r="D462" s="833" t="s">
        <v>3331</v>
      </c>
      <c r="E462" s="834" t="s">
        <v>2078</v>
      </c>
      <c r="F462" s="832" t="s">
        <v>2044</v>
      </c>
      <c r="G462" s="832" t="s">
        <v>2109</v>
      </c>
      <c r="H462" s="832" t="s">
        <v>588</v>
      </c>
      <c r="I462" s="832" t="s">
        <v>2257</v>
      </c>
      <c r="J462" s="832" t="s">
        <v>2258</v>
      </c>
      <c r="K462" s="832" t="s">
        <v>2259</v>
      </c>
      <c r="L462" s="835">
        <v>1690</v>
      </c>
      <c r="M462" s="835">
        <v>1690</v>
      </c>
      <c r="N462" s="832">
        <v>1</v>
      </c>
      <c r="O462" s="836">
        <v>1</v>
      </c>
      <c r="P462" s="835">
        <v>1690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31</v>
      </c>
      <c r="B463" s="832" t="s">
        <v>2041</v>
      </c>
      <c r="C463" s="832" t="s">
        <v>2045</v>
      </c>
      <c r="D463" s="833" t="s">
        <v>3331</v>
      </c>
      <c r="E463" s="834" t="s">
        <v>2078</v>
      </c>
      <c r="F463" s="832" t="s">
        <v>2044</v>
      </c>
      <c r="G463" s="832" t="s">
        <v>2109</v>
      </c>
      <c r="H463" s="832" t="s">
        <v>588</v>
      </c>
      <c r="I463" s="832" t="s">
        <v>2365</v>
      </c>
      <c r="J463" s="832" t="s">
        <v>2318</v>
      </c>
      <c r="K463" s="832" t="s">
        <v>2366</v>
      </c>
      <c r="L463" s="835">
        <v>775</v>
      </c>
      <c r="M463" s="835">
        <v>775</v>
      </c>
      <c r="N463" s="832">
        <v>1</v>
      </c>
      <c r="O463" s="836">
        <v>1</v>
      </c>
      <c r="P463" s="835">
        <v>775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31</v>
      </c>
      <c r="B464" s="832" t="s">
        <v>2041</v>
      </c>
      <c r="C464" s="832" t="s">
        <v>2045</v>
      </c>
      <c r="D464" s="833" t="s">
        <v>3331</v>
      </c>
      <c r="E464" s="834" t="s">
        <v>2078</v>
      </c>
      <c r="F464" s="832" t="s">
        <v>2044</v>
      </c>
      <c r="G464" s="832" t="s">
        <v>2109</v>
      </c>
      <c r="H464" s="832" t="s">
        <v>588</v>
      </c>
      <c r="I464" s="832" t="s">
        <v>2128</v>
      </c>
      <c r="J464" s="832" t="s">
        <v>2129</v>
      </c>
      <c r="K464" s="832" t="s">
        <v>2130</v>
      </c>
      <c r="L464" s="835">
        <v>855</v>
      </c>
      <c r="M464" s="835">
        <v>1710</v>
      </c>
      <c r="N464" s="832">
        <v>2</v>
      </c>
      <c r="O464" s="836">
        <v>2</v>
      </c>
      <c r="P464" s="835">
        <v>1710</v>
      </c>
      <c r="Q464" s="837">
        <v>1</v>
      </c>
      <c r="R464" s="832">
        <v>2</v>
      </c>
      <c r="S464" s="837">
        <v>1</v>
      </c>
      <c r="T464" s="836">
        <v>2</v>
      </c>
      <c r="U464" s="838">
        <v>1</v>
      </c>
    </row>
    <row r="465" spans="1:21" ht="14.4" customHeight="1" x14ac:dyDescent="0.3">
      <c r="A465" s="831">
        <v>31</v>
      </c>
      <c r="B465" s="832" t="s">
        <v>2041</v>
      </c>
      <c r="C465" s="832" t="s">
        <v>2045</v>
      </c>
      <c r="D465" s="833" t="s">
        <v>3331</v>
      </c>
      <c r="E465" s="834" t="s">
        <v>2078</v>
      </c>
      <c r="F465" s="832" t="s">
        <v>2044</v>
      </c>
      <c r="G465" s="832" t="s">
        <v>2131</v>
      </c>
      <c r="H465" s="832" t="s">
        <v>588</v>
      </c>
      <c r="I465" s="832" t="s">
        <v>2214</v>
      </c>
      <c r="J465" s="832" t="s">
        <v>2215</v>
      </c>
      <c r="K465" s="832" t="s">
        <v>2216</v>
      </c>
      <c r="L465" s="835">
        <v>260</v>
      </c>
      <c r="M465" s="835">
        <v>780</v>
      </c>
      <c r="N465" s="832">
        <v>3</v>
      </c>
      <c r="O465" s="836">
        <v>2</v>
      </c>
      <c r="P465" s="835">
        <v>780</v>
      </c>
      <c r="Q465" s="837">
        <v>1</v>
      </c>
      <c r="R465" s="832">
        <v>3</v>
      </c>
      <c r="S465" s="837">
        <v>1</v>
      </c>
      <c r="T465" s="836">
        <v>2</v>
      </c>
      <c r="U465" s="838">
        <v>1</v>
      </c>
    </row>
    <row r="466" spans="1:21" ht="14.4" customHeight="1" x14ac:dyDescent="0.3">
      <c r="A466" s="831">
        <v>31</v>
      </c>
      <c r="B466" s="832" t="s">
        <v>2041</v>
      </c>
      <c r="C466" s="832" t="s">
        <v>2045</v>
      </c>
      <c r="D466" s="833" t="s">
        <v>3331</v>
      </c>
      <c r="E466" s="834" t="s">
        <v>2078</v>
      </c>
      <c r="F466" s="832" t="s">
        <v>2044</v>
      </c>
      <c r="G466" s="832" t="s">
        <v>2131</v>
      </c>
      <c r="H466" s="832" t="s">
        <v>588</v>
      </c>
      <c r="I466" s="832" t="s">
        <v>2132</v>
      </c>
      <c r="J466" s="832" t="s">
        <v>2133</v>
      </c>
      <c r="K466" s="832" t="s">
        <v>2134</v>
      </c>
      <c r="L466" s="835">
        <v>200</v>
      </c>
      <c r="M466" s="835">
        <v>9600</v>
      </c>
      <c r="N466" s="832">
        <v>48</v>
      </c>
      <c r="O466" s="836">
        <v>24</v>
      </c>
      <c r="P466" s="835">
        <v>9200</v>
      </c>
      <c r="Q466" s="837">
        <v>0.95833333333333337</v>
      </c>
      <c r="R466" s="832">
        <v>46</v>
      </c>
      <c r="S466" s="837">
        <v>0.95833333333333337</v>
      </c>
      <c r="T466" s="836">
        <v>23</v>
      </c>
      <c r="U466" s="838">
        <v>0.95833333333333337</v>
      </c>
    </row>
    <row r="467" spans="1:21" ht="14.4" customHeight="1" x14ac:dyDescent="0.3">
      <c r="A467" s="831">
        <v>31</v>
      </c>
      <c r="B467" s="832" t="s">
        <v>2041</v>
      </c>
      <c r="C467" s="832" t="s">
        <v>2045</v>
      </c>
      <c r="D467" s="833" t="s">
        <v>3331</v>
      </c>
      <c r="E467" s="834" t="s">
        <v>2078</v>
      </c>
      <c r="F467" s="832" t="s">
        <v>2044</v>
      </c>
      <c r="G467" s="832" t="s">
        <v>2131</v>
      </c>
      <c r="H467" s="832" t="s">
        <v>588</v>
      </c>
      <c r="I467" s="832" t="s">
        <v>2217</v>
      </c>
      <c r="J467" s="832" t="s">
        <v>2218</v>
      </c>
      <c r="K467" s="832" t="s">
        <v>2219</v>
      </c>
      <c r="L467" s="835">
        <v>1200</v>
      </c>
      <c r="M467" s="835">
        <v>1200</v>
      </c>
      <c r="N467" s="832">
        <v>1</v>
      </c>
      <c r="O467" s="836">
        <v>1</v>
      </c>
      <c r="P467" s="835">
        <v>1200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31</v>
      </c>
      <c r="B468" s="832" t="s">
        <v>2041</v>
      </c>
      <c r="C468" s="832" t="s">
        <v>2045</v>
      </c>
      <c r="D468" s="833" t="s">
        <v>3331</v>
      </c>
      <c r="E468" s="834" t="s">
        <v>2078</v>
      </c>
      <c r="F468" s="832" t="s">
        <v>2044</v>
      </c>
      <c r="G468" s="832" t="s">
        <v>2131</v>
      </c>
      <c r="H468" s="832" t="s">
        <v>588</v>
      </c>
      <c r="I468" s="832" t="s">
        <v>2420</v>
      </c>
      <c r="J468" s="832" t="s">
        <v>2421</v>
      </c>
      <c r="K468" s="832" t="s">
        <v>2422</v>
      </c>
      <c r="L468" s="835">
        <v>200</v>
      </c>
      <c r="M468" s="835">
        <v>400</v>
      </c>
      <c r="N468" s="832">
        <v>2</v>
      </c>
      <c r="O468" s="836">
        <v>1</v>
      </c>
      <c r="P468" s="835">
        <v>400</v>
      </c>
      <c r="Q468" s="837">
        <v>1</v>
      </c>
      <c r="R468" s="832">
        <v>2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31</v>
      </c>
      <c r="B469" s="832" t="s">
        <v>2041</v>
      </c>
      <c r="C469" s="832" t="s">
        <v>2045</v>
      </c>
      <c r="D469" s="833" t="s">
        <v>3331</v>
      </c>
      <c r="E469" s="834" t="s">
        <v>2054</v>
      </c>
      <c r="F469" s="832" t="s">
        <v>2042</v>
      </c>
      <c r="G469" s="832" t="s">
        <v>2085</v>
      </c>
      <c r="H469" s="832" t="s">
        <v>630</v>
      </c>
      <c r="I469" s="832" t="s">
        <v>1776</v>
      </c>
      <c r="J469" s="832" t="s">
        <v>1158</v>
      </c>
      <c r="K469" s="832" t="s">
        <v>1777</v>
      </c>
      <c r="L469" s="835">
        <v>154.36000000000001</v>
      </c>
      <c r="M469" s="835">
        <v>617.44000000000005</v>
      </c>
      <c r="N469" s="832">
        <v>4</v>
      </c>
      <c r="O469" s="836">
        <v>2</v>
      </c>
      <c r="P469" s="835">
        <v>308.72000000000003</v>
      </c>
      <c r="Q469" s="837">
        <v>0.5</v>
      </c>
      <c r="R469" s="832">
        <v>2</v>
      </c>
      <c r="S469" s="837">
        <v>0.5</v>
      </c>
      <c r="T469" s="836">
        <v>1</v>
      </c>
      <c r="U469" s="838">
        <v>0.5</v>
      </c>
    </row>
    <row r="470" spans="1:21" ht="14.4" customHeight="1" x14ac:dyDescent="0.3">
      <c r="A470" s="831">
        <v>31</v>
      </c>
      <c r="B470" s="832" t="s">
        <v>2041</v>
      </c>
      <c r="C470" s="832" t="s">
        <v>2045</v>
      </c>
      <c r="D470" s="833" t="s">
        <v>3331</v>
      </c>
      <c r="E470" s="834" t="s">
        <v>2054</v>
      </c>
      <c r="F470" s="832" t="s">
        <v>2042</v>
      </c>
      <c r="G470" s="832" t="s">
        <v>2092</v>
      </c>
      <c r="H470" s="832" t="s">
        <v>588</v>
      </c>
      <c r="I470" s="832" t="s">
        <v>2266</v>
      </c>
      <c r="J470" s="832" t="s">
        <v>671</v>
      </c>
      <c r="K470" s="832" t="s">
        <v>2267</v>
      </c>
      <c r="L470" s="835">
        <v>48.42</v>
      </c>
      <c r="M470" s="835">
        <v>145.26</v>
      </c>
      <c r="N470" s="832">
        <v>3</v>
      </c>
      <c r="O470" s="836">
        <v>1.5</v>
      </c>
      <c r="P470" s="835">
        <v>48.42</v>
      </c>
      <c r="Q470" s="837">
        <v>0.33333333333333337</v>
      </c>
      <c r="R470" s="832">
        <v>1</v>
      </c>
      <c r="S470" s="837">
        <v>0.33333333333333331</v>
      </c>
      <c r="T470" s="836">
        <v>0.5</v>
      </c>
      <c r="U470" s="838">
        <v>0.33333333333333331</v>
      </c>
    </row>
    <row r="471" spans="1:21" ht="14.4" customHeight="1" x14ac:dyDescent="0.3">
      <c r="A471" s="831">
        <v>31</v>
      </c>
      <c r="B471" s="832" t="s">
        <v>2041</v>
      </c>
      <c r="C471" s="832" t="s">
        <v>2045</v>
      </c>
      <c r="D471" s="833" t="s">
        <v>3331</v>
      </c>
      <c r="E471" s="834" t="s">
        <v>2054</v>
      </c>
      <c r="F471" s="832" t="s">
        <v>2042</v>
      </c>
      <c r="G471" s="832" t="s">
        <v>2093</v>
      </c>
      <c r="H471" s="832" t="s">
        <v>630</v>
      </c>
      <c r="I471" s="832" t="s">
        <v>1866</v>
      </c>
      <c r="J471" s="832" t="s">
        <v>1867</v>
      </c>
      <c r="K471" s="832" t="s">
        <v>1868</v>
      </c>
      <c r="L471" s="835">
        <v>0</v>
      </c>
      <c r="M471" s="835">
        <v>0</v>
      </c>
      <c r="N471" s="832">
        <v>1</v>
      </c>
      <c r="O471" s="836">
        <v>0.5</v>
      </c>
      <c r="P471" s="835">
        <v>0</v>
      </c>
      <c r="Q471" s="837"/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31</v>
      </c>
      <c r="B472" s="832" t="s">
        <v>2041</v>
      </c>
      <c r="C472" s="832" t="s">
        <v>2045</v>
      </c>
      <c r="D472" s="833" t="s">
        <v>3331</v>
      </c>
      <c r="E472" s="834" t="s">
        <v>2076</v>
      </c>
      <c r="F472" s="832" t="s">
        <v>2042</v>
      </c>
      <c r="G472" s="832" t="s">
        <v>2085</v>
      </c>
      <c r="H472" s="832" t="s">
        <v>630</v>
      </c>
      <c r="I472" s="832" t="s">
        <v>1776</v>
      </c>
      <c r="J472" s="832" t="s">
        <v>1158</v>
      </c>
      <c r="K472" s="832" t="s">
        <v>1777</v>
      </c>
      <c r="L472" s="835">
        <v>154.36000000000001</v>
      </c>
      <c r="M472" s="835">
        <v>308.72000000000003</v>
      </c>
      <c r="N472" s="832">
        <v>2</v>
      </c>
      <c r="O472" s="836">
        <v>1</v>
      </c>
      <c r="P472" s="835">
        <v>154.36000000000001</v>
      </c>
      <c r="Q472" s="837">
        <v>0.5</v>
      </c>
      <c r="R472" s="832">
        <v>1</v>
      </c>
      <c r="S472" s="837">
        <v>0.5</v>
      </c>
      <c r="T472" s="836">
        <v>0.5</v>
      </c>
      <c r="U472" s="838">
        <v>0.5</v>
      </c>
    </row>
    <row r="473" spans="1:21" ht="14.4" customHeight="1" x14ac:dyDescent="0.3">
      <c r="A473" s="831">
        <v>31</v>
      </c>
      <c r="B473" s="832" t="s">
        <v>2041</v>
      </c>
      <c r="C473" s="832" t="s">
        <v>2045</v>
      </c>
      <c r="D473" s="833" t="s">
        <v>3331</v>
      </c>
      <c r="E473" s="834" t="s">
        <v>2076</v>
      </c>
      <c r="F473" s="832" t="s">
        <v>2042</v>
      </c>
      <c r="G473" s="832" t="s">
        <v>2085</v>
      </c>
      <c r="H473" s="832" t="s">
        <v>588</v>
      </c>
      <c r="I473" s="832" t="s">
        <v>2138</v>
      </c>
      <c r="J473" s="832" t="s">
        <v>1158</v>
      </c>
      <c r="K473" s="832" t="s">
        <v>1777</v>
      </c>
      <c r="L473" s="835">
        <v>154.36000000000001</v>
      </c>
      <c r="M473" s="835">
        <v>154.36000000000001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31</v>
      </c>
      <c r="B474" s="832" t="s">
        <v>2041</v>
      </c>
      <c r="C474" s="832" t="s">
        <v>2045</v>
      </c>
      <c r="D474" s="833" t="s">
        <v>3331</v>
      </c>
      <c r="E474" s="834" t="s">
        <v>2076</v>
      </c>
      <c r="F474" s="832" t="s">
        <v>2042</v>
      </c>
      <c r="G474" s="832" t="s">
        <v>2145</v>
      </c>
      <c r="H474" s="832" t="s">
        <v>588</v>
      </c>
      <c r="I474" s="832" t="s">
        <v>2146</v>
      </c>
      <c r="J474" s="832" t="s">
        <v>2147</v>
      </c>
      <c r="K474" s="832" t="s">
        <v>2148</v>
      </c>
      <c r="L474" s="835">
        <v>0</v>
      </c>
      <c r="M474" s="835">
        <v>0</v>
      </c>
      <c r="N474" s="832">
        <v>1</v>
      </c>
      <c r="O474" s="836">
        <v>1</v>
      </c>
      <c r="P474" s="835"/>
      <c r="Q474" s="837"/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31</v>
      </c>
      <c r="B475" s="832" t="s">
        <v>2041</v>
      </c>
      <c r="C475" s="832" t="s">
        <v>2045</v>
      </c>
      <c r="D475" s="833" t="s">
        <v>3331</v>
      </c>
      <c r="E475" s="834" t="s">
        <v>2076</v>
      </c>
      <c r="F475" s="832" t="s">
        <v>2042</v>
      </c>
      <c r="G475" s="832" t="s">
        <v>2149</v>
      </c>
      <c r="H475" s="832" t="s">
        <v>588</v>
      </c>
      <c r="I475" s="832" t="s">
        <v>2423</v>
      </c>
      <c r="J475" s="832" t="s">
        <v>2151</v>
      </c>
      <c r="K475" s="832" t="s">
        <v>2424</v>
      </c>
      <c r="L475" s="835">
        <v>0</v>
      </c>
      <c r="M475" s="835">
        <v>0</v>
      </c>
      <c r="N475" s="832">
        <v>1</v>
      </c>
      <c r="O475" s="836">
        <v>1</v>
      </c>
      <c r="P475" s="835"/>
      <c r="Q475" s="837"/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31</v>
      </c>
      <c r="B476" s="832" t="s">
        <v>2041</v>
      </c>
      <c r="C476" s="832" t="s">
        <v>2045</v>
      </c>
      <c r="D476" s="833" t="s">
        <v>3331</v>
      </c>
      <c r="E476" s="834" t="s">
        <v>2076</v>
      </c>
      <c r="F476" s="832" t="s">
        <v>2042</v>
      </c>
      <c r="G476" s="832" t="s">
        <v>2079</v>
      </c>
      <c r="H476" s="832" t="s">
        <v>588</v>
      </c>
      <c r="I476" s="832" t="s">
        <v>2156</v>
      </c>
      <c r="J476" s="832" t="s">
        <v>623</v>
      </c>
      <c r="K476" s="832" t="s">
        <v>2157</v>
      </c>
      <c r="L476" s="835">
        <v>0</v>
      </c>
      <c r="M476" s="835">
        <v>0</v>
      </c>
      <c r="N476" s="832">
        <v>1</v>
      </c>
      <c r="O476" s="836">
        <v>1</v>
      </c>
      <c r="P476" s="835">
        <v>0</v>
      </c>
      <c r="Q476" s="837"/>
      <c r="R476" s="832">
        <v>1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31</v>
      </c>
      <c r="B477" s="832" t="s">
        <v>2041</v>
      </c>
      <c r="C477" s="832" t="s">
        <v>2045</v>
      </c>
      <c r="D477" s="833" t="s">
        <v>3331</v>
      </c>
      <c r="E477" s="834" t="s">
        <v>2076</v>
      </c>
      <c r="F477" s="832" t="s">
        <v>2042</v>
      </c>
      <c r="G477" s="832" t="s">
        <v>2161</v>
      </c>
      <c r="H477" s="832" t="s">
        <v>588</v>
      </c>
      <c r="I477" s="832" t="s">
        <v>2162</v>
      </c>
      <c r="J477" s="832" t="s">
        <v>2163</v>
      </c>
      <c r="K477" s="832" t="s">
        <v>2164</v>
      </c>
      <c r="L477" s="835">
        <v>132.97999999999999</v>
      </c>
      <c r="M477" s="835">
        <v>132.97999999999999</v>
      </c>
      <c r="N477" s="832">
        <v>1</v>
      </c>
      <c r="O477" s="836">
        <v>0.5</v>
      </c>
      <c r="P477" s="835">
        <v>132.97999999999999</v>
      </c>
      <c r="Q477" s="837">
        <v>1</v>
      </c>
      <c r="R477" s="832">
        <v>1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31</v>
      </c>
      <c r="B478" s="832" t="s">
        <v>2041</v>
      </c>
      <c r="C478" s="832" t="s">
        <v>2045</v>
      </c>
      <c r="D478" s="833" t="s">
        <v>3331</v>
      </c>
      <c r="E478" s="834" t="s">
        <v>2076</v>
      </c>
      <c r="F478" s="832" t="s">
        <v>2042</v>
      </c>
      <c r="G478" s="832" t="s">
        <v>2082</v>
      </c>
      <c r="H478" s="832" t="s">
        <v>630</v>
      </c>
      <c r="I478" s="832" t="s">
        <v>2083</v>
      </c>
      <c r="J478" s="832" t="s">
        <v>810</v>
      </c>
      <c r="K478" s="832" t="s">
        <v>1638</v>
      </c>
      <c r="L478" s="835">
        <v>490.89</v>
      </c>
      <c r="M478" s="835">
        <v>7363.35</v>
      </c>
      <c r="N478" s="832">
        <v>15</v>
      </c>
      <c r="O478" s="836">
        <v>3.5</v>
      </c>
      <c r="P478" s="835">
        <v>7363.35</v>
      </c>
      <c r="Q478" s="837">
        <v>1</v>
      </c>
      <c r="R478" s="832">
        <v>15</v>
      </c>
      <c r="S478" s="837">
        <v>1</v>
      </c>
      <c r="T478" s="836">
        <v>3.5</v>
      </c>
      <c r="U478" s="838">
        <v>1</v>
      </c>
    </row>
    <row r="479" spans="1:21" ht="14.4" customHeight="1" x14ac:dyDescent="0.3">
      <c r="A479" s="831">
        <v>31</v>
      </c>
      <c r="B479" s="832" t="s">
        <v>2041</v>
      </c>
      <c r="C479" s="832" t="s">
        <v>2045</v>
      </c>
      <c r="D479" s="833" t="s">
        <v>3331</v>
      </c>
      <c r="E479" s="834" t="s">
        <v>2076</v>
      </c>
      <c r="F479" s="832" t="s">
        <v>2042</v>
      </c>
      <c r="G479" s="832" t="s">
        <v>2082</v>
      </c>
      <c r="H479" s="832" t="s">
        <v>630</v>
      </c>
      <c r="I479" s="832" t="s">
        <v>2091</v>
      </c>
      <c r="J479" s="832" t="s">
        <v>810</v>
      </c>
      <c r="K479" s="832" t="s">
        <v>1636</v>
      </c>
      <c r="L479" s="835">
        <v>736.33</v>
      </c>
      <c r="M479" s="835">
        <v>13253.940000000002</v>
      </c>
      <c r="N479" s="832">
        <v>18</v>
      </c>
      <c r="O479" s="836">
        <v>5.5</v>
      </c>
      <c r="P479" s="835">
        <v>4417.9800000000005</v>
      </c>
      <c r="Q479" s="837">
        <v>0.33333333333333331</v>
      </c>
      <c r="R479" s="832">
        <v>6</v>
      </c>
      <c r="S479" s="837">
        <v>0.33333333333333331</v>
      </c>
      <c r="T479" s="836">
        <v>1.5</v>
      </c>
      <c r="U479" s="838">
        <v>0.27272727272727271</v>
      </c>
    </row>
    <row r="480" spans="1:21" ht="14.4" customHeight="1" x14ac:dyDescent="0.3">
      <c r="A480" s="831">
        <v>31</v>
      </c>
      <c r="B480" s="832" t="s">
        <v>2041</v>
      </c>
      <c r="C480" s="832" t="s">
        <v>2045</v>
      </c>
      <c r="D480" s="833" t="s">
        <v>3331</v>
      </c>
      <c r="E480" s="834" t="s">
        <v>2076</v>
      </c>
      <c r="F480" s="832" t="s">
        <v>2042</v>
      </c>
      <c r="G480" s="832" t="s">
        <v>2092</v>
      </c>
      <c r="H480" s="832" t="s">
        <v>630</v>
      </c>
      <c r="I480" s="832" t="s">
        <v>1844</v>
      </c>
      <c r="J480" s="832" t="s">
        <v>671</v>
      </c>
      <c r="K480" s="832" t="s">
        <v>1845</v>
      </c>
      <c r="L480" s="835">
        <v>48.42</v>
      </c>
      <c r="M480" s="835">
        <v>48.42</v>
      </c>
      <c r="N480" s="832">
        <v>1</v>
      </c>
      <c r="O480" s="836">
        <v>0.5</v>
      </c>
      <c r="P480" s="835">
        <v>48.42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31</v>
      </c>
      <c r="B481" s="832" t="s">
        <v>2041</v>
      </c>
      <c r="C481" s="832" t="s">
        <v>2045</v>
      </c>
      <c r="D481" s="833" t="s">
        <v>3331</v>
      </c>
      <c r="E481" s="834" t="s">
        <v>2076</v>
      </c>
      <c r="F481" s="832" t="s">
        <v>2042</v>
      </c>
      <c r="G481" s="832" t="s">
        <v>2093</v>
      </c>
      <c r="H481" s="832" t="s">
        <v>630</v>
      </c>
      <c r="I481" s="832" t="s">
        <v>1866</v>
      </c>
      <c r="J481" s="832" t="s">
        <v>1867</v>
      </c>
      <c r="K481" s="832" t="s">
        <v>1868</v>
      </c>
      <c r="L481" s="835">
        <v>0</v>
      </c>
      <c r="M481" s="835">
        <v>0</v>
      </c>
      <c r="N481" s="832">
        <v>56</v>
      </c>
      <c r="O481" s="836">
        <v>40.5</v>
      </c>
      <c r="P481" s="835">
        <v>0</v>
      </c>
      <c r="Q481" s="837"/>
      <c r="R481" s="832">
        <v>17</v>
      </c>
      <c r="S481" s="837">
        <v>0.30357142857142855</v>
      </c>
      <c r="T481" s="836">
        <v>12</v>
      </c>
      <c r="U481" s="838">
        <v>0.29629629629629628</v>
      </c>
    </row>
    <row r="482" spans="1:21" ht="14.4" customHeight="1" x14ac:dyDescent="0.3">
      <c r="A482" s="831">
        <v>31</v>
      </c>
      <c r="B482" s="832" t="s">
        <v>2041</v>
      </c>
      <c r="C482" s="832" t="s">
        <v>2045</v>
      </c>
      <c r="D482" s="833" t="s">
        <v>3331</v>
      </c>
      <c r="E482" s="834" t="s">
        <v>2076</v>
      </c>
      <c r="F482" s="832" t="s">
        <v>2042</v>
      </c>
      <c r="G482" s="832" t="s">
        <v>2094</v>
      </c>
      <c r="H482" s="832" t="s">
        <v>588</v>
      </c>
      <c r="I482" s="832" t="s">
        <v>2095</v>
      </c>
      <c r="J482" s="832" t="s">
        <v>1237</v>
      </c>
      <c r="K482" s="832" t="s">
        <v>2096</v>
      </c>
      <c r="L482" s="835">
        <v>219.37</v>
      </c>
      <c r="M482" s="835">
        <v>877.48</v>
      </c>
      <c r="N482" s="832">
        <v>4</v>
      </c>
      <c r="O482" s="836">
        <v>1.5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31</v>
      </c>
      <c r="B483" s="832" t="s">
        <v>2041</v>
      </c>
      <c r="C483" s="832" t="s">
        <v>2045</v>
      </c>
      <c r="D483" s="833" t="s">
        <v>3331</v>
      </c>
      <c r="E483" s="834" t="s">
        <v>2076</v>
      </c>
      <c r="F483" s="832" t="s">
        <v>2042</v>
      </c>
      <c r="G483" s="832" t="s">
        <v>2425</v>
      </c>
      <c r="H483" s="832" t="s">
        <v>588</v>
      </c>
      <c r="I483" s="832" t="s">
        <v>1896</v>
      </c>
      <c r="J483" s="832" t="s">
        <v>1897</v>
      </c>
      <c r="K483" s="832" t="s">
        <v>1893</v>
      </c>
      <c r="L483" s="835">
        <v>0</v>
      </c>
      <c r="M483" s="835">
        <v>0</v>
      </c>
      <c r="N483" s="832">
        <v>1</v>
      </c>
      <c r="O483" s="836">
        <v>0.5</v>
      </c>
      <c r="P483" s="835">
        <v>0</v>
      </c>
      <c r="Q483" s="837"/>
      <c r="R483" s="832">
        <v>1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31</v>
      </c>
      <c r="B484" s="832" t="s">
        <v>2041</v>
      </c>
      <c r="C484" s="832" t="s">
        <v>2045</v>
      </c>
      <c r="D484" s="833" t="s">
        <v>3331</v>
      </c>
      <c r="E484" s="834" t="s">
        <v>2076</v>
      </c>
      <c r="F484" s="832" t="s">
        <v>2042</v>
      </c>
      <c r="G484" s="832" t="s">
        <v>2097</v>
      </c>
      <c r="H484" s="832" t="s">
        <v>588</v>
      </c>
      <c r="I484" s="832" t="s">
        <v>2198</v>
      </c>
      <c r="J484" s="832" t="s">
        <v>2099</v>
      </c>
      <c r="K484" s="832" t="s">
        <v>2199</v>
      </c>
      <c r="L484" s="835">
        <v>66.63</v>
      </c>
      <c r="M484" s="835">
        <v>66.63</v>
      </c>
      <c r="N484" s="832">
        <v>1</v>
      </c>
      <c r="O484" s="836">
        <v>0.5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31</v>
      </c>
      <c r="B485" s="832" t="s">
        <v>2041</v>
      </c>
      <c r="C485" s="832" t="s">
        <v>2045</v>
      </c>
      <c r="D485" s="833" t="s">
        <v>3331</v>
      </c>
      <c r="E485" s="834" t="s">
        <v>2076</v>
      </c>
      <c r="F485" s="832" t="s">
        <v>2044</v>
      </c>
      <c r="G485" s="832" t="s">
        <v>2105</v>
      </c>
      <c r="H485" s="832" t="s">
        <v>588</v>
      </c>
      <c r="I485" s="832" t="s">
        <v>2106</v>
      </c>
      <c r="J485" s="832" t="s">
        <v>2107</v>
      </c>
      <c r="K485" s="832" t="s">
        <v>2108</v>
      </c>
      <c r="L485" s="835">
        <v>35.130000000000003</v>
      </c>
      <c r="M485" s="835">
        <v>4250.7300000000059</v>
      </c>
      <c r="N485" s="832">
        <v>121</v>
      </c>
      <c r="O485" s="836">
        <v>60</v>
      </c>
      <c r="P485" s="835">
        <v>4180.4700000000057</v>
      </c>
      <c r="Q485" s="837">
        <v>0.98347107438016523</v>
      </c>
      <c r="R485" s="832">
        <v>119</v>
      </c>
      <c r="S485" s="837">
        <v>0.98347107438016534</v>
      </c>
      <c r="T485" s="836">
        <v>59</v>
      </c>
      <c r="U485" s="838">
        <v>0.98333333333333328</v>
      </c>
    </row>
    <row r="486" spans="1:21" ht="14.4" customHeight="1" x14ac:dyDescent="0.3">
      <c r="A486" s="831">
        <v>31</v>
      </c>
      <c r="B486" s="832" t="s">
        <v>2041</v>
      </c>
      <c r="C486" s="832" t="s">
        <v>2045</v>
      </c>
      <c r="D486" s="833" t="s">
        <v>3331</v>
      </c>
      <c r="E486" s="834" t="s">
        <v>2076</v>
      </c>
      <c r="F486" s="832" t="s">
        <v>2044</v>
      </c>
      <c r="G486" s="832" t="s">
        <v>2109</v>
      </c>
      <c r="H486" s="832" t="s">
        <v>588</v>
      </c>
      <c r="I486" s="832" t="s">
        <v>2208</v>
      </c>
      <c r="J486" s="832" t="s">
        <v>2209</v>
      </c>
      <c r="K486" s="832" t="s">
        <v>2210</v>
      </c>
      <c r="L486" s="835">
        <v>199.5</v>
      </c>
      <c r="M486" s="835">
        <v>399</v>
      </c>
      <c r="N486" s="832">
        <v>2</v>
      </c>
      <c r="O486" s="836">
        <v>2</v>
      </c>
      <c r="P486" s="835">
        <v>399</v>
      </c>
      <c r="Q486" s="837">
        <v>1</v>
      </c>
      <c r="R486" s="832">
        <v>2</v>
      </c>
      <c r="S486" s="837">
        <v>1</v>
      </c>
      <c r="T486" s="836">
        <v>2</v>
      </c>
      <c r="U486" s="838">
        <v>1</v>
      </c>
    </row>
    <row r="487" spans="1:21" ht="14.4" customHeight="1" x14ac:dyDescent="0.3">
      <c r="A487" s="831">
        <v>31</v>
      </c>
      <c r="B487" s="832" t="s">
        <v>2041</v>
      </c>
      <c r="C487" s="832" t="s">
        <v>2045</v>
      </c>
      <c r="D487" s="833" t="s">
        <v>3331</v>
      </c>
      <c r="E487" s="834" t="s">
        <v>2076</v>
      </c>
      <c r="F487" s="832" t="s">
        <v>2044</v>
      </c>
      <c r="G487" s="832" t="s">
        <v>2109</v>
      </c>
      <c r="H487" s="832" t="s">
        <v>588</v>
      </c>
      <c r="I487" s="832" t="s">
        <v>2110</v>
      </c>
      <c r="J487" s="832" t="s">
        <v>2111</v>
      </c>
      <c r="K487" s="832" t="s">
        <v>2112</v>
      </c>
      <c r="L487" s="835">
        <v>492.18</v>
      </c>
      <c r="M487" s="835">
        <v>1968.72</v>
      </c>
      <c r="N487" s="832">
        <v>4</v>
      </c>
      <c r="O487" s="836">
        <v>4</v>
      </c>
      <c r="P487" s="835">
        <v>1476.54</v>
      </c>
      <c r="Q487" s="837">
        <v>0.75</v>
      </c>
      <c r="R487" s="832">
        <v>3</v>
      </c>
      <c r="S487" s="837">
        <v>0.75</v>
      </c>
      <c r="T487" s="836">
        <v>3</v>
      </c>
      <c r="U487" s="838">
        <v>0.75</v>
      </c>
    </row>
    <row r="488" spans="1:21" ht="14.4" customHeight="1" x14ac:dyDescent="0.3">
      <c r="A488" s="831">
        <v>31</v>
      </c>
      <c r="B488" s="832" t="s">
        <v>2041</v>
      </c>
      <c r="C488" s="832" t="s">
        <v>2045</v>
      </c>
      <c r="D488" s="833" t="s">
        <v>3331</v>
      </c>
      <c r="E488" s="834" t="s">
        <v>2076</v>
      </c>
      <c r="F488" s="832" t="s">
        <v>2044</v>
      </c>
      <c r="G488" s="832" t="s">
        <v>2109</v>
      </c>
      <c r="H488" s="832" t="s">
        <v>588</v>
      </c>
      <c r="I488" s="832" t="s">
        <v>2122</v>
      </c>
      <c r="J488" s="832" t="s">
        <v>2123</v>
      </c>
      <c r="K488" s="832" t="s">
        <v>2124</v>
      </c>
      <c r="L488" s="835">
        <v>971.25</v>
      </c>
      <c r="M488" s="835">
        <v>2913.75</v>
      </c>
      <c r="N488" s="832">
        <v>3</v>
      </c>
      <c r="O488" s="836">
        <v>3</v>
      </c>
      <c r="P488" s="835">
        <v>2913.75</v>
      </c>
      <c r="Q488" s="837">
        <v>1</v>
      </c>
      <c r="R488" s="832">
        <v>3</v>
      </c>
      <c r="S488" s="837">
        <v>1</v>
      </c>
      <c r="T488" s="836">
        <v>3</v>
      </c>
      <c r="U488" s="838">
        <v>1</v>
      </c>
    </row>
    <row r="489" spans="1:21" ht="14.4" customHeight="1" x14ac:dyDescent="0.3">
      <c r="A489" s="831">
        <v>31</v>
      </c>
      <c r="B489" s="832" t="s">
        <v>2041</v>
      </c>
      <c r="C489" s="832" t="s">
        <v>2045</v>
      </c>
      <c r="D489" s="833" t="s">
        <v>3331</v>
      </c>
      <c r="E489" s="834" t="s">
        <v>2076</v>
      </c>
      <c r="F489" s="832" t="s">
        <v>2044</v>
      </c>
      <c r="G489" s="832" t="s">
        <v>2109</v>
      </c>
      <c r="H489" s="832" t="s">
        <v>588</v>
      </c>
      <c r="I489" s="832" t="s">
        <v>2125</v>
      </c>
      <c r="J489" s="832" t="s">
        <v>2126</v>
      </c>
      <c r="K489" s="832" t="s">
        <v>2127</v>
      </c>
      <c r="L489" s="835">
        <v>350</v>
      </c>
      <c r="M489" s="835">
        <v>350</v>
      </c>
      <c r="N489" s="832">
        <v>1</v>
      </c>
      <c r="O489" s="836">
        <v>1</v>
      </c>
      <c r="P489" s="835">
        <v>350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31</v>
      </c>
      <c r="B490" s="832" t="s">
        <v>2041</v>
      </c>
      <c r="C490" s="832" t="s">
        <v>2045</v>
      </c>
      <c r="D490" s="833" t="s">
        <v>3331</v>
      </c>
      <c r="E490" s="834" t="s">
        <v>2076</v>
      </c>
      <c r="F490" s="832" t="s">
        <v>2044</v>
      </c>
      <c r="G490" s="832" t="s">
        <v>2109</v>
      </c>
      <c r="H490" s="832" t="s">
        <v>588</v>
      </c>
      <c r="I490" s="832" t="s">
        <v>2280</v>
      </c>
      <c r="J490" s="832" t="s">
        <v>2120</v>
      </c>
      <c r="K490" s="832" t="s">
        <v>2281</v>
      </c>
      <c r="L490" s="835">
        <v>58.5</v>
      </c>
      <c r="M490" s="835">
        <v>58.5</v>
      </c>
      <c r="N490" s="832">
        <v>1</v>
      </c>
      <c r="O490" s="836">
        <v>1</v>
      </c>
      <c r="P490" s="835">
        <v>58.5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31</v>
      </c>
      <c r="B491" s="832" t="s">
        <v>2041</v>
      </c>
      <c r="C491" s="832" t="s">
        <v>2045</v>
      </c>
      <c r="D491" s="833" t="s">
        <v>3331</v>
      </c>
      <c r="E491" s="834" t="s">
        <v>2076</v>
      </c>
      <c r="F491" s="832" t="s">
        <v>2044</v>
      </c>
      <c r="G491" s="832" t="s">
        <v>2109</v>
      </c>
      <c r="H491" s="832" t="s">
        <v>588</v>
      </c>
      <c r="I491" s="832" t="s">
        <v>2317</v>
      </c>
      <c r="J491" s="832" t="s">
        <v>2318</v>
      </c>
      <c r="K491" s="832" t="s">
        <v>2319</v>
      </c>
      <c r="L491" s="835">
        <v>2260</v>
      </c>
      <c r="M491" s="835">
        <v>2260</v>
      </c>
      <c r="N491" s="832">
        <v>1</v>
      </c>
      <c r="O491" s="836">
        <v>1</v>
      </c>
      <c r="P491" s="835">
        <v>2260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31</v>
      </c>
      <c r="B492" s="832" t="s">
        <v>2041</v>
      </c>
      <c r="C492" s="832" t="s">
        <v>2045</v>
      </c>
      <c r="D492" s="833" t="s">
        <v>3331</v>
      </c>
      <c r="E492" s="834" t="s">
        <v>2076</v>
      </c>
      <c r="F492" s="832" t="s">
        <v>2044</v>
      </c>
      <c r="G492" s="832" t="s">
        <v>2131</v>
      </c>
      <c r="H492" s="832" t="s">
        <v>588</v>
      </c>
      <c r="I492" s="832" t="s">
        <v>2214</v>
      </c>
      <c r="J492" s="832" t="s">
        <v>2215</v>
      </c>
      <c r="K492" s="832" t="s">
        <v>2216</v>
      </c>
      <c r="L492" s="835">
        <v>260</v>
      </c>
      <c r="M492" s="835">
        <v>520</v>
      </c>
      <c r="N492" s="832">
        <v>2</v>
      </c>
      <c r="O492" s="836">
        <v>1</v>
      </c>
      <c r="P492" s="835">
        <v>520</v>
      </c>
      <c r="Q492" s="837">
        <v>1</v>
      </c>
      <c r="R492" s="832">
        <v>2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31</v>
      </c>
      <c r="B493" s="832" t="s">
        <v>2041</v>
      </c>
      <c r="C493" s="832" t="s">
        <v>2045</v>
      </c>
      <c r="D493" s="833" t="s">
        <v>3331</v>
      </c>
      <c r="E493" s="834" t="s">
        <v>2076</v>
      </c>
      <c r="F493" s="832" t="s">
        <v>2044</v>
      </c>
      <c r="G493" s="832" t="s">
        <v>2131</v>
      </c>
      <c r="H493" s="832" t="s">
        <v>588</v>
      </c>
      <c r="I493" s="832" t="s">
        <v>2132</v>
      </c>
      <c r="J493" s="832" t="s">
        <v>2133</v>
      </c>
      <c r="K493" s="832" t="s">
        <v>2134</v>
      </c>
      <c r="L493" s="835">
        <v>200</v>
      </c>
      <c r="M493" s="835">
        <v>5200</v>
      </c>
      <c r="N493" s="832">
        <v>26</v>
      </c>
      <c r="O493" s="836">
        <v>13</v>
      </c>
      <c r="P493" s="835">
        <v>5200</v>
      </c>
      <c r="Q493" s="837">
        <v>1</v>
      </c>
      <c r="R493" s="832">
        <v>26</v>
      </c>
      <c r="S493" s="837">
        <v>1</v>
      </c>
      <c r="T493" s="836">
        <v>13</v>
      </c>
      <c r="U493" s="838">
        <v>1</v>
      </c>
    </row>
    <row r="494" spans="1:21" ht="14.4" customHeight="1" x14ac:dyDescent="0.3">
      <c r="A494" s="831">
        <v>31</v>
      </c>
      <c r="B494" s="832" t="s">
        <v>2041</v>
      </c>
      <c r="C494" s="832" t="s">
        <v>2045</v>
      </c>
      <c r="D494" s="833" t="s">
        <v>3331</v>
      </c>
      <c r="E494" s="834" t="s">
        <v>2076</v>
      </c>
      <c r="F494" s="832" t="s">
        <v>2044</v>
      </c>
      <c r="G494" s="832" t="s">
        <v>2131</v>
      </c>
      <c r="H494" s="832" t="s">
        <v>588</v>
      </c>
      <c r="I494" s="832" t="s">
        <v>2217</v>
      </c>
      <c r="J494" s="832" t="s">
        <v>2218</v>
      </c>
      <c r="K494" s="832" t="s">
        <v>2219</v>
      </c>
      <c r="L494" s="835">
        <v>1200</v>
      </c>
      <c r="M494" s="835">
        <v>2400</v>
      </c>
      <c r="N494" s="832">
        <v>2</v>
      </c>
      <c r="O494" s="836">
        <v>2</v>
      </c>
      <c r="P494" s="835">
        <v>2400</v>
      </c>
      <c r="Q494" s="837">
        <v>1</v>
      </c>
      <c r="R494" s="832">
        <v>2</v>
      </c>
      <c r="S494" s="837">
        <v>1</v>
      </c>
      <c r="T494" s="836">
        <v>2</v>
      </c>
      <c r="U494" s="838">
        <v>1</v>
      </c>
    </row>
    <row r="495" spans="1:21" ht="14.4" customHeight="1" x14ac:dyDescent="0.3">
      <c r="A495" s="831">
        <v>31</v>
      </c>
      <c r="B495" s="832" t="s">
        <v>2041</v>
      </c>
      <c r="C495" s="832" t="s">
        <v>2045</v>
      </c>
      <c r="D495" s="833" t="s">
        <v>3331</v>
      </c>
      <c r="E495" s="834" t="s">
        <v>2068</v>
      </c>
      <c r="F495" s="832" t="s">
        <v>2042</v>
      </c>
      <c r="G495" s="832" t="s">
        <v>2084</v>
      </c>
      <c r="H495" s="832" t="s">
        <v>588</v>
      </c>
      <c r="I495" s="832" t="s">
        <v>1928</v>
      </c>
      <c r="J495" s="832" t="s">
        <v>639</v>
      </c>
      <c r="K495" s="832" t="s">
        <v>1926</v>
      </c>
      <c r="L495" s="835">
        <v>0</v>
      </c>
      <c r="M495" s="835">
        <v>0</v>
      </c>
      <c r="N495" s="832">
        <v>1</v>
      </c>
      <c r="O495" s="836">
        <v>0.5</v>
      </c>
      <c r="P495" s="835"/>
      <c r="Q495" s="837"/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31</v>
      </c>
      <c r="B496" s="832" t="s">
        <v>2041</v>
      </c>
      <c r="C496" s="832" t="s">
        <v>2045</v>
      </c>
      <c r="D496" s="833" t="s">
        <v>3331</v>
      </c>
      <c r="E496" s="834" t="s">
        <v>2068</v>
      </c>
      <c r="F496" s="832" t="s">
        <v>2042</v>
      </c>
      <c r="G496" s="832" t="s">
        <v>2135</v>
      </c>
      <c r="H496" s="832" t="s">
        <v>588</v>
      </c>
      <c r="I496" s="832" t="s">
        <v>2426</v>
      </c>
      <c r="J496" s="832" t="s">
        <v>1291</v>
      </c>
      <c r="K496" s="832" t="s">
        <v>1684</v>
      </c>
      <c r="L496" s="835">
        <v>36.86</v>
      </c>
      <c r="M496" s="835">
        <v>36.86</v>
      </c>
      <c r="N496" s="832">
        <v>1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31</v>
      </c>
      <c r="B497" s="832" t="s">
        <v>2041</v>
      </c>
      <c r="C497" s="832" t="s">
        <v>2045</v>
      </c>
      <c r="D497" s="833" t="s">
        <v>3331</v>
      </c>
      <c r="E497" s="834" t="s">
        <v>2068</v>
      </c>
      <c r="F497" s="832" t="s">
        <v>2042</v>
      </c>
      <c r="G497" s="832" t="s">
        <v>2085</v>
      </c>
      <c r="H497" s="832" t="s">
        <v>630</v>
      </c>
      <c r="I497" s="832" t="s">
        <v>1776</v>
      </c>
      <c r="J497" s="832" t="s">
        <v>1158</v>
      </c>
      <c r="K497" s="832" t="s">
        <v>1777</v>
      </c>
      <c r="L497" s="835">
        <v>154.36000000000001</v>
      </c>
      <c r="M497" s="835">
        <v>154.36000000000001</v>
      </c>
      <c r="N497" s="832">
        <v>1</v>
      </c>
      <c r="O497" s="836">
        <v>0.5</v>
      </c>
      <c r="P497" s="835">
        <v>154.36000000000001</v>
      </c>
      <c r="Q497" s="837">
        <v>1</v>
      </c>
      <c r="R497" s="832">
        <v>1</v>
      </c>
      <c r="S497" s="837">
        <v>1</v>
      </c>
      <c r="T497" s="836">
        <v>0.5</v>
      </c>
      <c r="U497" s="838">
        <v>1</v>
      </c>
    </row>
    <row r="498" spans="1:21" ht="14.4" customHeight="1" x14ac:dyDescent="0.3">
      <c r="A498" s="831">
        <v>31</v>
      </c>
      <c r="B498" s="832" t="s">
        <v>2041</v>
      </c>
      <c r="C498" s="832" t="s">
        <v>2045</v>
      </c>
      <c r="D498" s="833" t="s">
        <v>3331</v>
      </c>
      <c r="E498" s="834" t="s">
        <v>2068</v>
      </c>
      <c r="F498" s="832" t="s">
        <v>2042</v>
      </c>
      <c r="G498" s="832" t="s">
        <v>2085</v>
      </c>
      <c r="H498" s="832" t="s">
        <v>630</v>
      </c>
      <c r="I498" s="832" t="s">
        <v>1778</v>
      </c>
      <c r="J498" s="832" t="s">
        <v>1779</v>
      </c>
      <c r="K498" s="832" t="s">
        <v>1780</v>
      </c>
      <c r="L498" s="835">
        <v>149.52000000000001</v>
      </c>
      <c r="M498" s="835">
        <v>149.52000000000001</v>
      </c>
      <c r="N498" s="832">
        <v>1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31</v>
      </c>
      <c r="B499" s="832" t="s">
        <v>2041</v>
      </c>
      <c r="C499" s="832" t="s">
        <v>2045</v>
      </c>
      <c r="D499" s="833" t="s">
        <v>3331</v>
      </c>
      <c r="E499" s="834" t="s">
        <v>2068</v>
      </c>
      <c r="F499" s="832" t="s">
        <v>2042</v>
      </c>
      <c r="G499" s="832" t="s">
        <v>2085</v>
      </c>
      <c r="H499" s="832" t="s">
        <v>630</v>
      </c>
      <c r="I499" s="832" t="s">
        <v>1774</v>
      </c>
      <c r="J499" s="832" t="s">
        <v>1158</v>
      </c>
      <c r="K499" s="832" t="s">
        <v>1775</v>
      </c>
      <c r="L499" s="835">
        <v>225.06</v>
      </c>
      <c r="M499" s="835">
        <v>225.06</v>
      </c>
      <c r="N499" s="832">
        <v>1</v>
      </c>
      <c r="O499" s="836">
        <v>0.5</v>
      </c>
      <c r="P499" s="835">
        <v>225.06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31</v>
      </c>
      <c r="B500" s="832" t="s">
        <v>2041</v>
      </c>
      <c r="C500" s="832" t="s">
        <v>2045</v>
      </c>
      <c r="D500" s="833" t="s">
        <v>3331</v>
      </c>
      <c r="E500" s="834" t="s">
        <v>2068</v>
      </c>
      <c r="F500" s="832" t="s">
        <v>2042</v>
      </c>
      <c r="G500" s="832" t="s">
        <v>2139</v>
      </c>
      <c r="H500" s="832" t="s">
        <v>630</v>
      </c>
      <c r="I500" s="832" t="s">
        <v>1676</v>
      </c>
      <c r="J500" s="832" t="s">
        <v>1677</v>
      </c>
      <c r="K500" s="832" t="s">
        <v>1678</v>
      </c>
      <c r="L500" s="835">
        <v>35.11</v>
      </c>
      <c r="M500" s="835">
        <v>35.11</v>
      </c>
      <c r="N500" s="832">
        <v>1</v>
      </c>
      <c r="O500" s="836">
        <v>0.5</v>
      </c>
      <c r="P500" s="835">
        <v>35.11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31</v>
      </c>
      <c r="B501" s="832" t="s">
        <v>2041</v>
      </c>
      <c r="C501" s="832" t="s">
        <v>2045</v>
      </c>
      <c r="D501" s="833" t="s">
        <v>3331</v>
      </c>
      <c r="E501" s="834" t="s">
        <v>2068</v>
      </c>
      <c r="F501" s="832" t="s">
        <v>2042</v>
      </c>
      <c r="G501" s="832" t="s">
        <v>2142</v>
      </c>
      <c r="H501" s="832" t="s">
        <v>588</v>
      </c>
      <c r="I501" s="832" t="s">
        <v>2143</v>
      </c>
      <c r="J501" s="832" t="s">
        <v>2144</v>
      </c>
      <c r="K501" s="832" t="s">
        <v>1790</v>
      </c>
      <c r="L501" s="835">
        <v>78.33</v>
      </c>
      <c r="M501" s="835">
        <v>156.66</v>
      </c>
      <c r="N501" s="832">
        <v>2</v>
      </c>
      <c r="O501" s="836">
        <v>0.5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31</v>
      </c>
      <c r="B502" s="832" t="s">
        <v>2041</v>
      </c>
      <c r="C502" s="832" t="s">
        <v>2045</v>
      </c>
      <c r="D502" s="833" t="s">
        <v>3331</v>
      </c>
      <c r="E502" s="834" t="s">
        <v>2068</v>
      </c>
      <c r="F502" s="832" t="s">
        <v>2042</v>
      </c>
      <c r="G502" s="832" t="s">
        <v>2087</v>
      </c>
      <c r="H502" s="832" t="s">
        <v>588</v>
      </c>
      <c r="I502" s="832" t="s">
        <v>2088</v>
      </c>
      <c r="J502" s="832" t="s">
        <v>2089</v>
      </c>
      <c r="K502" s="832" t="s">
        <v>2090</v>
      </c>
      <c r="L502" s="835">
        <v>424.24</v>
      </c>
      <c r="M502" s="835">
        <v>424.24</v>
      </c>
      <c r="N502" s="832">
        <v>1</v>
      </c>
      <c r="O502" s="836">
        <v>0.5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31</v>
      </c>
      <c r="B503" s="832" t="s">
        <v>2041</v>
      </c>
      <c r="C503" s="832" t="s">
        <v>2045</v>
      </c>
      <c r="D503" s="833" t="s">
        <v>3331</v>
      </c>
      <c r="E503" s="834" t="s">
        <v>2068</v>
      </c>
      <c r="F503" s="832" t="s">
        <v>2042</v>
      </c>
      <c r="G503" s="832" t="s">
        <v>2223</v>
      </c>
      <c r="H503" s="832" t="s">
        <v>588</v>
      </c>
      <c r="I503" s="832" t="s">
        <v>2224</v>
      </c>
      <c r="J503" s="832" t="s">
        <v>871</v>
      </c>
      <c r="K503" s="832" t="s">
        <v>2225</v>
      </c>
      <c r="L503" s="835">
        <v>75.05</v>
      </c>
      <c r="M503" s="835">
        <v>75.05</v>
      </c>
      <c r="N503" s="832">
        <v>1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31</v>
      </c>
      <c r="B504" s="832" t="s">
        <v>2041</v>
      </c>
      <c r="C504" s="832" t="s">
        <v>2045</v>
      </c>
      <c r="D504" s="833" t="s">
        <v>3331</v>
      </c>
      <c r="E504" s="834" t="s">
        <v>2068</v>
      </c>
      <c r="F504" s="832" t="s">
        <v>2042</v>
      </c>
      <c r="G504" s="832" t="s">
        <v>2079</v>
      </c>
      <c r="H504" s="832" t="s">
        <v>588</v>
      </c>
      <c r="I504" s="832" t="s">
        <v>2080</v>
      </c>
      <c r="J504" s="832" t="s">
        <v>623</v>
      </c>
      <c r="K504" s="832" t="s">
        <v>2081</v>
      </c>
      <c r="L504" s="835">
        <v>0</v>
      </c>
      <c r="M504" s="835">
        <v>0</v>
      </c>
      <c r="N504" s="832">
        <v>7</v>
      </c>
      <c r="O504" s="836">
        <v>4</v>
      </c>
      <c r="P504" s="835">
        <v>0</v>
      </c>
      <c r="Q504" s="837"/>
      <c r="R504" s="832">
        <v>4</v>
      </c>
      <c r="S504" s="837">
        <v>0.5714285714285714</v>
      </c>
      <c r="T504" s="836">
        <v>2.5</v>
      </c>
      <c r="U504" s="838">
        <v>0.625</v>
      </c>
    </row>
    <row r="505" spans="1:21" ht="14.4" customHeight="1" x14ac:dyDescent="0.3">
      <c r="A505" s="831">
        <v>31</v>
      </c>
      <c r="B505" s="832" t="s">
        <v>2041</v>
      </c>
      <c r="C505" s="832" t="s">
        <v>2045</v>
      </c>
      <c r="D505" s="833" t="s">
        <v>3331</v>
      </c>
      <c r="E505" s="834" t="s">
        <v>2068</v>
      </c>
      <c r="F505" s="832" t="s">
        <v>2042</v>
      </c>
      <c r="G505" s="832" t="s">
        <v>2161</v>
      </c>
      <c r="H505" s="832" t="s">
        <v>588</v>
      </c>
      <c r="I505" s="832" t="s">
        <v>2162</v>
      </c>
      <c r="J505" s="832" t="s">
        <v>2163</v>
      </c>
      <c r="K505" s="832" t="s">
        <v>2164</v>
      </c>
      <c r="L505" s="835">
        <v>132.97999999999999</v>
      </c>
      <c r="M505" s="835">
        <v>398.93999999999994</v>
      </c>
      <c r="N505" s="832">
        <v>3</v>
      </c>
      <c r="O505" s="836">
        <v>2</v>
      </c>
      <c r="P505" s="835">
        <v>398.93999999999994</v>
      </c>
      <c r="Q505" s="837">
        <v>1</v>
      </c>
      <c r="R505" s="832">
        <v>3</v>
      </c>
      <c r="S505" s="837">
        <v>1</v>
      </c>
      <c r="T505" s="836">
        <v>2</v>
      </c>
      <c r="U505" s="838">
        <v>1</v>
      </c>
    </row>
    <row r="506" spans="1:21" ht="14.4" customHeight="1" x14ac:dyDescent="0.3">
      <c r="A506" s="831">
        <v>31</v>
      </c>
      <c r="B506" s="832" t="s">
        <v>2041</v>
      </c>
      <c r="C506" s="832" t="s">
        <v>2045</v>
      </c>
      <c r="D506" s="833" t="s">
        <v>3331</v>
      </c>
      <c r="E506" s="834" t="s">
        <v>2068</v>
      </c>
      <c r="F506" s="832" t="s">
        <v>2042</v>
      </c>
      <c r="G506" s="832" t="s">
        <v>2082</v>
      </c>
      <c r="H506" s="832" t="s">
        <v>630</v>
      </c>
      <c r="I506" s="832" t="s">
        <v>2083</v>
      </c>
      <c r="J506" s="832" t="s">
        <v>810</v>
      </c>
      <c r="K506" s="832" t="s">
        <v>1638</v>
      </c>
      <c r="L506" s="835">
        <v>490.89</v>
      </c>
      <c r="M506" s="835">
        <v>9817.7999999999993</v>
      </c>
      <c r="N506" s="832">
        <v>20</v>
      </c>
      <c r="O506" s="836">
        <v>6</v>
      </c>
      <c r="P506" s="835">
        <v>7363.3499999999995</v>
      </c>
      <c r="Q506" s="837">
        <v>0.75</v>
      </c>
      <c r="R506" s="832">
        <v>15</v>
      </c>
      <c r="S506" s="837">
        <v>0.75</v>
      </c>
      <c r="T506" s="836">
        <v>4</v>
      </c>
      <c r="U506" s="838">
        <v>0.66666666666666663</v>
      </c>
    </row>
    <row r="507" spans="1:21" ht="14.4" customHeight="1" x14ac:dyDescent="0.3">
      <c r="A507" s="831">
        <v>31</v>
      </c>
      <c r="B507" s="832" t="s">
        <v>2041</v>
      </c>
      <c r="C507" s="832" t="s">
        <v>2045</v>
      </c>
      <c r="D507" s="833" t="s">
        <v>3331</v>
      </c>
      <c r="E507" s="834" t="s">
        <v>2068</v>
      </c>
      <c r="F507" s="832" t="s">
        <v>2042</v>
      </c>
      <c r="G507" s="832" t="s">
        <v>2082</v>
      </c>
      <c r="H507" s="832" t="s">
        <v>630</v>
      </c>
      <c r="I507" s="832" t="s">
        <v>2091</v>
      </c>
      <c r="J507" s="832" t="s">
        <v>810</v>
      </c>
      <c r="K507" s="832" t="s">
        <v>1636</v>
      </c>
      <c r="L507" s="835">
        <v>736.33</v>
      </c>
      <c r="M507" s="835">
        <v>30189.530000000006</v>
      </c>
      <c r="N507" s="832">
        <v>41</v>
      </c>
      <c r="O507" s="836">
        <v>8.5</v>
      </c>
      <c r="P507" s="835">
        <v>22089.900000000005</v>
      </c>
      <c r="Q507" s="837">
        <v>0.73170731707317072</v>
      </c>
      <c r="R507" s="832">
        <v>30</v>
      </c>
      <c r="S507" s="837">
        <v>0.73170731707317072</v>
      </c>
      <c r="T507" s="836">
        <v>5.5</v>
      </c>
      <c r="U507" s="838">
        <v>0.6470588235294118</v>
      </c>
    </row>
    <row r="508" spans="1:21" ht="14.4" customHeight="1" x14ac:dyDescent="0.3">
      <c r="A508" s="831">
        <v>31</v>
      </c>
      <c r="B508" s="832" t="s">
        <v>2041</v>
      </c>
      <c r="C508" s="832" t="s">
        <v>2045</v>
      </c>
      <c r="D508" s="833" t="s">
        <v>3331</v>
      </c>
      <c r="E508" s="834" t="s">
        <v>2068</v>
      </c>
      <c r="F508" s="832" t="s">
        <v>2042</v>
      </c>
      <c r="G508" s="832" t="s">
        <v>2082</v>
      </c>
      <c r="H508" s="832" t="s">
        <v>630</v>
      </c>
      <c r="I508" s="832" t="s">
        <v>2293</v>
      </c>
      <c r="J508" s="832" t="s">
        <v>810</v>
      </c>
      <c r="K508" s="832" t="s">
        <v>2294</v>
      </c>
      <c r="L508" s="835">
        <v>1154.68</v>
      </c>
      <c r="M508" s="835">
        <v>4618.72</v>
      </c>
      <c r="N508" s="832">
        <v>4</v>
      </c>
      <c r="O508" s="836">
        <v>1.5</v>
      </c>
      <c r="P508" s="835">
        <v>1154.68</v>
      </c>
      <c r="Q508" s="837">
        <v>0.25</v>
      </c>
      <c r="R508" s="832">
        <v>1</v>
      </c>
      <c r="S508" s="837">
        <v>0.25</v>
      </c>
      <c r="T508" s="836">
        <v>1</v>
      </c>
      <c r="U508" s="838">
        <v>0.66666666666666663</v>
      </c>
    </row>
    <row r="509" spans="1:21" ht="14.4" customHeight="1" x14ac:dyDescent="0.3">
      <c r="A509" s="831">
        <v>31</v>
      </c>
      <c r="B509" s="832" t="s">
        <v>2041</v>
      </c>
      <c r="C509" s="832" t="s">
        <v>2045</v>
      </c>
      <c r="D509" s="833" t="s">
        <v>3331</v>
      </c>
      <c r="E509" s="834" t="s">
        <v>2068</v>
      </c>
      <c r="F509" s="832" t="s">
        <v>2042</v>
      </c>
      <c r="G509" s="832" t="s">
        <v>2092</v>
      </c>
      <c r="H509" s="832" t="s">
        <v>588</v>
      </c>
      <c r="I509" s="832" t="s">
        <v>2427</v>
      </c>
      <c r="J509" s="832" t="s">
        <v>2428</v>
      </c>
      <c r="K509" s="832" t="s">
        <v>2429</v>
      </c>
      <c r="L509" s="835">
        <v>48.42</v>
      </c>
      <c r="M509" s="835">
        <v>48.42</v>
      </c>
      <c r="N509" s="832">
        <v>1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31</v>
      </c>
      <c r="B510" s="832" t="s">
        <v>2041</v>
      </c>
      <c r="C510" s="832" t="s">
        <v>2045</v>
      </c>
      <c r="D510" s="833" t="s">
        <v>3331</v>
      </c>
      <c r="E510" s="834" t="s">
        <v>2068</v>
      </c>
      <c r="F510" s="832" t="s">
        <v>2042</v>
      </c>
      <c r="G510" s="832" t="s">
        <v>2179</v>
      </c>
      <c r="H510" s="832" t="s">
        <v>588</v>
      </c>
      <c r="I510" s="832" t="s">
        <v>2268</v>
      </c>
      <c r="J510" s="832" t="s">
        <v>2269</v>
      </c>
      <c r="K510" s="832" t="s">
        <v>2270</v>
      </c>
      <c r="L510" s="835">
        <v>173.31</v>
      </c>
      <c r="M510" s="835">
        <v>173.31</v>
      </c>
      <c r="N510" s="832">
        <v>1</v>
      </c>
      <c r="O510" s="836">
        <v>0.5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31</v>
      </c>
      <c r="B511" s="832" t="s">
        <v>2041</v>
      </c>
      <c r="C511" s="832" t="s">
        <v>2045</v>
      </c>
      <c r="D511" s="833" t="s">
        <v>3331</v>
      </c>
      <c r="E511" s="834" t="s">
        <v>2068</v>
      </c>
      <c r="F511" s="832" t="s">
        <v>2042</v>
      </c>
      <c r="G511" s="832" t="s">
        <v>2430</v>
      </c>
      <c r="H511" s="832" t="s">
        <v>630</v>
      </c>
      <c r="I511" s="832" t="s">
        <v>1686</v>
      </c>
      <c r="J511" s="832" t="s">
        <v>991</v>
      </c>
      <c r="K511" s="832" t="s">
        <v>1678</v>
      </c>
      <c r="L511" s="835">
        <v>47.7</v>
      </c>
      <c r="M511" s="835">
        <v>47.7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31</v>
      </c>
      <c r="B512" s="832" t="s">
        <v>2041</v>
      </c>
      <c r="C512" s="832" t="s">
        <v>2045</v>
      </c>
      <c r="D512" s="833" t="s">
        <v>3331</v>
      </c>
      <c r="E512" s="834" t="s">
        <v>2068</v>
      </c>
      <c r="F512" s="832" t="s">
        <v>2042</v>
      </c>
      <c r="G512" s="832" t="s">
        <v>2093</v>
      </c>
      <c r="H512" s="832" t="s">
        <v>630</v>
      </c>
      <c r="I512" s="832" t="s">
        <v>1866</v>
      </c>
      <c r="J512" s="832" t="s">
        <v>1867</v>
      </c>
      <c r="K512" s="832" t="s">
        <v>1868</v>
      </c>
      <c r="L512" s="835">
        <v>0</v>
      </c>
      <c r="M512" s="835">
        <v>0</v>
      </c>
      <c r="N512" s="832">
        <v>92</v>
      </c>
      <c r="O512" s="836">
        <v>38.5</v>
      </c>
      <c r="P512" s="835">
        <v>0</v>
      </c>
      <c r="Q512" s="837"/>
      <c r="R512" s="832">
        <v>62</v>
      </c>
      <c r="S512" s="837">
        <v>0.67391304347826086</v>
      </c>
      <c r="T512" s="836">
        <v>22.5</v>
      </c>
      <c r="U512" s="838">
        <v>0.58441558441558439</v>
      </c>
    </row>
    <row r="513" spans="1:21" ht="14.4" customHeight="1" x14ac:dyDescent="0.3">
      <c r="A513" s="831">
        <v>31</v>
      </c>
      <c r="B513" s="832" t="s">
        <v>2041</v>
      </c>
      <c r="C513" s="832" t="s">
        <v>2045</v>
      </c>
      <c r="D513" s="833" t="s">
        <v>3331</v>
      </c>
      <c r="E513" s="834" t="s">
        <v>2068</v>
      </c>
      <c r="F513" s="832" t="s">
        <v>2042</v>
      </c>
      <c r="G513" s="832" t="s">
        <v>2235</v>
      </c>
      <c r="H513" s="832" t="s">
        <v>588</v>
      </c>
      <c r="I513" s="832" t="s">
        <v>2378</v>
      </c>
      <c r="J513" s="832" t="s">
        <v>1511</v>
      </c>
      <c r="K513" s="832" t="s">
        <v>2237</v>
      </c>
      <c r="L513" s="835">
        <v>42.54</v>
      </c>
      <c r="M513" s="835">
        <v>85.08</v>
      </c>
      <c r="N513" s="832">
        <v>2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31</v>
      </c>
      <c r="B514" s="832" t="s">
        <v>2041</v>
      </c>
      <c r="C514" s="832" t="s">
        <v>2045</v>
      </c>
      <c r="D514" s="833" t="s">
        <v>3331</v>
      </c>
      <c r="E514" s="834" t="s">
        <v>2068</v>
      </c>
      <c r="F514" s="832" t="s">
        <v>2042</v>
      </c>
      <c r="G514" s="832" t="s">
        <v>2431</v>
      </c>
      <c r="H514" s="832" t="s">
        <v>588</v>
      </c>
      <c r="I514" s="832" t="s">
        <v>2432</v>
      </c>
      <c r="J514" s="832" t="s">
        <v>2433</v>
      </c>
      <c r="K514" s="832" t="s">
        <v>2434</v>
      </c>
      <c r="L514" s="835">
        <v>657.67</v>
      </c>
      <c r="M514" s="835">
        <v>657.67</v>
      </c>
      <c r="N514" s="832">
        <v>1</v>
      </c>
      <c r="O514" s="836">
        <v>0.5</v>
      </c>
      <c r="P514" s="835">
        <v>657.67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31</v>
      </c>
      <c r="B515" s="832" t="s">
        <v>2041</v>
      </c>
      <c r="C515" s="832" t="s">
        <v>2045</v>
      </c>
      <c r="D515" s="833" t="s">
        <v>3331</v>
      </c>
      <c r="E515" s="834" t="s">
        <v>2068</v>
      </c>
      <c r="F515" s="832" t="s">
        <v>2042</v>
      </c>
      <c r="G515" s="832" t="s">
        <v>2094</v>
      </c>
      <c r="H515" s="832" t="s">
        <v>588</v>
      </c>
      <c r="I515" s="832" t="s">
        <v>2095</v>
      </c>
      <c r="J515" s="832" t="s">
        <v>1237</v>
      </c>
      <c r="K515" s="832" t="s">
        <v>2096</v>
      </c>
      <c r="L515" s="835">
        <v>219.37</v>
      </c>
      <c r="M515" s="835">
        <v>1316.2199999999998</v>
      </c>
      <c r="N515" s="832">
        <v>6</v>
      </c>
      <c r="O515" s="836">
        <v>4</v>
      </c>
      <c r="P515" s="835">
        <v>1096.8499999999999</v>
      </c>
      <c r="Q515" s="837">
        <v>0.83333333333333337</v>
      </c>
      <c r="R515" s="832">
        <v>5</v>
      </c>
      <c r="S515" s="837">
        <v>0.83333333333333337</v>
      </c>
      <c r="T515" s="836">
        <v>3.5</v>
      </c>
      <c r="U515" s="838">
        <v>0.875</v>
      </c>
    </row>
    <row r="516" spans="1:21" ht="14.4" customHeight="1" x14ac:dyDescent="0.3">
      <c r="A516" s="831">
        <v>31</v>
      </c>
      <c r="B516" s="832" t="s">
        <v>2041</v>
      </c>
      <c r="C516" s="832" t="s">
        <v>2045</v>
      </c>
      <c r="D516" s="833" t="s">
        <v>3331</v>
      </c>
      <c r="E516" s="834" t="s">
        <v>2068</v>
      </c>
      <c r="F516" s="832" t="s">
        <v>2042</v>
      </c>
      <c r="G516" s="832" t="s">
        <v>2186</v>
      </c>
      <c r="H516" s="832" t="s">
        <v>588</v>
      </c>
      <c r="I516" s="832" t="s">
        <v>2435</v>
      </c>
      <c r="J516" s="832" t="s">
        <v>2188</v>
      </c>
      <c r="K516" s="832" t="s">
        <v>2436</v>
      </c>
      <c r="L516" s="835">
        <v>110.19</v>
      </c>
      <c r="M516" s="835">
        <v>110.19</v>
      </c>
      <c r="N516" s="832">
        <v>1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31</v>
      </c>
      <c r="B517" s="832" t="s">
        <v>2041</v>
      </c>
      <c r="C517" s="832" t="s">
        <v>2045</v>
      </c>
      <c r="D517" s="833" t="s">
        <v>3331</v>
      </c>
      <c r="E517" s="834" t="s">
        <v>2068</v>
      </c>
      <c r="F517" s="832" t="s">
        <v>2042</v>
      </c>
      <c r="G517" s="832" t="s">
        <v>2380</v>
      </c>
      <c r="H517" s="832" t="s">
        <v>588</v>
      </c>
      <c r="I517" s="832" t="s">
        <v>2437</v>
      </c>
      <c r="J517" s="832" t="s">
        <v>1063</v>
      </c>
      <c r="K517" s="832" t="s">
        <v>2438</v>
      </c>
      <c r="L517" s="835">
        <v>31.32</v>
      </c>
      <c r="M517" s="835">
        <v>93.960000000000008</v>
      </c>
      <c r="N517" s="832">
        <v>3</v>
      </c>
      <c r="O517" s="836">
        <v>1.5</v>
      </c>
      <c r="P517" s="835">
        <v>62.64</v>
      </c>
      <c r="Q517" s="837">
        <v>0.66666666666666663</v>
      </c>
      <c r="R517" s="832">
        <v>2</v>
      </c>
      <c r="S517" s="837">
        <v>0.66666666666666663</v>
      </c>
      <c r="T517" s="836">
        <v>1</v>
      </c>
      <c r="U517" s="838">
        <v>0.66666666666666663</v>
      </c>
    </row>
    <row r="518" spans="1:21" ht="14.4" customHeight="1" x14ac:dyDescent="0.3">
      <c r="A518" s="831">
        <v>31</v>
      </c>
      <c r="B518" s="832" t="s">
        <v>2041</v>
      </c>
      <c r="C518" s="832" t="s">
        <v>2045</v>
      </c>
      <c r="D518" s="833" t="s">
        <v>3331</v>
      </c>
      <c r="E518" s="834" t="s">
        <v>2068</v>
      </c>
      <c r="F518" s="832" t="s">
        <v>2042</v>
      </c>
      <c r="G518" s="832" t="s">
        <v>2380</v>
      </c>
      <c r="H518" s="832" t="s">
        <v>588</v>
      </c>
      <c r="I518" s="832" t="s">
        <v>2439</v>
      </c>
      <c r="J518" s="832" t="s">
        <v>1063</v>
      </c>
      <c r="K518" s="832" t="s">
        <v>2173</v>
      </c>
      <c r="L518" s="835">
        <v>93.96</v>
      </c>
      <c r="M518" s="835">
        <v>93.96</v>
      </c>
      <c r="N518" s="832">
        <v>1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31</v>
      </c>
      <c r="B519" s="832" t="s">
        <v>2041</v>
      </c>
      <c r="C519" s="832" t="s">
        <v>2045</v>
      </c>
      <c r="D519" s="833" t="s">
        <v>3331</v>
      </c>
      <c r="E519" s="834" t="s">
        <v>2068</v>
      </c>
      <c r="F519" s="832" t="s">
        <v>2042</v>
      </c>
      <c r="G519" s="832" t="s">
        <v>2097</v>
      </c>
      <c r="H519" s="832" t="s">
        <v>588</v>
      </c>
      <c r="I519" s="832" t="s">
        <v>2192</v>
      </c>
      <c r="J519" s="832" t="s">
        <v>2099</v>
      </c>
      <c r="K519" s="832" t="s">
        <v>2193</v>
      </c>
      <c r="L519" s="835">
        <v>33.549999999999997</v>
      </c>
      <c r="M519" s="835">
        <v>33.549999999999997</v>
      </c>
      <c r="N519" s="832">
        <v>1</v>
      </c>
      <c r="O519" s="836">
        <v>0.5</v>
      </c>
      <c r="P519" s="835">
        <v>33.549999999999997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31</v>
      </c>
      <c r="B520" s="832" t="s">
        <v>2041</v>
      </c>
      <c r="C520" s="832" t="s">
        <v>2045</v>
      </c>
      <c r="D520" s="833" t="s">
        <v>3331</v>
      </c>
      <c r="E520" s="834" t="s">
        <v>2068</v>
      </c>
      <c r="F520" s="832" t="s">
        <v>2042</v>
      </c>
      <c r="G520" s="832" t="s">
        <v>2097</v>
      </c>
      <c r="H520" s="832" t="s">
        <v>588</v>
      </c>
      <c r="I520" s="832" t="s">
        <v>2103</v>
      </c>
      <c r="J520" s="832" t="s">
        <v>2099</v>
      </c>
      <c r="K520" s="832" t="s">
        <v>2104</v>
      </c>
      <c r="L520" s="835">
        <v>99.94</v>
      </c>
      <c r="M520" s="835">
        <v>99.94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31</v>
      </c>
      <c r="B521" s="832" t="s">
        <v>2041</v>
      </c>
      <c r="C521" s="832" t="s">
        <v>2045</v>
      </c>
      <c r="D521" s="833" t="s">
        <v>3331</v>
      </c>
      <c r="E521" s="834" t="s">
        <v>2068</v>
      </c>
      <c r="F521" s="832" t="s">
        <v>2042</v>
      </c>
      <c r="G521" s="832" t="s">
        <v>2097</v>
      </c>
      <c r="H521" s="832" t="s">
        <v>588</v>
      </c>
      <c r="I521" s="832" t="s">
        <v>2202</v>
      </c>
      <c r="J521" s="832" t="s">
        <v>746</v>
      </c>
      <c r="K521" s="832" t="s">
        <v>2203</v>
      </c>
      <c r="L521" s="835">
        <v>63.52</v>
      </c>
      <c r="M521" s="835">
        <v>63.52</v>
      </c>
      <c r="N521" s="832">
        <v>1</v>
      </c>
      <c r="O521" s="836">
        <v>0.5</v>
      </c>
      <c r="P521" s="835">
        <v>63.52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31</v>
      </c>
      <c r="B522" s="832" t="s">
        <v>2041</v>
      </c>
      <c r="C522" s="832" t="s">
        <v>2045</v>
      </c>
      <c r="D522" s="833" t="s">
        <v>3331</v>
      </c>
      <c r="E522" s="834" t="s">
        <v>2068</v>
      </c>
      <c r="F522" s="832" t="s">
        <v>2044</v>
      </c>
      <c r="G522" s="832" t="s">
        <v>2105</v>
      </c>
      <c r="H522" s="832" t="s">
        <v>588</v>
      </c>
      <c r="I522" s="832" t="s">
        <v>2106</v>
      </c>
      <c r="J522" s="832" t="s">
        <v>2107</v>
      </c>
      <c r="K522" s="832" t="s">
        <v>2108</v>
      </c>
      <c r="L522" s="835">
        <v>35.130000000000003</v>
      </c>
      <c r="M522" s="835">
        <v>5339.7600000000093</v>
      </c>
      <c r="N522" s="832">
        <v>152</v>
      </c>
      <c r="O522" s="836">
        <v>70</v>
      </c>
      <c r="P522" s="835">
        <v>5199.2400000000089</v>
      </c>
      <c r="Q522" s="837">
        <v>0.97368421052631571</v>
      </c>
      <c r="R522" s="832">
        <v>148</v>
      </c>
      <c r="S522" s="837">
        <v>0.97368421052631582</v>
      </c>
      <c r="T522" s="836">
        <v>68</v>
      </c>
      <c r="U522" s="838">
        <v>0.97142857142857142</v>
      </c>
    </row>
    <row r="523" spans="1:21" ht="14.4" customHeight="1" x14ac:dyDescent="0.3">
      <c r="A523" s="831">
        <v>31</v>
      </c>
      <c r="B523" s="832" t="s">
        <v>2041</v>
      </c>
      <c r="C523" s="832" t="s">
        <v>2045</v>
      </c>
      <c r="D523" s="833" t="s">
        <v>3331</v>
      </c>
      <c r="E523" s="834" t="s">
        <v>2068</v>
      </c>
      <c r="F523" s="832" t="s">
        <v>2044</v>
      </c>
      <c r="G523" s="832" t="s">
        <v>2109</v>
      </c>
      <c r="H523" s="832" t="s">
        <v>588</v>
      </c>
      <c r="I523" s="832" t="s">
        <v>2110</v>
      </c>
      <c r="J523" s="832" t="s">
        <v>2111</v>
      </c>
      <c r="K523" s="832" t="s">
        <v>2112</v>
      </c>
      <c r="L523" s="835">
        <v>492.18</v>
      </c>
      <c r="M523" s="835">
        <v>3445.2599999999998</v>
      </c>
      <c r="N523" s="832">
        <v>7</v>
      </c>
      <c r="O523" s="836">
        <v>7</v>
      </c>
      <c r="P523" s="835">
        <v>3445.2599999999998</v>
      </c>
      <c r="Q523" s="837">
        <v>1</v>
      </c>
      <c r="R523" s="832">
        <v>7</v>
      </c>
      <c r="S523" s="837">
        <v>1</v>
      </c>
      <c r="T523" s="836">
        <v>7</v>
      </c>
      <c r="U523" s="838">
        <v>1</v>
      </c>
    </row>
    <row r="524" spans="1:21" ht="14.4" customHeight="1" x14ac:dyDescent="0.3">
      <c r="A524" s="831">
        <v>31</v>
      </c>
      <c r="B524" s="832" t="s">
        <v>2041</v>
      </c>
      <c r="C524" s="832" t="s">
        <v>2045</v>
      </c>
      <c r="D524" s="833" t="s">
        <v>3331</v>
      </c>
      <c r="E524" s="834" t="s">
        <v>2068</v>
      </c>
      <c r="F524" s="832" t="s">
        <v>2044</v>
      </c>
      <c r="G524" s="832" t="s">
        <v>2109</v>
      </c>
      <c r="H524" s="832" t="s">
        <v>588</v>
      </c>
      <c r="I524" s="832" t="s">
        <v>2122</v>
      </c>
      <c r="J524" s="832" t="s">
        <v>2123</v>
      </c>
      <c r="K524" s="832" t="s">
        <v>2124</v>
      </c>
      <c r="L524" s="835">
        <v>971.25</v>
      </c>
      <c r="M524" s="835">
        <v>3885</v>
      </c>
      <c r="N524" s="832">
        <v>4</v>
      </c>
      <c r="O524" s="836">
        <v>4</v>
      </c>
      <c r="P524" s="835">
        <v>3885</v>
      </c>
      <c r="Q524" s="837">
        <v>1</v>
      </c>
      <c r="R524" s="832">
        <v>4</v>
      </c>
      <c r="S524" s="837">
        <v>1</v>
      </c>
      <c r="T524" s="836">
        <v>4</v>
      </c>
      <c r="U524" s="838">
        <v>1</v>
      </c>
    </row>
    <row r="525" spans="1:21" ht="14.4" customHeight="1" x14ac:dyDescent="0.3">
      <c r="A525" s="831">
        <v>31</v>
      </c>
      <c r="B525" s="832" t="s">
        <v>2041</v>
      </c>
      <c r="C525" s="832" t="s">
        <v>2045</v>
      </c>
      <c r="D525" s="833" t="s">
        <v>3331</v>
      </c>
      <c r="E525" s="834" t="s">
        <v>2068</v>
      </c>
      <c r="F525" s="832" t="s">
        <v>2044</v>
      </c>
      <c r="G525" s="832" t="s">
        <v>2109</v>
      </c>
      <c r="H525" s="832" t="s">
        <v>588</v>
      </c>
      <c r="I525" s="832" t="s">
        <v>2125</v>
      </c>
      <c r="J525" s="832" t="s">
        <v>2126</v>
      </c>
      <c r="K525" s="832" t="s">
        <v>2127</v>
      </c>
      <c r="L525" s="835">
        <v>350</v>
      </c>
      <c r="M525" s="835">
        <v>350</v>
      </c>
      <c r="N525" s="832">
        <v>1</v>
      </c>
      <c r="O525" s="836">
        <v>1</v>
      </c>
      <c r="P525" s="835">
        <v>350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31</v>
      </c>
      <c r="B526" s="832" t="s">
        <v>2041</v>
      </c>
      <c r="C526" s="832" t="s">
        <v>2045</v>
      </c>
      <c r="D526" s="833" t="s">
        <v>3331</v>
      </c>
      <c r="E526" s="834" t="s">
        <v>2068</v>
      </c>
      <c r="F526" s="832" t="s">
        <v>2044</v>
      </c>
      <c r="G526" s="832" t="s">
        <v>2109</v>
      </c>
      <c r="H526" s="832" t="s">
        <v>588</v>
      </c>
      <c r="I526" s="832" t="s">
        <v>2440</v>
      </c>
      <c r="J526" s="832" t="s">
        <v>2441</v>
      </c>
      <c r="K526" s="832" t="s">
        <v>2442</v>
      </c>
      <c r="L526" s="835">
        <v>1000</v>
      </c>
      <c r="M526" s="835">
        <v>1000</v>
      </c>
      <c r="N526" s="832">
        <v>1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31</v>
      </c>
      <c r="B527" s="832" t="s">
        <v>2041</v>
      </c>
      <c r="C527" s="832" t="s">
        <v>2045</v>
      </c>
      <c r="D527" s="833" t="s">
        <v>3331</v>
      </c>
      <c r="E527" s="834" t="s">
        <v>2068</v>
      </c>
      <c r="F527" s="832" t="s">
        <v>2044</v>
      </c>
      <c r="G527" s="832" t="s">
        <v>2131</v>
      </c>
      <c r="H527" s="832" t="s">
        <v>588</v>
      </c>
      <c r="I527" s="832" t="s">
        <v>2214</v>
      </c>
      <c r="J527" s="832" t="s">
        <v>2215</v>
      </c>
      <c r="K527" s="832" t="s">
        <v>2216</v>
      </c>
      <c r="L527" s="835">
        <v>260</v>
      </c>
      <c r="M527" s="835">
        <v>260</v>
      </c>
      <c r="N527" s="832">
        <v>1</v>
      </c>
      <c r="O527" s="836">
        <v>1</v>
      </c>
      <c r="P527" s="835">
        <v>260</v>
      </c>
      <c r="Q527" s="837">
        <v>1</v>
      </c>
      <c r="R527" s="832">
        <v>1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31</v>
      </c>
      <c r="B528" s="832" t="s">
        <v>2041</v>
      </c>
      <c r="C528" s="832" t="s">
        <v>2045</v>
      </c>
      <c r="D528" s="833" t="s">
        <v>3331</v>
      </c>
      <c r="E528" s="834" t="s">
        <v>2068</v>
      </c>
      <c r="F528" s="832" t="s">
        <v>2044</v>
      </c>
      <c r="G528" s="832" t="s">
        <v>2131</v>
      </c>
      <c r="H528" s="832" t="s">
        <v>588</v>
      </c>
      <c r="I528" s="832" t="s">
        <v>2132</v>
      </c>
      <c r="J528" s="832" t="s">
        <v>2133</v>
      </c>
      <c r="K528" s="832" t="s">
        <v>2134</v>
      </c>
      <c r="L528" s="835">
        <v>200</v>
      </c>
      <c r="M528" s="835">
        <v>8000</v>
      </c>
      <c r="N528" s="832">
        <v>40</v>
      </c>
      <c r="O528" s="836">
        <v>20</v>
      </c>
      <c r="P528" s="835">
        <v>7600</v>
      </c>
      <c r="Q528" s="837">
        <v>0.95</v>
      </c>
      <c r="R528" s="832">
        <v>38</v>
      </c>
      <c r="S528" s="837">
        <v>0.95</v>
      </c>
      <c r="T528" s="836">
        <v>19</v>
      </c>
      <c r="U528" s="838">
        <v>0.95</v>
      </c>
    </row>
    <row r="529" spans="1:21" ht="14.4" customHeight="1" x14ac:dyDescent="0.3">
      <c r="A529" s="831">
        <v>31</v>
      </c>
      <c r="B529" s="832" t="s">
        <v>2041</v>
      </c>
      <c r="C529" s="832" t="s">
        <v>2047</v>
      </c>
      <c r="D529" s="833" t="s">
        <v>3332</v>
      </c>
      <c r="E529" s="834" t="s">
        <v>2055</v>
      </c>
      <c r="F529" s="832" t="s">
        <v>2042</v>
      </c>
      <c r="G529" s="832" t="s">
        <v>2135</v>
      </c>
      <c r="H529" s="832" t="s">
        <v>588</v>
      </c>
      <c r="I529" s="832" t="s">
        <v>2426</v>
      </c>
      <c r="J529" s="832" t="s">
        <v>1291</v>
      </c>
      <c r="K529" s="832" t="s">
        <v>1684</v>
      </c>
      <c r="L529" s="835">
        <v>31.09</v>
      </c>
      <c r="M529" s="835">
        <v>62.18</v>
      </c>
      <c r="N529" s="832">
        <v>2</v>
      </c>
      <c r="O529" s="836">
        <v>1</v>
      </c>
      <c r="P529" s="835">
        <v>62.18</v>
      </c>
      <c r="Q529" s="837">
        <v>1</v>
      </c>
      <c r="R529" s="832">
        <v>2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31</v>
      </c>
      <c r="B530" s="832" t="s">
        <v>2041</v>
      </c>
      <c r="C530" s="832" t="s">
        <v>2047</v>
      </c>
      <c r="D530" s="833" t="s">
        <v>3332</v>
      </c>
      <c r="E530" s="834" t="s">
        <v>2055</v>
      </c>
      <c r="F530" s="832" t="s">
        <v>2042</v>
      </c>
      <c r="G530" s="832" t="s">
        <v>2085</v>
      </c>
      <c r="H530" s="832" t="s">
        <v>630</v>
      </c>
      <c r="I530" s="832" t="s">
        <v>1776</v>
      </c>
      <c r="J530" s="832" t="s">
        <v>1158</v>
      </c>
      <c r="K530" s="832" t="s">
        <v>1777</v>
      </c>
      <c r="L530" s="835">
        <v>154.36000000000001</v>
      </c>
      <c r="M530" s="835">
        <v>154.36000000000001</v>
      </c>
      <c r="N530" s="832">
        <v>1</v>
      </c>
      <c r="O530" s="836">
        <v>1</v>
      </c>
      <c r="P530" s="835">
        <v>154.36000000000001</v>
      </c>
      <c r="Q530" s="837">
        <v>1</v>
      </c>
      <c r="R530" s="832">
        <v>1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31</v>
      </c>
      <c r="B531" s="832" t="s">
        <v>2041</v>
      </c>
      <c r="C531" s="832" t="s">
        <v>2047</v>
      </c>
      <c r="D531" s="833" t="s">
        <v>3332</v>
      </c>
      <c r="E531" s="834" t="s">
        <v>2055</v>
      </c>
      <c r="F531" s="832" t="s">
        <v>2042</v>
      </c>
      <c r="G531" s="832" t="s">
        <v>2087</v>
      </c>
      <c r="H531" s="832" t="s">
        <v>588</v>
      </c>
      <c r="I531" s="832" t="s">
        <v>2412</v>
      </c>
      <c r="J531" s="832" t="s">
        <v>2089</v>
      </c>
      <c r="K531" s="832" t="s">
        <v>2353</v>
      </c>
      <c r="L531" s="835">
        <v>848.49</v>
      </c>
      <c r="M531" s="835">
        <v>848.49</v>
      </c>
      <c r="N531" s="832">
        <v>1</v>
      </c>
      <c r="O531" s="836">
        <v>0.5</v>
      </c>
      <c r="P531" s="835">
        <v>848.49</v>
      </c>
      <c r="Q531" s="837">
        <v>1</v>
      </c>
      <c r="R531" s="832">
        <v>1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31</v>
      </c>
      <c r="B532" s="832" t="s">
        <v>2041</v>
      </c>
      <c r="C532" s="832" t="s">
        <v>2047</v>
      </c>
      <c r="D532" s="833" t="s">
        <v>3332</v>
      </c>
      <c r="E532" s="834" t="s">
        <v>2055</v>
      </c>
      <c r="F532" s="832" t="s">
        <v>2042</v>
      </c>
      <c r="G532" s="832" t="s">
        <v>2443</v>
      </c>
      <c r="H532" s="832" t="s">
        <v>588</v>
      </c>
      <c r="I532" s="832" t="s">
        <v>2444</v>
      </c>
      <c r="J532" s="832" t="s">
        <v>2445</v>
      </c>
      <c r="K532" s="832" t="s">
        <v>2446</v>
      </c>
      <c r="L532" s="835">
        <v>159.71</v>
      </c>
      <c r="M532" s="835">
        <v>479.13</v>
      </c>
      <c r="N532" s="832">
        <v>3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31</v>
      </c>
      <c r="B533" s="832" t="s">
        <v>2041</v>
      </c>
      <c r="C533" s="832" t="s">
        <v>2047</v>
      </c>
      <c r="D533" s="833" t="s">
        <v>3332</v>
      </c>
      <c r="E533" s="834" t="s">
        <v>2055</v>
      </c>
      <c r="F533" s="832" t="s">
        <v>2042</v>
      </c>
      <c r="G533" s="832" t="s">
        <v>2375</v>
      </c>
      <c r="H533" s="832" t="s">
        <v>588</v>
      </c>
      <c r="I533" s="832" t="s">
        <v>2376</v>
      </c>
      <c r="J533" s="832" t="s">
        <v>737</v>
      </c>
      <c r="K533" s="832" t="s">
        <v>2377</v>
      </c>
      <c r="L533" s="835">
        <v>27.28</v>
      </c>
      <c r="M533" s="835">
        <v>27.28</v>
      </c>
      <c r="N533" s="832">
        <v>1</v>
      </c>
      <c r="O533" s="836">
        <v>1</v>
      </c>
      <c r="P533" s="835">
        <v>27.28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31</v>
      </c>
      <c r="B534" s="832" t="s">
        <v>2041</v>
      </c>
      <c r="C534" s="832" t="s">
        <v>2047</v>
      </c>
      <c r="D534" s="833" t="s">
        <v>3332</v>
      </c>
      <c r="E534" s="834" t="s">
        <v>2055</v>
      </c>
      <c r="F534" s="832" t="s">
        <v>2042</v>
      </c>
      <c r="G534" s="832" t="s">
        <v>2082</v>
      </c>
      <c r="H534" s="832" t="s">
        <v>630</v>
      </c>
      <c r="I534" s="832" t="s">
        <v>2083</v>
      </c>
      <c r="J534" s="832" t="s">
        <v>810</v>
      </c>
      <c r="K534" s="832" t="s">
        <v>1638</v>
      </c>
      <c r="L534" s="835">
        <v>490.89</v>
      </c>
      <c r="M534" s="835">
        <v>5890.68</v>
      </c>
      <c r="N534" s="832">
        <v>12</v>
      </c>
      <c r="O534" s="836">
        <v>6</v>
      </c>
      <c r="P534" s="835">
        <v>3927.12</v>
      </c>
      <c r="Q534" s="837">
        <v>0.66666666666666663</v>
      </c>
      <c r="R534" s="832">
        <v>8</v>
      </c>
      <c r="S534" s="837">
        <v>0.66666666666666663</v>
      </c>
      <c r="T534" s="836">
        <v>4</v>
      </c>
      <c r="U534" s="838">
        <v>0.66666666666666663</v>
      </c>
    </row>
    <row r="535" spans="1:21" ht="14.4" customHeight="1" x14ac:dyDescent="0.3">
      <c r="A535" s="831">
        <v>31</v>
      </c>
      <c r="B535" s="832" t="s">
        <v>2041</v>
      </c>
      <c r="C535" s="832" t="s">
        <v>2047</v>
      </c>
      <c r="D535" s="833" t="s">
        <v>3332</v>
      </c>
      <c r="E535" s="834" t="s">
        <v>2055</v>
      </c>
      <c r="F535" s="832" t="s">
        <v>2042</v>
      </c>
      <c r="G535" s="832" t="s">
        <v>2447</v>
      </c>
      <c r="H535" s="832" t="s">
        <v>588</v>
      </c>
      <c r="I535" s="832" t="s">
        <v>2448</v>
      </c>
      <c r="J535" s="832" t="s">
        <v>2449</v>
      </c>
      <c r="K535" s="832" t="s">
        <v>2450</v>
      </c>
      <c r="L535" s="835">
        <v>77.14</v>
      </c>
      <c r="M535" s="835">
        <v>231.42000000000002</v>
      </c>
      <c r="N535" s="832">
        <v>3</v>
      </c>
      <c r="O535" s="836">
        <v>1</v>
      </c>
      <c r="P535" s="835">
        <v>231.42000000000002</v>
      </c>
      <c r="Q535" s="837">
        <v>1</v>
      </c>
      <c r="R535" s="832">
        <v>3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31</v>
      </c>
      <c r="B536" s="832" t="s">
        <v>2041</v>
      </c>
      <c r="C536" s="832" t="s">
        <v>2047</v>
      </c>
      <c r="D536" s="833" t="s">
        <v>3332</v>
      </c>
      <c r="E536" s="834" t="s">
        <v>2055</v>
      </c>
      <c r="F536" s="832" t="s">
        <v>2042</v>
      </c>
      <c r="G536" s="832" t="s">
        <v>2093</v>
      </c>
      <c r="H536" s="832" t="s">
        <v>630</v>
      </c>
      <c r="I536" s="832" t="s">
        <v>1866</v>
      </c>
      <c r="J536" s="832" t="s">
        <v>1867</v>
      </c>
      <c r="K536" s="832" t="s">
        <v>1868</v>
      </c>
      <c r="L536" s="835">
        <v>0</v>
      </c>
      <c r="M536" s="835">
        <v>0</v>
      </c>
      <c r="N536" s="832">
        <v>1</v>
      </c>
      <c r="O536" s="836">
        <v>1</v>
      </c>
      <c r="P536" s="835">
        <v>0</v>
      </c>
      <c r="Q536" s="837"/>
      <c r="R536" s="832">
        <v>1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31</v>
      </c>
      <c r="B537" s="832" t="s">
        <v>2041</v>
      </c>
      <c r="C537" s="832" t="s">
        <v>2047</v>
      </c>
      <c r="D537" s="833" t="s">
        <v>3332</v>
      </c>
      <c r="E537" s="834" t="s">
        <v>2055</v>
      </c>
      <c r="F537" s="832" t="s">
        <v>2042</v>
      </c>
      <c r="G537" s="832" t="s">
        <v>2451</v>
      </c>
      <c r="H537" s="832" t="s">
        <v>588</v>
      </c>
      <c r="I537" s="832" t="s">
        <v>2452</v>
      </c>
      <c r="J537" s="832" t="s">
        <v>2453</v>
      </c>
      <c r="K537" s="832" t="s">
        <v>2454</v>
      </c>
      <c r="L537" s="835">
        <v>258.41000000000003</v>
      </c>
      <c r="M537" s="835">
        <v>516.82000000000005</v>
      </c>
      <c r="N537" s="832">
        <v>2</v>
      </c>
      <c r="O537" s="836">
        <v>1</v>
      </c>
      <c r="P537" s="835">
        <v>516.82000000000005</v>
      </c>
      <c r="Q537" s="837">
        <v>1</v>
      </c>
      <c r="R537" s="832">
        <v>2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31</v>
      </c>
      <c r="B538" s="832" t="s">
        <v>2041</v>
      </c>
      <c r="C538" s="832" t="s">
        <v>2047</v>
      </c>
      <c r="D538" s="833" t="s">
        <v>3332</v>
      </c>
      <c r="E538" s="834" t="s">
        <v>2055</v>
      </c>
      <c r="F538" s="832" t="s">
        <v>2042</v>
      </c>
      <c r="G538" s="832" t="s">
        <v>2425</v>
      </c>
      <c r="H538" s="832" t="s">
        <v>630</v>
      </c>
      <c r="I538" s="832" t="s">
        <v>1892</v>
      </c>
      <c r="J538" s="832" t="s">
        <v>1120</v>
      </c>
      <c r="K538" s="832" t="s">
        <v>1893</v>
      </c>
      <c r="L538" s="835">
        <v>0</v>
      </c>
      <c r="M538" s="835">
        <v>0</v>
      </c>
      <c r="N538" s="832">
        <v>1</v>
      </c>
      <c r="O538" s="836">
        <v>1</v>
      </c>
      <c r="P538" s="835">
        <v>0</v>
      </c>
      <c r="Q538" s="837"/>
      <c r="R538" s="832">
        <v>1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31</v>
      </c>
      <c r="B539" s="832" t="s">
        <v>2041</v>
      </c>
      <c r="C539" s="832" t="s">
        <v>2047</v>
      </c>
      <c r="D539" s="833" t="s">
        <v>3332</v>
      </c>
      <c r="E539" s="834" t="s">
        <v>2055</v>
      </c>
      <c r="F539" s="832" t="s">
        <v>2042</v>
      </c>
      <c r="G539" s="832" t="s">
        <v>2097</v>
      </c>
      <c r="H539" s="832" t="s">
        <v>588</v>
      </c>
      <c r="I539" s="832" t="s">
        <v>2455</v>
      </c>
      <c r="J539" s="832" t="s">
        <v>1114</v>
      </c>
      <c r="K539" s="832" t="s">
        <v>2456</v>
      </c>
      <c r="L539" s="835">
        <v>16.77</v>
      </c>
      <c r="M539" s="835">
        <v>33.54</v>
      </c>
      <c r="N539" s="832">
        <v>2</v>
      </c>
      <c r="O539" s="836">
        <v>0.5</v>
      </c>
      <c r="P539" s="835">
        <v>33.54</v>
      </c>
      <c r="Q539" s="837">
        <v>1</v>
      </c>
      <c r="R539" s="832">
        <v>2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31</v>
      </c>
      <c r="B540" s="832" t="s">
        <v>2041</v>
      </c>
      <c r="C540" s="832" t="s">
        <v>2047</v>
      </c>
      <c r="D540" s="833" t="s">
        <v>3332</v>
      </c>
      <c r="E540" s="834" t="s">
        <v>2055</v>
      </c>
      <c r="F540" s="832" t="s">
        <v>2044</v>
      </c>
      <c r="G540" s="832" t="s">
        <v>2109</v>
      </c>
      <c r="H540" s="832" t="s">
        <v>588</v>
      </c>
      <c r="I540" s="832" t="s">
        <v>2248</v>
      </c>
      <c r="J540" s="832" t="s">
        <v>2249</v>
      </c>
      <c r="K540" s="832" t="s">
        <v>2250</v>
      </c>
      <c r="L540" s="835">
        <v>3000</v>
      </c>
      <c r="M540" s="835">
        <v>3000</v>
      </c>
      <c r="N540" s="832">
        <v>1</v>
      </c>
      <c r="O540" s="836">
        <v>1</v>
      </c>
      <c r="P540" s="835">
        <v>3000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31</v>
      </c>
      <c r="B541" s="832" t="s">
        <v>2041</v>
      </c>
      <c r="C541" s="832" t="s">
        <v>2047</v>
      </c>
      <c r="D541" s="833" t="s">
        <v>3332</v>
      </c>
      <c r="E541" s="834" t="s">
        <v>2055</v>
      </c>
      <c r="F541" s="832" t="s">
        <v>2044</v>
      </c>
      <c r="G541" s="832" t="s">
        <v>2109</v>
      </c>
      <c r="H541" s="832" t="s">
        <v>588</v>
      </c>
      <c r="I541" s="832" t="s">
        <v>2274</v>
      </c>
      <c r="J541" s="832" t="s">
        <v>2275</v>
      </c>
      <c r="K541" s="832" t="s">
        <v>2276</v>
      </c>
      <c r="L541" s="835">
        <v>2296.87</v>
      </c>
      <c r="M541" s="835">
        <v>2296.87</v>
      </c>
      <c r="N541" s="832">
        <v>1</v>
      </c>
      <c r="O541" s="836">
        <v>1</v>
      </c>
      <c r="P541" s="835">
        <v>2296.87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31</v>
      </c>
      <c r="B542" s="832" t="s">
        <v>2041</v>
      </c>
      <c r="C542" s="832" t="s">
        <v>2047</v>
      </c>
      <c r="D542" s="833" t="s">
        <v>3332</v>
      </c>
      <c r="E542" s="834" t="s">
        <v>2055</v>
      </c>
      <c r="F542" s="832" t="s">
        <v>2044</v>
      </c>
      <c r="G542" s="832" t="s">
        <v>2109</v>
      </c>
      <c r="H542" s="832" t="s">
        <v>588</v>
      </c>
      <c r="I542" s="832" t="s">
        <v>2314</v>
      </c>
      <c r="J542" s="832" t="s">
        <v>2315</v>
      </c>
      <c r="K542" s="832" t="s">
        <v>2316</v>
      </c>
      <c r="L542" s="835">
        <v>320.25</v>
      </c>
      <c r="M542" s="835">
        <v>320.25</v>
      </c>
      <c r="N542" s="832">
        <v>1</v>
      </c>
      <c r="O542" s="836">
        <v>1</v>
      </c>
      <c r="P542" s="835">
        <v>320.25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31</v>
      </c>
      <c r="B543" s="832" t="s">
        <v>2041</v>
      </c>
      <c r="C543" s="832" t="s">
        <v>2047</v>
      </c>
      <c r="D543" s="833" t="s">
        <v>3332</v>
      </c>
      <c r="E543" s="834" t="s">
        <v>2055</v>
      </c>
      <c r="F543" s="832" t="s">
        <v>2044</v>
      </c>
      <c r="G543" s="832" t="s">
        <v>2109</v>
      </c>
      <c r="H543" s="832" t="s">
        <v>588</v>
      </c>
      <c r="I543" s="832" t="s">
        <v>2277</v>
      </c>
      <c r="J543" s="832" t="s">
        <v>2278</v>
      </c>
      <c r="K543" s="832" t="s">
        <v>2279</v>
      </c>
      <c r="L543" s="835">
        <v>349.12</v>
      </c>
      <c r="M543" s="835">
        <v>349.12</v>
      </c>
      <c r="N543" s="832">
        <v>1</v>
      </c>
      <c r="O543" s="836">
        <v>1</v>
      </c>
      <c r="P543" s="835">
        <v>349.12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31</v>
      </c>
      <c r="B544" s="832" t="s">
        <v>2041</v>
      </c>
      <c r="C544" s="832" t="s">
        <v>2047</v>
      </c>
      <c r="D544" s="833" t="s">
        <v>3332</v>
      </c>
      <c r="E544" s="834" t="s">
        <v>2055</v>
      </c>
      <c r="F544" s="832" t="s">
        <v>2044</v>
      </c>
      <c r="G544" s="832" t="s">
        <v>2109</v>
      </c>
      <c r="H544" s="832" t="s">
        <v>588</v>
      </c>
      <c r="I544" s="832" t="s">
        <v>2317</v>
      </c>
      <c r="J544" s="832" t="s">
        <v>2318</v>
      </c>
      <c r="K544" s="832" t="s">
        <v>2319</v>
      </c>
      <c r="L544" s="835">
        <v>2260</v>
      </c>
      <c r="M544" s="835">
        <v>2260</v>
      </c>
      <c r="N544" s="832">
        <v>1</v>
      </c>
      <c r="O544" s="836">
        <v>1</v>
      </c>
      <c r="P544" s="835">
        <v>2260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31</v>
      </c>
      <c r="B545" s="832" t="s">
        <v>2041</v>
      </c>
      <c r="C545" s="832" t="s">
        <v>2047</v>
      </c>
      <c r="D545" s="833" t="s">
        <v>3332</v>
      </c>
      <c r="E545" s="834" t="s">
        <v>2055</v>
      </c>
      <c r="F545" s="832" t="s">
        <v>2044</v>
      </c>
      <c r="G545" s="832" t="s">
        <v>2109</v>
      </c>
      <c r="H545" s="832" t="s">
        <v>588</v>
      </c>
      <c r="I545" s="832" t="s">
        <v>2457</v>
      </c>
      <c r="J545" s="832" t="s">
        <v>2458</v>
      </c>
      <c r="K545" s="832" t="s">
        <v>2459</v>
      </c>
      <c r="L545" s="835">
        <v>250</v>
      </c>
      <c r="M545" s="835">
        <v>250</v>
      </c>
      <c r="N545" s="832">
        <v>1</v>
      </c>
      <c r="O545" s="836">
        <v>1</v>
      </c>
      <c r="P545" s="835">
        <v>250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31</v>
      </c>
      <c r="B546" s="832" t="s">
        <v>2041</v>
      </c>
      <c r="C546" s="832" t="s">
        <v>2047</v>
      </c>
      <c r="D546" s="833" t="s">
        <v>3332</v>
      </c>
      <c r="E546" s="834" t="s">
        <v>2056</v>
      </c>
      <c r="F546" s="832" t="s">
        <v>2042</v>
      </c>
      <c r="G546" s="832" t="s">
        <v>2085</v>
      </c>
      <c r="H546" s="832" t="s">
        <v>630</v>
      </c>
      <c r="I546" s="832" t="s">
        <v>1776</v>
      </c>
      <c r="J546" s="832" t="s">
        <v>1158</v>
      </c>
      <c r="K546" s="832" t="s">
        <v>1777</v>
      </c>
      <c r="L546" s="835">
        <v>154.36000000000001</v>
      </c>
      <c r="M546" s="835">
        <v>154.36000000000001</v>
      </c>
      <c r="N546" s="832">
        <v>1</v>
      </c>
      <c r="O546" s="836"/>
      <c r="P546" s="835"/>
      <c r="Q546" s="837">
        <v>0</v>
      </c>
      <c r="R546" s="832"/>
      <c r="S546" s="837">
        <v>0</v>
      </c>
      <c r="T546" s="836"/>
      <c r="U546" s="838"/>
    </row>
    <row r="547" spans="1:21" ht="14.4" customHeight="1" x14ac:dyDescent="0.3">
      <c r="A547" s="831">
        <v>31</v>
      </c>
      <c r="B547" s="832" t="s">
        <v>2041</v>
      </c>
      <c r="C547" s="832" t="s">
        <v>2047</v>
      </c>
      <c r="D547" s="833" t="s">
        <v>3332</v>
      </c>
      <c r="E547" s="834" t="s">
        <v>2056</v>
      </c>
      <c r="F547" s="832" t="s">
        <v>2042</v>
      </c>
      <c r="G547" s="832" t="s">
        <v>2085</v>
      </c>
      <c r="H547" s="832" t="s">
        <v>630</v>
      </c>
      <c r="I547" s="832" t="s">
        <v>1778</v>
      </c>
      <c r="J547" s="832" t="s">
        <v>1779</v>
      </c>
      <c r="K547" s="832" t="s">
        <v>1780</v>
      </c>
      <c r="L547" s="835">
        <v>149.52000000000001</v>
      </c>
      <c r="M547" s="835">
        <v>299.04000000000002</v>
      </c>
      <c r="N547" s="832">
        <v>2</v>
      </c>
      <c r="O547" s="836"/>
      <c r="P547" s="835">
        <v>299.04000000000002</v>
      </c>
      <c r="Q547" s="837">
        <v>1</v>
      </c>
      <c r="R547" s="832">
        <v>2</v>
      </c>
      <c r="S547" s="837">
        <v>1</v>
      </c>
      <c r="T547" s="836"/>
      <c r="U547" s="838"/>
    </row>
    <row r="548" spans="1:21" ht="14.4" customHeight="1" x14ac:dyDescent="0.3">
      <c r="A548" s="831">
        <v>31</v>
      </c>
      <c r="B548" s="832" t="s">
        <v>2041</v>
      </c>
      <c r="C548" s="832" t="s">
        <v>2047</v>
      </c>
      <c r="D548" s="833" t="s">
        <v>3332</v>
      </c>
      <c r="E548" s="834" t="s">
        <v>2056</v>
      </c>
      <c r="F548" s="832" t="s">
        <v>2042</v>
      </c>
      <c r="G548" s="832" t="s">
        <v>2085</v>
      </c>
      <c r="H548" s="832" t="s">
        <v>588</v>
      </c>
      <c r="I548" s="832" t="s">
        <v>2297</v>
      </c>
      <c r="J548" s="832" t="s">
        <v>2298</v>
      </c>
      <c r="K548" s="832" t="s">
        <v>2299</v>
      </c>
      <c r="L548" s="835">
        <v>149.52000000000001</v>
      </c>
      <c r="M548" s="835">
        <v>149.52000000000001</v>
      </c>
      <c r="N548" s="832">
        <v>1</v>
      </c>
      <c r="O548" s="836"/>
      <c r="P548" s="835">
        <v>149.52000000000001</v>
      </c>
      <c r="Q548" s="837">
        <v>1</v>
      </c>
      <c r="R548" s="832">
        <v>1</v>
      </c>
      <c r="S548" s="837">
        <v>1</v>
      </c>
      <c r="T548" s="836"/>
      <c r="U548" s="838"/>
    </row>
    <row r="549" spans="1:21" ht="14.4" customHeight="1" x14ac:dyDescent="0.3">
      <c r="A549" s="831">
        <v>31</v>
      </c>
      <c r="B549" s="832" t="s">
        <v>2041</v>
      </c>
      <c r="C549" s="832" t="s">
        <v>2047</v>
      </c>
      <c r="D549" s="833" t="s">
        <v>3332</v>
      </c>
      <c r="E549" s="834" t="s">
        <v>2056</v>
      </c>
      <c r="F549" s="832" t="s">
        <v>2042</v>
      </c>
      <c r="G549" s="832" t="s">
        <v>2142</v>
      </c>
      <c r="H549" s="832" t="s">
        <v>588</v>
      </c>
      <c r="I549" s="832" t="s">
        <v>2143</v>
      </c>
      <c r="J549" s="832" t="s">
        <v>2144</v>
      </c>
      <c r="K549" s="832" t="s">
        <v>1790</v>
      </c>
      <c r="L549" s="835">
        <v>78.33</v>
      </c>
      <c r="M549" s="835">
        <v>234.99</v>
      </c>
      <c r="N549" s="832">
        <v>3</v>
      </c>
      <c r="O549" s="836"/>
      <c r="P549" s="835"/>
      <c r="Q549" s="837">
        <v>0</v>
      </c>
      <c r="R549" s="832"/>
      <c r="S549" s="837">
        <v>0</v>
      </c>
      <c r="T549" s="836"/>
      <c r="U549" s="838"/>
    </row>
    <row r="550" spans="1:21" ht="14.4" customHeight="1" x14ac:dyDescent="0.3">
      <c r="A550" s="831">
        <v>31</v>
      </c>
      <c r="B550" s="832" t="s">
        <v>2041</v>
      </c>
      <c r="C550" s="832" t="s">
        <v>2047</v>
      </c>
      <c r="D550" s="833" t="s">
        <v>3332</v>
      </c>
      <c r="E550" s="834" t="s">
        <v>2056</v>
      </c>
      <c r="F550" s="832" t="s">
        <v>2042</v>
      </c>
      <c r="G550" s="832" t="s">
        <v>2142</v>
      </c>
      <c r="H550" s="832" t="s">
        <v>588</v>
      </c>
      <c r="I550" s="832" t="s">
        <v>2404</v>
      </c>
      <c r="J550" s="832" t="s">
        <v>2144</v>
      </c>
      <c r="K550" s="832" t="s">
        <v>2405</v>
      </c>
      <c r="L550" s="835">
        <v>391.67</v>
      </c>
      <c r="M550" s="835">
        <v>2350.02</v>
      </c>
      <c r="N550" s="832">
        <v>6</v>
      </c>
      <c r="O550" s="836"/>
      <c r="P550" s="835">
        <v>1175.01</v>
      </c>
      <c r="Q550" s="837">
        <v>0.5</v>
      </c>
      <c r="R550" s="832">
        <v>3</v>
      </c>
      <c r="S550" s="837">
        <v>0.5</v>
      </c>
      <c r="T550" s="836"/>
      <c r="U550" s="838"/>
    </row>
    <row r="551" spans="1:21" ht="14.4" customHeight="1" x14ac:dyDescent="0.3">
      <c r="A551" s="831">
        <v>31</v>
      </c>
      <c r="B551" s="832" t="s">
        <v>2041</v>
      </c>
      <c r="C551" s="832" t="s">
        <v>2047</v>
      </c>
      <c r="D551" s="833" t="s">
        <v>3332</v>
      </c>
      <c r="E551" s="834" t="s">
        <v>2056</v>
      </c>
      <c r="F551" s="832" t="s">
        <v>2042</v>
      </c>
      <c r="G551" s="832" t="s">
        <v>2348</v>
      </c>
      <c r="H551" s="832" t="s">
        <v>588</v>
      </c>
      <c r="I551" s="832" t="s">
        <v>2460</v>
      </c>
      <c r="J551" s="832" t="s">
        <v>2461</v>
      </c>
      <c r="K551" s="832" t="s">
        <v>2462</v>
      </c>
      <c r="L551" s="835">
        <v>64.56</v>
      </c>
      <c r="M551" s="835">
        <v>258.24</v>
      </c>
      <c r="N551" s="832">
        <v>4</v>
      </c>
      <c r="O551" s="836"/>
      <c r="P551" s="835">
        <v>193.68</v>
      </c>
      <c r="Q551" s="837">
        <v>0.75</v>
      </c>
      <c r="R551" s="832">
        <v>3</v>
      </c>
      <c r="S551" s="837">
        <v>0.75</v>
      </c>
      <c r="T551" s="836"/>
      <c r="U551" s="838"/>
    </row>
    <row r="552" spans="1:21" ht="14.4" customHeight="1" x14ac:dyDescent="0.3">
      <c r="A552" s="831">
        <v>31</v>
      </c>
      <c r="B552" s="832" t="s">
        <v>2041</v>
      </c>
      <c r="C552" s="832" t="s">
        <v>2047</v>
      </c>
      <c r="D552" s="833" t="s">
        <v>3332</v>
      </c>
      <c r="E552" s="834" t="s">
        <v>2056</v>
      </c>
      <c r="F552" s="832" t="s">
        <v>2042</v>
      </c>
      <c r="G552" s="832" t="s">
        <v>2326</v>
      </c>
      <c r="H552" s="832" t="s">
        <v>588</v>
      </c>
      <c r="I552" s="832" t="s">
        <v>2327</v>
      </c>
      <c r="J552" s="832" t="s">
        <v>2328</v>
      </c>
      <c r="K552" s="832" t="s">
        <v>2329</v>
      </c>
      <c r="L552" s="835">
        <v>46.75</v>
      </c>
      <c r="M552" s="835">
        <v>93.5</v>
      </c>
      <c r="N552" s="832">
        <v>2</v>
      </c>
      <c r="O552" s="836"/>
      <c r="P552" s="835">
        <v>93.5</v>
      </c>
      <c r="Q552" s="837">
        <v>1</v>
      </c>
      <c r="R552" s="832">
        <v>2</v>
      </c>
      <c r="S552" s="837">
        <v>1</v>
      </c>
      <c r="T552" s="836"/>
      <c r="U552" s="838"/>
    </row>
    <row r="553" spans="1:21" ht="14.4" customHeight="1" x14ac:dyDescent="0.3">
      <c r="A553" s="831">
        <v>31</v>
      </c>
      <c r="B553" s="832" t="s">
        <v>2041</v>
      </c>
      <c r="C553" s="832" t="s">
        <v>2047</v>
      </c>
      <c r="D553" s="833" t="s">
        <v>3332</v>
      </c>
      <c r="E553" s="834" t="s">
        <v>2056</v>
      </c>
      <c r="F553" s="832" t="s">
        <v>2042</v>
      </c>
      <c r="G553" s="832" t="s">
        <v>2286</v>
      </c>
      <c r="H553" s="832" t="s">
        <v>588</v>
      </c>
      <c r="I553" s="832" t="s">
        <v>2287</v>
      </c>
      <c r="J553" s="832" t="s">
        <v>1200</v>
      </c>
      <c r="K553" s="832" t="s">
        <v>2288</v>
      </c>
      <c r="L553" s="835">
        <v>48.09</v>
      </c>
      <c r="M553" s="835">
        <v>1635.06</v>
      </c>
      <c r="N553" s="832">
        <v>34</v>
      </c>
      <c r="O553" s="836"/>
      <c r="P553" s="835">
        <v>913.71</v>
      </c>
      <c r="Q553" s="837">
        <v>0.55882352941176472</v>
      </c>
      <c r="R553" s="832">
        <v>19</v>
      </c>
      <c r="S553" s="837">
        <v>0.55882352941176472</v>
      </c>
      <c r="T553" s="836"/>
      <c r="U553" s="838"/>
    </row>
    <row r="554" spans="1:21" ht="14.4" customHeight="1" x14ac:dyDescent="0.3">
      <c r="A554" s="831">
        <v>31</v>
      </c>
      <c r="B554" s="832" t="s">
        <v>2041</v>
      </c>
      <c r="C554" s="832" t="s">
        <v>2047</v>
      </c>
      <c r="D554" s="833" t="s">
        <v>3332</v>
      </c>
      <c r="E554" s="834" t="s">
        <v>2056</v>
      </c>
      <c r="F554" s="832" t="s">
        <v>2042</v>
      </c>
      <c r="G554" s="832" t="s">
        <v>2079</v>
      </c>
      <c r="H554" s="832" t="s">
        <v>588</v>
      </c>
      <c r="I554" s="832" t="s">
        <v>2080</v>
      </c>
      <c r="J554" s="832" t="s">
        <v>623</v>
      </c>
      <c r="K554" s="832" t="s">
        <v>2081</v>
      </c>
      <c r="L554" s="835">
        <v>0</v>
      </c>
      <c r="M554" s="835">
        <v>0</v>
      </c>
      <c r="N554" s="832">
        <v>9</v>
      </c>
      <c r="O554" s="836"/>
      <c r="P554" s="835">
        <v>0</v>
      </c>
      <c r="Q554" s="837"/>
      <c r="R554" s="832">
        <v>7</v>
      </c>
      <c r="S554" s="837">
        <v>0.77777777777777779</v>
      </c>
      <c r="T554" s="836"/>
      <c r="U554" s="838"/>
    </row>
    <row r="555" spans="1:21" ht="14.4" customHeight="1" x14ac:dyDescent="0.3">
      <c r="A555" s="831">
        <v>31</v>
      </c>
      <c r="B555" s="832" t="s">
        <v>2041</v>
      </c>
      <c r="C555" s="832" t="s">
        <v>2047</v>
      </c>
      <c r="D555" s="833" t="s">
        <v>3332</v>
      </c>
      <c r="E555" s="834" t="s">
        <v>2056</v>
      </c>
      <c r="F555" s="832" t="s">
        <v>2042</v>
      </c>
      <c r="G555" s="832" t="s">
        <v>2079</v>
      </c>
      <c r="H555" s="832" t="s">
        <v>588</v>
      </c>
      <c r="I555" s="832" t="s">
        <v>2413</v>
      </c>
      <c r="J555" s="832" t="s">
        <v>623</v>
      </c>
      <c r="K555" s="832" t="s">
        <v>2414</v>
      </c>
      <c r="L555" s="835">
        <v>0</v>
      </c>
      <c r="M555" s="835">
        <v>0</v>
      </c>
      <c r="N555" s="832">
        <v>3</v>
      </c>
      <c r="O555" s="836"/>
      <c r="P555" s="835">
        <v>0</v>
      </c>
      <c r="Q555" s="837"/>
      <c r="R555" s="832">
        <v>3</v>
      </c>
      <c r="S555" s="837">
        <v>1</v>
      </c>
      <c r="T555" s="836"/>
      <c r="U555" s="838"/>
    </row>
    <row r="556" spans="1:21" ht="14.4" customHeight="1" x14ac:dyDescent="0.3">
      <c r="A556" s="831">
        <v>31</v>
      </c>
      <c r="B556" s="832" t="s">
        <v>2041</v>
      </c>
      <c r="C556" s="832" t="s">
        <v>2047</v>
      </c>
      <c r="D556" s="833" t="s">
        <v>3332</v>
      </c>
      <c r="E556" s="834" t="s">
        <v>2056</v>
      </c>
      <c r="F556" s="832" t="s">
        <v>2042</v>
      </c>
      <c r="G556" s="832" t="s">
        <v>2161</v>
      </c>
      <c r="H556" s="832" t="s">
        <v>588</v>
      </c>
      <c r="I556" s="832" t="s">
        <v>2162</v>
      </c>
      <c r="J556" s="832" t="s">
        <v>2163</v>
      </c>
      <c r="K556" s="832" t="s">
        <v>2164</v>
      </c>
      <c r="L556" s="835">
        <v>132.97999999999999</v>
      </c>
      <c r="M556" s="835">
        <v>664.9</v>
      </c>
      <c r="N556" s="832">
        <v>5</v>
      </c>
      <c r="O556" s="836"/>
      <c r="P556" s="835">
        <v>664.9</v>
      </c>
      <c r="Q556" s="837">
        <v>1</v>
      </c>
      <c r="R556" s="832">
        <v>5</v>
      </c>
      <c r="S556" s="837">
        <v>1</v>
      </c>
      <c r="T556" s="836"/>
      <c r="U556" s="838"/>
    </row>
    <row r="557" spans="1:21" ht="14.4" customHeight="1" x14ac:dyDescent="0.3">
      <c r="A557" s="831">
        <v>31</v>
      </c>
      <c r="B557" s="832" t="s">
        <v>2041</v>
      </c>
      <c r="C557" s="832" t="s">
        <v>2047</v>
      </c>
      <c r="D557" s="833" t="s">
        <v>3332</v>
      </c>
      <c r="E557" s="834" t="s">
        <v>2056</v>
      </c>
      <c r="F557" s="832" t="s">
        <v>2042</v>
      </c>
      <c r="G557" s="832" t="s">
        <v>2161</v>
      </c>
      <c r="H557" s="832" t="s">
        <v>588</v>
      </c>
      <c r="I557" s="832" t="s">
        <v>2352</v>
      </c>
      <c r="J557" s="832" t="s">
        <v>2163</v>
      </c>
      <c r="K557" s="832" t="s">
        <v>2353</v>
      </c>
      <c r="L557" s="835">
        <v>0</v>
      </c>
      <c r="M557" s="835">
        <v>0</v>
      </c>
      <c r="N557" s="832">
        <v>2</v>
      </c>
      <c r="O557" s="836"/>
      <c r="P557" s="835">
        <v>0</v>
      </c>
      <c r="Q557" s="837"/>
      <c r="R557" s="832">
        <v>2</v>
      </c>
      <c r="S557" s="837">
        <v>1</v>
      </c>
      <c r="T557" s="836"/>
      <c r="U557" s="838"/>
    </row>
    <row r="558" spans="1:21" ht="14.4" customHeight="1" x14ac:dyDescent="0.3">
      <c r="A558" s="831">
        <v>31</v>
      </c>
      <c r="B558" s="832" t="s">
        <v>2041</v>
      </c>
      <c r="C558" s="832" t="s">
        <v>2047</v>
      </c>
      <c r="D558" s="833" t="s">
        <v>3332</v>
      </c>
      <c r="E558" s="834" t="s">
        <v>2056</v>
      </c>
      <c r="F558" s="832" t="s">
        <v>2042</v>
      </c>
      <c r="G558" s="832" t="s">
        <v>2161</v>
      </c>
      <c r="H558" s="832" t="s">
        <v>588</v>
      </c>
      <c r="I558" s="832" t="s">
        <v>2228</v>
      </c>
      <c r="J558" s="832" t="s">
        <v>2163</v>
      </c>
      <c r="K558" s="832" t="s">
        <v>2164</v>
      </c>
      <c r="L558" s="835">
        <v>132.97999999999999</v>
      </c>
      <c r="M558" s="835">
        <v>398.93999999999994</v>
      </c>
      <c r="N558" s="832">
        <v>3</v>
      </c>
      <c r="O558" s="836"/>
      <c r="P558" s="835">
        <v>265.95999999999998</v>
      </c>
      <c r="Q558" s="837">
        <v>0.66666666666666674</v>
      </c>
      <c r="R558" s="832">
        <v>2</v>
      </c>
      <c r="S558" s="837">
        <v>0.66666666666666663</v>
      </c>
      <c r="T558" s="836"/>
      <c r="U558" s="838"/>
    </row>
    <row r="559" spans="1:21" ht="14.4" customHeight="1" x14ac:dyDescent="0.3">
      <c r="A559" s="831">
        <v>31</v>
      </c>
      <c r="B559" s="832" t="s">
        <v>2041</v>
      </c>
      <c r="C559" s="832" t="s">
        <v>2047</v>
      </c>
      <c r="D559" s="833" t="s">
        <v>3332</v>
      </c>
      <c r="E559" s="834" t="s">
        <v>2056</v>
      </c>
      <c r="F559" s="832" t="s">
        <v>2042</v>
      </c>
      <c r="G559" s="832" t="s">
        <v>2082</v>
      </c>
      <c r="H559" s="832" t="s">
        <v>630</v>
      </c>
      <c r="I559" s="832" t="s">
        <v>2083</v>
      </c>
      <c r="J559" s="832" t="s">
        <v>810</v>
      </c>
      <c r="K559" s="832" t="s">
        <v>1638</v>
      </c>
      <c r="L559" s="835">
        <v>490.89</v>
      </c>
      <c r="M559" s="835">
        <v>8836.02</v>
      </c>
      <c r="N559" s="832">
        <v>18</v>
      </c>
      <c r="O559" s="836">
        <v>1</v>
      </c>
      <c r="P559" s="835">
        <v>6381.57</v>
      </c>
      <c r="Q559" s="837">
        <v>0.7222222222222221</v>
      </c>
      <c r="R559" s="832">
        <v>13</v>
      </c>
      <c r="S559" s="837">
        <v>0.72222222222222221</v>
      </c>
      <c r="T559" s="836">
        <v>1</v>
      </c>
      <c r="U559" s="838">
        <v>1</v>
      </c>
    </row>
    <row r="560" spans="1:21" ht="14.4" customHeight="1" x14ac:dyDescent="0.3">
      <c r="A560" s="831">
        <v>31</v>
      </c>
      <c r="B560" s="832" t="s">
        <v>2041</v>
      </c>
      <c r="C560" s="832" t="s">
        <v>2047</v>
      </c>
      <c r="D560" s="833" t="s">
        <v>3332</v>
      </c>
      <c r="E560" s="834" t="s">
        <v>2056</v>
      </c>
      <c r="F560" s="832" t="s">
        <v>2042</v>
      </c>
      <c r="G560" s="832" t="s">
        <v>2082</v>
      </c>
      <c r="H560" s="832" t="s">
        <v>630</v>
      </c>
      <c r="I560" s="832" t="s">
        <v>2091</v>
      </c>
      <c r="J560" s="832" t="s">
        <v>810</v>
      </c>
      <c r="K560" s="832" t="s">
        <v>1636</v>
      </c>
      <c r="L560" s="835">
        <v>736.33</v>
      </c>
      <c r="M560" s="835">
        <v>20617.240000000002</v>
      </c>
      <c r="N560" s="832">
        <v>28</v>
      </c>
      <c r="O560" s="836"/>
      <c r="P560" s="835">
        <v>16935.59</v>
      </c>
      <c r="Q560" s="837">
        <v>0.8214285714285714</v>
      </c>
      <c r="R560" s="832">
        <v>23</v>
      </c>
      <c r="S560" s="837">
        <v>0.8214285714285714</v>
      </c>
      <c r="T560" s="836"/>
      <c r="U560" s="838"/>
    </row>
    <row r="561" spans="1:21" ht="14.4" customHeight="1" x14ac:dyDescent="0.3">
      <c r="A561" s="831">
        <v>31</v>
      </c>
      <c r="B561" s="832" t="s">
        <v>2041</v>
      </c>
      <c r="C561" s="832" t="s">
        <v>2047</v>
      </c>
      <c r="D561" s="833" t="s">
        <v>3332</v>
      </c>
      <c r="E561" s="834" t="s">
        <v>2056</v>
      </c>
      <c r="F561" s="832" t="s">
        <v>2042</v>
      </c>
      <c r="G561" s="832" t="s">
        <v>2092</v>
      </c>
      <c r="H561" s="832" t="s">
        <v>588</v>
      </c>
      <c r="I561" s="832" t="s">
        <v>2463</v>
      </c>
      <c r="J561" s="832" t="s">
        <v>671</v>
      </c>
      <c r="K561" s="832" t="s">
        <v>2464</v>
      </c>
      <c r="L561" s="835">
        <v>24.22</v>
      </c>
      <c r="M561" s="835">
        <v>24.22</v>
      </c>
      <c r="N561" s="832">
        <v>1</v>
      </c>
      <c r="O561" s="836"/>
      <c r="P561" s="835"/>
      <c r="Q561" s="837">
        <v>0</v>
      </c>
      <c r="R561" s="832"/>
      <c r="S561" s="837">
        <v>0</v>
      </c>
      <c r="T561" s="836"/>
      <c r="U561" s="838"/>
    </row>
    <row r="562" spans="1:21" ht="14.4" customHeight="1" x14ac:dyDescent="0.3">
      <c r="A562" s="831">
        <v>31</v>
      </c>
      <c r="B562" s="832" t="s">
        <v>2041</v>
      </c>
      <c r="C562" s="832" t="s">
        <v>2047</v>
      </c>
      <c r="D562" s="833" t="s">
        <v>3332</v>
      </c>
      <c r="E562" s="834" t="s">
        <v>2056</v>
      </c>
      <c r="F562" s="832" t="s">
        <v>2042</v>
      </c>
      <c r="G562" s="832" t="s">
        <v>2176</v>
      </c>
      <c r="H562" s="832" t="s">
        <v>588</v>
      </c>
      <c r="I562" s="832" t="s">
        <v>2465</v>
      </c>
      <c r="J562" s="832" t="s">
        <v>828</v>
      </c>
      <c r="K562" s="832" t="s">
        <v>2466</v>
      </c>
      <c r="L562" s="835">
        <v>103.67</v>
      </c>
      <c r="M562" s="835">
        <v>103.67</v>
      </c>
      <c r="N562" s="832">
        <v>1</v>
      </c>
      <c r="O562" s="836"/>
      <c r="P562" s="835">
        <v>103.67</v>
      </c>
      <c r="Q562" s="837">
        <v>1</v>
      </c>
      <c r="R562" s="832">
        <v>1</v>
      </c>
      <c r="S562" s="837">
        <v>1</v>
      </c>
      <c r="T562" s="836"/>
      <c r="U562" s="838"/>
    </row>
    <row r="563" spans="1:21" ht="14.4" customHeight="1" x14ac:dyDescent="0.3">
      <c r="A563" s="831">
        <v>31</v>
      </c>
      <c r="B563" s="832" t="s">
        <v>2041</v>
      </c>
      <c r="C563" s="832" t="s">
        <v>2047</v>
      </c>
      <c r="D563" s="833" t="s">
        <v>3332</v>
      </c>
      <c r="E563" s="834" t="s">
        <v>2056</v>
      </c>
      <c r="F563" s="832" t="s">
        <v>2042</v>
      </c>
      <c r="G563" s="832" t="s">
        <v>2467</v>
      </c>
      <c r="H563" s="832" t="s">
        <v>588</v>
      </c>
      <c r="I563" s="832" t="s">
        <v>1662</v>
      </c>
      <c r="J563" s="832" t="s">
        <v>1663</v>
      </c>
      <c r="K563" s="832" t="s">
        <v>1664</v>
      </c>
      <c r="L563" s="835">
        <v>0</v>
      </c>
      <c r="M563" s="835">
        <v>0</v>
      </c>
      <c r="N563" s="832">
        <v>1</v>
      </c>
      <c r="O563" s="836"/>
      <c r="P563" s="835"/>
      <c r="Q563" s="837"/>
      <c r="R563" s="832"/>
      <c r="S563" s="837">
        <v>0</v>
      </c>
      <c r="T563" s="836"/>
      <c r="U563" s="838"/>
    </row>
    <row r="564" spans="1:21" ht="14.4" customHeight="1" x14ac:dyDescent="0.3">
      <c r="A564" s="831">
        <v>31</v>
      </c>
      <c r="B564" s="832" t="s">
        <v>2041</v>
      </c>
      <c r="C564" s="832" t="s">
        <v>2047</v>
      </c>
      <c r="D564" s="833" t="s">
        <v>3332</v>
      </c>
      <c r="E564" s="834" t="s">
        <v>2056</v>
      </c>
      <c r="F564" s="832" t="s">
        <v>2042</v>
      </c>
      <c r="G564" s="832" t="s">
        <v>2093</v>
      </c>
      <c r="H564" s="832" t="s">
        <v>630</v>
      </c>
      <c r="I564" s="832" t="s">
        <v>1866</v>
      </c>
      <c r="J564" s="832" t="s">
        <v>1867</v>
      </c>
      <c r="K564" s="832" t="s">
        <v>1868</v>
      </c>
      <c r="L564" s="835">
        <v>0</v>
      </c>
      <c r="M564" s="835">
        <v>0</v>
      </c>
      <c r="N564" s="832">
        <v>9</v>
      </c>
      <c r="O564" s="836"/>
      <c r="P564" s="835">
        <v>0</v>
      </c>
      <c r="Q564" s="837"/>
      <c r="R564" s="832">
        <v>6</v>
      </c>
      <c r="S564" s="837">
        <v>0.66666666666666663</v>
      </c>
      <c r="T564" s="836"/>
      <c r="U564" s="838"/>
    </row>
    <row r="565" spans="1:21" ht="14.4" customHeight="1" x14ac:dyDescent="0.3">
      <c r="A565" s="831">
        <v>31</v>
      </c>
      <c r="B565" s="832" t="s">
        <v>2041</v>
      </c>
      <c r="C565" s="832" t="s">
        <v>2047</v>
      </c>
      <c r="D565" s="833" t="s">
        <v>3332</v>
      </c>
      <c r="E565" s="834" t="s">
        <v>2056</v>
      </c>
      <c r="F565" s="832" t="s">
        <v>2042</v>
      </c>
      <c r="G565" s="832" t="s">
        <v>2468</v>
      </c>
      <c r="H565" s="832" t="s">
        <v>588</v>
      </c>
      <c r="I565" s="832" t="s">
        <v>2469</v>
      </c>
      <c r="J565" s="832" t="s">
        <v>1209</v>
      </c>
      <c r="K565" s="832" t="s">
        <v>2470</v>
      </c>
      <c r="L565" s="835">
        <v>299.24</v>
      </c>
      <c r="M565" s="835">
        <v>299.24</v>
      </c>
      <c r="N565" s="832">
        <v>1</v>
      </c>
      <c r="O565" s="836"/>
      <c r="P565" s="835">
        <v>299.24</v>
      </c>
      <c r="Q565" s="837">
        <v>1</v>
      </c>
      <c r="R565" s="832">
        <v>1</v>
      </c>
      <c r="S565" s="837">
        <v>1</v>
      </c>
      <c r="T565" s="836"/>
      <c r="U565" s="838"/>
    </row>
    <row r="566" spans="1:21" ht="14.4" customHeight="1" x14ac:dyDescent="0.3">
      <c r="A566" s="831">
        <v>31</v>
      </c>
      <c r="B566" s="832" t="s">
        <v>2041</v>
      </c>
      <c r="C566" s="832" t="s">
        <v>2047</v>
      </c>
      <c r="D566" s="833" t="s">
        <v>3332</v>
      </c>
      <c r="E566" s="834" t="s">
        <v>2056</v>
      </c>
      <c r="F566" s="832" t="s">
        <v>2042</v>
      </c>
      <c r="G566" s="832" t="s">
        <v>2094</v>
      </c>
      <c r="H566" s="832" t="s">
        <v>588</v>
      </c>
      <c r="I566" s="832" t="s">
        <v>2095</v>
      </c>
      <c r="J566" s="832" t="s">
        <v>1237</v>
      </c>
      <c r="K566" s="832" t="s">
        <v>2096</v>
      </c>
      <c r="L566" s="835">
        <v>186.27</v>
      </c>
      <c r="M566" s="835">
        <v>186.27</v>
      </c>
      <c r="N566" s="832">
        <v>1</v>
      </c>
      <c r="O566" s="836"/>
      <c r="P566" s="835">
        <v>186.27</v>
      </c>
      <c r="Q566" s="837">
        <v>1</v>
      </c>
      <c r="R566" s="832">
        <v>1</v>
      </c>
      <c r="S566" s="837">
        <v>1</v>
      </c>
      <c r="T566" s="836"/>
      <c r="U566" s="838"/>
    </row>
    <row r="567" spans="1:21" ht="14.4" customHeight="1" x14ac:dyDescent="0.3">
      <c r="A567" s="831">
        <v>31</v>
      </c>
      <c r="B567" s="832" t="s">
        <v>2041</v>
      </c>
      <c r="C567" s="832" t="s">
        <v>2047</v>
      </c>
      <c r="D567" s="833" t="s">
        <v>3332</v>
      </c>
      <c r="E567" s="834" t="s">
        <v>2056</v>
      </c>
      <c r="F567" s="832" t="s">
        <v>2042</v>
      </c>
      <c r="G567" s="832" t="s">
        <v>2094</v>
      </c>
      <c r="H567" s="832" t="s">
        <v>588</v>
      </c>
      <c r="I567" s="832" t="s">
        <v>2095</v>
      </c>
      <c r="J567" s="832" t="s">
        <v>1237</v>
      </c>
      <c r="K567" s="832" t="s">
        <v>2096</v>
      </c>
      <c r="L567" s="835">
        <v>219.37</v>
      </c>
      <c r="M567" s="835">
        <v>219.37</v>
      </c>
      <c r="N567" s="832">
        <v>1</v>
      </c>
      <c r="O567" s="836"/>
      <c r="P567" s="835">
        <v>219.37</v>
      </c>
      <c r="Q567" s="837">
        <v>1</v>
      </c>
      <c r="R567" s="832">
        <v>1</v>
      </c>
      <c r="S567" s="837">
        <v>1</v>
      </c>
      <c r="T567" s="836"/>
      <c r="U567" s="838"/>
    </row>
    <row r="568" spans="1:21" ht="14.4" customHeight="1" x14ac:dyDescent="0.3">
      <c r="A568" s="831">
        <v>31</v>
      </c>
      <c r="B568" s="832" t="s">
        <v>2041</v>
      </c>
      <c r="C568" s="832" t="s">
        <v>2047</v>
      </c>
      <c r="D568" s="833" t="s">
        <v>3332</v>
      </c>
      <c r="E568" s="834" t="s">
        <v>2056</v>
      </c>
      <c r="F568" s="832" t="s">
        <v>2042</v>
      </c>
      <c r="G568" s="832" t="s">
        <v>2471</v>
      </c>
      <c r="H568" s="832" t="s">
        <v>588</v>
      </c>
      <c r="I568" s="832" t="s">
        <v>2472</v>
      </c>
      <c r="J568" s="832" t="s">
        <v>933</v>
      </c>
      <c r="K568" s="832" t="s">
        <v>2473</v>
      </c>
      <c r="L568" s="835">
        <v>0</v>
      </c>
      <c r="M568" s="835">
        <v>0</v>
      </c>
      <c r="N568" s="832">
        <v>1</v>
      </c>
      <c r="O568" s="836"/>
      <c r="P568" s="835">
        <v>0</v>
      </c>
      <c r="Q568" s="837"/>
      <c r="R568" s="832">
        <v>1</v>
      </c>
      <c r="S568" s="837">
        <v>1</v>
      </c>
      <c r="T568" s="836"/>
      <c r="U568" s="838"/>
    </row>
    <row r="569" spans="1:21" ht="14.4" customHeight="1" x14ac:dyDescent="0.3">
      <c r="A569" s="831">
        <v>31</v>
      </c>
      <c r="B569" s="832" t="s">
        <v>2041</v>
      </c>
      <c r="C569" s="832" t="s">
        <v>2047</v>
      </c>
      <c r="D569" s="833" t="s">
        <v>3332</v>
      </c>
      <c r="E569" s="834" t="s">
        <v>2056</v>
      </c>
      <c r="F569" s="832" t="s">
        <v>2042</v>
      </c>
      <c r="G569" s="832" t="s">
        <v>2097</v>
      </c>
      <c r="H569" s="832" t="s">
        <v>588</v>
      </c>
      <c r="I569" s="832" t="s">
        <v>2192</v>
      </c>
      <c r="J569" s="832" t="s">
        <v>2099</v>
      </c>
      <c r="K569" s="832" t="s">
        <v>2193</v>
      </c>
      <c r="L569" s="835">
        <v>33.549999999999997</v>
      </c>
      <c r="M569" s="835">
        <v>33.549999999999997</v>
      </c>
      <c r="N569" s="832">
        <v>1</v>
      </c>
      <c r="O569" s="836"/>
      <c r="P569" s="835"/>
      <c r="Q569" s="837">
        <v>0</v>
      </c>
      <c r="R569" s="832"/>
      <c r="S569" s="837">
        <v>0</v>
      </c>
      <c r="T569" s="836"/>
      <c r="U569" s="838"/>
    </row>
    <row r="570" spans="1:21" ht="14.4" customHeight="1" x14ac:dyDescent="0.3">
      <c r="A570" s="831">
        <v>31</v>
      </c>
      <c r="B570" s="832" t="s">
        <v>2041</v>
      </c>
      <c r="C570" s="832" t="s">
        <v>2047</v>
      </c>
      <c r="D570" s="833" t="s">
        <v>3332</v>
      </c>
      <c r="E570" s="834" t="s">
        <v>2056</v>
      </c>
      <c r="F570" s="832" t="s">
        <v>2042</v>
      </c>
      <c r="G570" s="832" t="s">
        <v>2097</v>
      </c>
      <c r="H570" s="832" t="s">
        <v>588</v>
      </c>
      <c r="I570" s="832" t="s">
        <v>2103</v>
      </c>
      <c r="J570" s="832" t="s">
        <v>2099</v>
      </c>
      <c r="K570" s="832" t="s">
        <v>2104</v>
      </c>
      <c r="L570" s="835">
        <v>99.94</v>
      </c>
      <c r="M570" s="835">
        <v>99.94</v>
      </c>
      <c r="N570" s="832">
        <v>1</v>
      </c>
      <c r="O570" s="836"/>
      <c r="P570" s="835">
        <v>99.94</v>
      </c>
      <c r="Q570" s="837">
        <v>1</v>
      </c>
      <c r="R570" s="832">
        <v>1</v>
      </c>
      <c r="S570" s="837">
        <v>1</v>
      </c>
      <c r="T570" s="836"/>
      <c r="U570" s="838"/>
    </row>
    <row r="571" spans="1:21" ht="14.4" customHeight="1" x14ac:dyDescent="0.3">
      <c r="A571" s="831">
        <v>31</v>
      </c>
      <c r="B571" s="832" t="s">
        <v>2041</v>
      </c>
      <c r="C571" s="832" t="s">
        <v>2047</v>
      </c>
      <c r="D571" s="833" t="s">
        <v>3332</v>
      </c>
      <c r="E571" s="834" t="s">
        <v>2056</v>
      </c>
      <c r="F571" s="832" t="s">
        <v>2042</v>
      </c>
      <c r="G571" s="832" t="s">
        <v>2097</v>
      </c>
      <c r="H571" s="832" t="s">
        <v>588</v>
      </c>
      <c r="I571" s="832" t="s">
        <v>2198</v>
      </c>
      <c r="J571" s="832" t="s">
        <v>2099</v>
      </c>
      <c r="K571" s="832" t="s">
        <v>2199</v>
      </c>
      <c r="L571" s="835">
        <v>66.63</v>
      </c>
      <c r="M571" s="835">
        <v>66.63</v>
      </c>
      <c r="N571" s="832">
        <v>1</v>
      </c>
      <c r="O571" s="836"/>
      <c r="P571" s="835">
        <v>66.63</v>
      </c>
      <c r="Q571" s="837">
        <v>1</v>
      </c>
      <c r="R571" s="832">
        <v>1</v>
      </c>
      <c r="S571" s="837">
        <v>1</v>
      </c>
      <c r="T571" s="836"/>
      <c r="U571" s="838"/>
    </row>
    <row r="572" spans="1:21" ht="14.4" customHeight="1" x14ac:dyDescent="0.3">
      <c r="A572" s="831">
        <v>31</v>
      </c>
      <c r="B572" s="832" t="s">
        <v>2041</v>
      </c>
      <c r="C572" s="832" t="s">
        <v>2047</v>
      </c>
      <c r="D572" s="833" t="s">
        <v>3332</v>
      </c>
      <c r="E572" s="834" t="s">
        <v>2056</v>
      </c>
      <c r="F572" s="832" t="s">
        <v>2042</v>
      </c>
      <c r="G572" s="832" t="s">
        <v>2097</v>
      </c>
      <c r="H572" s="832" t="s">
        <v>588</v>
      </c>
      <c r="I572" s="832" t="s">
        <v>2295</v>
      </c>
      <c r="J572" s="832" t="s">
        <v>1114</v>
      </c>
      <c r="K572" s="832" t="s">
        <v>2296</v>
      </c>
      <c r="L572" s="835">
        <v>33.549999999999997</v>
      </c>
      <c r="M572" s="835">
        <v>33.549999999999997</v>
      </c>
      <c r="N572" s="832">
        <v>1</v>
      </c>
      <c r="O572" s="836"/>
      <c r="P572" s="835"/>
      <c r="Q572" s="837">
        <v>0</v>
      </c>
      <c r="R572" s="832"/>
      <c r="S572" s="837">
        <v>0</v>
      </c>
      <c r="T572" s="836"/>
      <c r="U572" s="838"/>
    </row>
    <row r="573" spans="1:21" ht="14.4" customHeight="1" x14ac:dyDescent="0.3">
      <c r="A573" s="831">
        <v>31</v>
      </c>
      <c r="B573" s="832" t="s">
        <v>2041</v>
      </c>
      <c r="C573" s="832" t="s">
        <v>2047</v>
      </c>
      <c r="D573" s="833" t="s">
        <v>3332</v>
      </c>
      <c r="E573" s="834" t="s">
        <v>2056</v>
      </c>
      <c r="F573" s="832" t="s">
        <v>2044</v>
      </c>
      <c r="G573" s="832" t="s">
        <v>2105</v>
      </c>
      <c r="H573" s="832" t="s">
        <v>588</v>
      </c>
      <c r="I573" s="832" t="s">
        <v>2106</v>
      </c>
      <c r="J573" s="832" t="s">
        <v>2107</v>
      </c>
      <c r="K573" s="832" t="s">
        <v>2108</v>
      </c>
      <c r="L573" s="835">
        <v>35.130000000000003</v>
      </c>
      <c r="M573" s="835">
        <v>70.260000000000005</v>
      </c>
      <c r="N573" s="832">
        <v>2</v>
      </c>
      <c r="O573" s="836">
        <v>1</v>
      </c>
      <c r="P573" s="835">
        <v>70.260000000000005</v>
      </c>
      <c r="Q573" s="837">
        <v>1</v>
      </c>
      <c r="R573" s="832">
        <v>2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31</v>
      </c>
      <c r="B574" s="832" t="s">
        <v>2041</v>
      </c>
      <c r="C574" s="832" t="s">
        <v>2047</v>
      </c>
      <c r="D574" s="833" t="s">
        <v>3332</v>
      </c>
      <c r="E574" s="834" t="s">
        <v>2056</v>
      </c>
      <c r="F574" s="832" t="s">
        <v>2044</v>
      </c>
      <c r="G574" s="832" t="s">
        <v>2105</v>
      </c>
      <c r="H574" s="832" t="s">
        <v>588</v>
      </c>
      <c r="I574" s="832" t="s">
        <v>2474</v>
      </c>
      <c r="J574" s="832" t="s">
        <v>2107</v>
      </c>
      <c r="K574" s="832" t="s">
        <v>2475</v>
      </c>
      <c r="L574" s="835">
        <v>24.77</v>
      </c>
      <c r="M574" s="835">
        <v>24.77</v>
      </c>
      <c r="N574" s="832">
        <v>1</v>
      </c>
      <c r="O574" s="836">
        <v>1</v>
      </c>
      <c r="P574" s="835">
        <v>24.77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31</v>
      </c>
      <c r="B575" s="832" t="s">
        <v>2041</v>
      </c>
      <c r="C575" s="832" t="s">
        <v>2047</v>
      </c>
      <c r="D575" s="833" t="s">
        <v>3332</v>
      </c>
      <c r="E575" s="834" t="s">
        <v>2056</v>
      </c>
      <c r="F575" s="832" t="s">
        <v>2044</v>
      </c>
      <c r="G575" s="832" t="s">
        <v>2105</v>
      </c>
      <c r="H575" s="832" t="s">
        <v>588</v>
      </c>
      <c r="I575" s="832" t="s">
        <v>2476</v>
      </c>
      <c r="J575" s="832" t="s">
        <v>2107</v>
      </c>
      <c r="K575" s="832" t="s">
        <v>2477</v>
      </c>
      <c r="L575" s="835">
        <v>38.24</v>
      </c>
      <c r="M575" s="835">
        <v>76.48</v>
      </c>
      <c r="N575" s="832">
        <v>2</v>
      </c>
      <c r="O575" s="836">
        <v>2</v>
      </c>
      <c r="P575" s="835">
        <v>76.48</v>
      </c>
      <c r="Q575" s="837">
        <v>1</v>
      </c>
      <c r="R575" s="832">
        <v>2</v>
      </c>
      <c r="S575" s="837">
        <v>1</v>
      </c>
      <c r="T575" s="836">
        <v>2</v>
      </c>
      <c r="U575" s="838">
        <v>1</v>
      </c>
    </row>
    <row r="576" spans="1:21" ht="14.4" customHeight="1" x14ac:dyDescent="0.3">
      <c r="A576" s="831">
        <v>31</v>
      </c>
      <c r="B576" s="832" t="s">
        <v>2041</v>
      </c>
      <c r="C576" s="832" t="s">
        <v>2047</v>
      </c>
      <c r="D576" s="833" t="s">
        <v>3332</v>
      </c>
      <c r="E576" s="834" t="s">
        <v>2056</v>
      </c>
      <c r="F576" s="832" t="s">
        <v>2044</v>
      </c>
      <c r="G576" s="832" t="s">
        <v>2109</v>
      </c>
      <c r="H576" s="832" t="s">
        <v>588</v>
      </c>
      <c r="I576" s="832" t="s">
        <v>2359</v>
      </c>
      <c r="J576" s="832" t="s">
        <v>2360</v>
      </c>
      <c r="K576" s="832" t="s">
        <v>2361</v>
      </c>
      <c r="L576" s="835">
        <v>245.43</v>
      </c>
      <c r="M576" s="835">
        <v>490.86</v>
      </c>
      <c r="N576" s="832">
        <v>2</v>
      </c>
      <c r="O576" s="836">
        <v>2</v>
      </c>
      <c r="P576" s="835">
        <v>490.86</v>
      </c>
      <c r="Q576" s="837">
        <v>1</v>
      </c>
      <c r="R576" s="832">
        <v>2</v>
      </c>
      <c r="S576" s="837">
        <v>1</v>
      </c>
      <c r="T576" s="836">
        <v>2</v>
      </c>
      <c r="U576" s="838">
        <v>1</v>
      </c>
    </row>
    <row r="577" spans="1:21" ht="14.4" customHeight="1" x14ac:dyDescent="0.3">
      <c r="A577" s="831">
        <v>31</v>
      </c>
      <c r="B577" s="832" t="s">
        <v>2041</v>
      </c>
      <c r="C577" s="832" t="s">
        <v>2047</v>
      </c>
      <c r="D577" s="833" t="s">
        <v>3332</v>
      </c>
      <c r="E577" s="834" t="s">
        <v>2056</v>
      </c>
      <c r="F577" s="832" t="s">
        <v>2044</v>
      </c>
      <c r="G577" s="832" t="s">
        <v>2109</v>
      </c>
      <c r="H577" s="832" t="s">
        <v>588</v>
      </c>
      <c r="I577" s="832" t="s">
        <v>2478</v>
      </c>
      <c r="J577" s="832" t="s">
        <v>2120</v>
      </c>
      <c r="K577" s="832" t="s">
        <v>2479</v>
      </c>
      <c r="L577" s="835">
        <v>50.5</v>
      </c>
      <c r="M577" s="835">
        <v>50.5</v>
      </c>
      <c r="N577" s="832">
        <v>1</v>
      </c>
      <c r="O577" s="836">
        <v>1</v>
      </c>
      <c r="P577" s="835">
        <v>50.5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31</v>
      </c>
      <c r="B578" s="832" t="s">
        <v>2041</v>
      </c>
      <c r="C578" s="832" t="s">
        <v>2047</v>
      </c>
      <c r="D578" s="833" t="s">
        <v>3332</v>
      </c>
      <c r="E578" s="834" t="s">
        <v>2056</v>
      </c>
      <c r="F578" s="832" t="s">
        <v>2044</v>
      </c>
      <c r="G578" s="832" t="s">
        <v>2109</v>
      </c>
      <c r="H578" s="832" t="s">
        <v>588</v>
      </c>
      <c r="I578" s="832" t="s">
        <v>2119</v>
      </c>
      <c r="J578" s="832" t="s">
        <v>2120</v>
      </c>
      <c r="K578" s="832" t="s">
        <v>2121</v>
      </c>
      <c r="L578" s="835">
        <v>58.5</v>
      </c>
      <c r="M578" s="835">
        <v>351</v>
      </c>
      <c r="N578" s="832">
        <v>6</v>
      </c>
      <c r="O578" s="836">
        <v>6</v>
      </c>
      <c r="P578" s="835">
        <v>351</v>
      </c>
      <c r="Q578" s="837">
        <v>1</v>
      </c>
      <c r="R578" s="832">
        <v>6</v>
      </c>
      <c r="S578" s="837">
        <v>1</v>
      </c>
      <c r="T578" s="836">
        <v>6</v>
      </c>
      <c r="U578" s="838">
        <v>1</v>
      </c>
    </row>
    <row r="579" spans="1:21" ht="14.4" customHeight="1" x14ac:dyDescent="0.3">
      <c r="A579" s="831">
        <v>31</v>
      </c>
      <c r="B579" s="832" t="s">
        <v>2041</v>
      </c>
      <c r="C579" s="832" t="s">
        <v>2047</v>
      </c>
      <c r="D579" s="833" t="s">
        <v>3332</v>
      </c>
      <c r="E579" s="834" t="s">
        <v>2056</v>
      </c>
      <c r="F579" s="832" t="s">
        <v>2044</v>
      </c>
      <c r="G579" s="832" t="s">
        <v>2109</v>
      </c>
      <c r="H579" s="832" t="s">
        <v>588</v>
      </c>
      <c r="I579" s="832" t="s">
        <v>2122</v>
      </c>
      <c r="J579" s="832" t="s">
        <v>2123</v>
      </c>
      <c r="K579" s="832" t="s">
        <v>2124</v>
      </c>
      <c r="L579" s="835">
        <v>971.25</v>
      </c>
      <c r="M579" s="835">
        <v>5827.5</v>
      </c>
      <c r="N579" s="832">
        <v>6</v>
      </c>
      <c r="O579" s="836">
        <v>6</v>
      </c>
      <c r="P579" s="835">
        <v>5827.5</v>
      </c>
      <c r="Q579" s="837">
        <v>1</v>
      </c>
      <c r="R579" s="832">
        <v>6</v>
      </c>
      <c r="S579" s="837">
        <v>1</v>
      </c>
      <c r="T579" s="836">
        <v>6</v>
      </c>
      <c r="U579" s="838">
        <v>1</v>
      </c>
    </row>
    <row r="580" spans="1:21" ht="14.4" customHeight="1" x14ac:dyDescent="0.3">
      <c r="A580" s="831">
        <v>31</v>
      </c>
      <c r="B580" s="832" t="s">
        <v>2041</v>
      </c>
      <c r="C580" s="832" t="s">
        <v>2047</v>
      </c>
      <c r="D580" s="833" t="s">
        <v>3332</v>
      </c>
      <c r="E580" s="834" t="s">
        <v>2056</v>
      </c>
      <c r="F580" s="832" t="s">
        <v>2044</v>
      </c>
      <c r="G580" s="832" t="s">
        <v>2109</v>
      </c>
      <c r="H580" s="832" t="s">
        <v>588</v>
      </c>
      <c r="I580" s="832" t="s">
        <v>2480</v>
      </c>
      <c r="J580" s="832" t="s">
        <v>2481</v>
      </c>
      <c r="K580" s="832" t="s">
        <v>2482</v>
      </c>
      <c r="L580" s="835">
        <v>180</v>
      </c>
      <c r="M580" s="835">
        <v>180</v>
      </c>
      <c r="N580" s="832">
        <v>1</v>
      </c>
      <c r="O580" s="836">
        <v>1</v>
      </c>
      <c r="P580" s="835">
        <v>180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31</v>
      </c>
      <c r="B581" s="832" t="s">
        <v>2041</v>
      </c>
      <c r="C581" s="832" t="s">
        <v>2047</v>
      </c>
      <c r="D581" s="833" t="s">
        <v>3332</v>
      </c>
      <c r="E581" s="834" t="s">
        <v>2056</v>
      </c>
      <c r="F581" s="832" t="s">
        <v>2044</v>
      </c>
      <c r="G581" s="832" t="s">
        <v>2109</v>
      </c>
      <c r="H581" s="832" t="s">
        <v>588</v>
      </c>
      <c r="I581" s="832" t="s">
        <v>2125</v>
      </c>
      <c r="J581" s="832" t="s">
        <v>2126</v>
      </c>
      <c r="K581" s="832" t="s">
        <v>2127</v>
      </c>
      <c r="L581" s="835">
        <v>350</v>
      </c>
      <c r="M581" s="835">
        <v>3500</v>
      </c>
      <c r="N581" s="832">
        <v>10</v>
      </c>
      <c r="O581" s="836">
        <v>10</v>
      </c>
      <c r="P581" s="835">
        <v>3500</v>
      </c>
      <c r="Q581" s="837">
        <v>1</v>
      </c>
      <c r="R581" s="832">
        <v>10</v>
      </c>
      <c r="S581" s="837">
        <v>1</v>
      </c>
      <c r="T581" s="836">
        <v>10</v>
      </c>
      <c r="U581" s="838">
        <v>1</v>
      </c>
    </row>
    <row r="582" spans="1:21" ht="14.4" customHeight="1" x14ac:dyDescent="0.3">
      <c r="A582" s="831">
        <v>31</v>
      </c>
      <c r="B582" s="832" t="s">
        <v>2041</v>
      </c>
      <c r="C582" s="832" t="s">
        <v>2047</v>
      </c>
      <c r="D582" s="833" t="s">
        <v>3332</v>
      </c>
      <c r="E582" s="834" t="s">
        <v>2056</v>
      </c>
      <c r="F582" s="832" t="s">
        <v>2044</v>
      </c>
      <c r="G582" s="832" t="s">
        <v>2109</v>
      </c>
      <c r="H582" s="832" t="s">
        <v>588</v>
      </c>
      <c r="I582" s="832" t="s">
        <v>2280</v>
      </c>
      <c r="J582" s="832" t="s">
        <v>2120</v>
      </c>
      <c r="K582" s="832" t="s">
        <v>2281</v>
      </c>
      <c r="L582" s="835">
        <v>58.5</v>
      </c>
      <c r="M582" s="835">
        <v>117</v>
      </c>
      <c r="N582" s="832">
        <v>2</v>
      </c>
      <c r="O582" s="836">
        <v>2</v>
      </c>
      <c r="P582" s="835">
        <v>58.5</v>
      </c>
      <c r="Q582" s="837">
        <v>0.5</v>
      </c>
      <c r="R582" s="832">
        <v>1</v>
      </c>
      <c r="S582" s="837">
        <v>0.5</v>
      </c>
      <c r="T582" s="836">
        <v>1</v>
      </c>
      <c r="U582" s="838">
        <v>0.5</v>
      </c>
    </row>
    <row r="583" spans="1:21" ht="14.4" customHeight="1" x14ac:dyDescent="0.3">
      <c r="A583" s="831">
        <v>31</v>
      </c>
      <c r="B583" s="832" t="s">
        <v>2041</v>
      </c>
      <c r="C583" s="832" t="s">
        <v>2047</v>
      </c>
      <c r="D583" s="833" t="s">
        <v>3332</v>
      </c>
      <c r="E583" s="834" t="s">
        <v>2056</v>
      </c>
      <c r="F583" s="832" t="s">
        <v>2044</v>
      </c>
      <c r="G583" s="832" t="s">
        <v>2109</v>
      </c>
      <c r="H583" s="832" t="s">
        <v>588</v>
      </c>
      <c r="I583" s="832" t="s">
        <v>2251</v>
      </c>
      <c r="J583" s="832" t="s">
        <v>2252</v>
      </c>
      <c r="K583" s="832" t="s">
        <v>2253</v>
      </c>
      <c r="L583" s="835">
        <v>1000</v>
      </c>
      <c r="M583" s="835">
        <v>5000</v>
      </c>
      <c r="N583" s="832">
        <v>5</v>
      </c>
      <c r="O583" s="836">
        <v>5</v>
      </c>
      <c r="P583" s="835">
        <v>5000</v>
      </c>
      <c r="Q583" s="837">
        <v>1</v>
      </c>
      <c r="R583" s="832">
        <v>5</v>
      </c>
      <c r="S583" s="837">
        <v>1</v>
      </c>
      <c r="T583" s="836">
        <v>5</v>
      </c>
      <c r="U583" s="838">
        <v>1</v>
      </c>
    </row>
    <row r="584" spans="1:21" ht="14.4" customHeight="1" x14ac:dyDescent="0.3">
      <c r="A584" s="831">
        <v>31</v>
      </c>
      <c r="B584" s="832" t="s">
        <v>2041</v>
      </c>
      <c r="C584" s="832" t="s">
        <v>2047</v>
      </c>
      <c r="D584" s="833" t="s">
        <v>3332</v>
      </c>
      <c r="E584" s="834" t="s">
        <v>2056</v>
      </c>
      <c r="F584" s="832" t="s">
        <v>2044</v>
      </c>
      <c r="G584" s="832" t="s">
        <v>2109</v>
      </c>
      <c r="H584" s="832" t="s">
        <v>588</v>
      </c>
      <c r="I584" s="832" t="s">
        <v>2483</v>
      </c>
      <c r="J584" s="832" t="s">
        <v>2484</v>
      </c>
      <c r="K584" s="832" t="s">
        <v>2485</v>
      </c>
      <c r="L584" s="835">
        <v>97</v>
      </c>
      <c r="M584" s="835">
        <v>97</v>
      </c>
      <c r="N584" s="832">
        <v>1</v>
      </c>
      <c r="O584" s="836">
        <v>1</v>
      </c>
      <c r="P584" s="835">
        <v>97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31</v>
      </c>
      <c r="B585" s="832" t="s">
        <v>2041</v>
      </c>
      <c r="C585" s="832" t="s">
        <v>2047</v>
      </c>
      <c r="D585" s="833" t="s">
        <v>3332</v>
      </c>
      <c r="E585" s="834" t="s">
        <v>2056</v>
      </c>
      <c r="F585" s="832" t="s">
        <v>2044</v>
      </c>
      <c r="G585" s="832" t="s">
        <v>2109</v>
      </c>
      <c r="H585" s="832" t="s">
        <v>588</v>
      </c>
      <c r="I585" s="832" t="s">
        <v>2367</v>
      </c>
      <c r="J585" s="832" t="s">
        <v>2368</v>
      </c>
      <c r="K585" s="832" t="s">
        <v>2322</v>
      </c>
      <c r="L585" s="835">
        <v>1000</v>
      </c>
      <c r="M585" s="835">
        <v>1000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31</v>
      </c>
      <c r="B586" s="832" t="s">
        <v>2041</v>
      </c>
      <c r="C586" s="832" t="s">
        <v>2047</v>
      </c>
      <c r="D586" s="833" t="s">
        <v>3332</v>
      </c>
      <c r="E586" s="834" t="s">
        <v>2056</v>
      </c>
      <c r="F586" s="832" t="s">
        <v>2044</v>
      </c>
      <c r="G586" s="832" t="s">
        <v>2109</v>
      </c>
      <c r="H586" s="832" t="s">
        <v>588</v>
      </c>
      <c r="I586" s="832" t="s">
        <v>2486</v>
      </c>
      <c r="J586" s="832" t="s">
        <v>2487</v>
      </c>
      <c r="K586" s="832" t="s">
        <v>2488</v>
      </c>
      <c r="L586" s="835">
        <v>750</v>
      </c>
      <c r="M586" s="835">
        <v>750</v>
      </c>
      <c r="N586" s="832">
        <v>1</v>
      </c>
      <c r="O586" s="836">
        <v>1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31</v>
      </c>
      <c r="B587" s="832" t="s">
        <v>2041</v>
      </c>
      <c r="C587" s="832" t="s">
        <v>2047</v>
      </c>
      <c r="D587" s="833" t="s">
        <v>3332</v>
      </c>
      <c r="E587" s="834" t="s">
        <v>2056</v>
      </c>
      <c r="F587" s="832" t="s">
        <v>2044</v>
      </c>
      <c r="G587" s="832" t="s">
        <v>2109</v>
      </c>
      <c r="H587" s="832" t="s">
        <v>588</v>
      </c>
      <c r="I587" s="832" t="s">
        <v>2489</v>
      </c>
      <c r="J587" s="832" t="s">
        <v>2490</v>
      </c>
      <c r="K587" s="832" t="s">
        <v>2491</v>
      </c>
      <c r="L587" s="835">
        <v>338.94</v>
      </c>
      <c r="M587" s="835">
        <v>338.94</v>
      </c>
      <c r="N587" s="832">
        <v>1</v>
      </c>
      <c r="O587" s="836">
        <v>1</v>
      </c>
      <c r="P587" s="835">
        <v>338.94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31</v>
      </c>
      <c r="B588" s="832" t="s">
        <v>2041</v>
      </c>
      <c r="C588" s="832" t="s">
        <v>2047</v>
      </c>
      <c r="D588" s="833" t="s">
        <v>3332</v>
      </c>
      <c r="E588" s="834" t="s">
        <v>2056</v>
      </c>
      <c r="F588" s="832" t="s">
        <v>2044</v>
      </c>
      <c r="G588" s="832" t="s">
        <v>2109</v>
      </c>
      <c r="H588" s="832" t="s">
        <v>588</v>
      </c>
      <c r="I588" s="832" t="s">
        <v>2317</v>
      </c>
      <c r="J588" s="832" t="s">
        <v>2318</v>
      </c>
      <c r="K588" s="832" t="s">
        <v>2319</v>
      </c>
      <c r="L588" s="835">
        <v>2260</v>
      </c>
      <c r="M588" s="835">
        <v>2260</v>
      </c>
      <c r="N588" s="832">
        <v>1</v>
      </c>
      <c r="O588" s="836">
        <v>1</v>
      </c>
      <c r="P588" s="835">
        <v>2260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31</v>
      </c>
      <c r="B589" s="832" t="s">
        <v>2041</v>
      </c>
      <c r="C589" s="832" t="s">
        <v>2047</v>
      </c>
      <c r="D589" s="833" t="s">
        <v>3332</v>
      </c>
      <c r="E589" s="834" t="s">
        <v>2056</v>
      </c>
      <c r="F589" s="832" t="s">
        <v>2044</v>
      </c>
      <c r="G589" s="832" t="s">
        <v>2109</v>
      </c>
      <c r="H589" s="832" t="s">
        <v>588</v>
      </c>
      <c r="I589" s="832" t="s">
        <v>2492</v>
      </c>
      <c r="J589" s="832" t="s">
        <v>2493</v>
      </c>
      <c r="K589" s="832" t="s">
        <v>2494</v>
      </c>
      <c r="L589" s="835">
        <v>3200</v>
      </c>
      <c r="M589" s="835">
        <v>3200</v>
      </c>
      <c r="N589" s="832">
        <v>1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31</v>
      </c>
      <c r="B590" s="832" t="s">
        <v>2041</v>
      </c>
      <c r="C590" s="832" t="s">
        <v>2047</v>
      </c>
      <c r="D590" s="833" t="s">
        <v>3332</v>
      </c>
      <c r="E590" s="834" t="s">
        <v>2056</v>
      </c>
      <c r="F590" s="832" t="s">
        <v>2044</v>
      </c>
      <c r="G590" s="832" t="s">
        <v>2109</v>
      </c>
      <c r="H590" s="832" t="s">
        <v>588</v>
      </c>
      <c r="I590" s="832" t="s">
        <v>2495</v>
      </c>
      <c r="J590" s="832" t="s">
        <v>2496</v>
      </c>
      <c r="K590" s="832" t="s">
        <v>2497</v>
      </c>
      <c r="L590" s="835">
        <v>399</v>
      </c>
      <c r="M590" s="835">
        <v>399</v>
      </c>
      <c r="N590" s="832">
        <v>1</v>
      </c>
      <c r="O590" s="836">
        <v>1</v>
      </c>
      <c r="P590" s="835">
        <v>399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31</v>
      </c>
      <c r="B591" s="832" t="s">
        <v>2041</v>
      </c>
      <c r="C591" s="832" t="s">
        <v>2047</v>
      </c>
      <c r="D591" s="833" t="s">
        <v>3332</v>
      </c>
      <c r="E591" s="834" t="s">
        <v>2056</v>
      </c>
      <c r="F591" s="832" t="s">
        <v>2044</v>
      </c>
      <c r="G591" s="832" t="s">
        <v>2131</v>
      </c>
      <c r="H591" s="832" t="s">
        <v>588</v>
      </c>
      <c r="I591" s="832" t="s">
        <v>2214</v>
      </c>
      <c r="J591" s="832" t="s">
        <v>2215</v>
      </c>
      <c r="K591" s="832" t="s">
        <v>2216</v>
      </c>
      <c r="L591" s="835">
        <v>260</v>
      </c>
      <c r="M591" s="835">
        <v>1040</v>
      </c>
      <c r="N591" s="832">
        <v>4</v>
      </c>
      <c r="O591" s="836">
        <v>2</v>
      </c>
      <c r="P591" s="835">
        <v>1040</v>
      </c>
      <c r="Q591" s="837">
        <v>1</v>
      </c>
      <c r="R591" s="832">
        <v>4</v>
      </c>
      <c r="S591" s="837">
        <v>1</v>
      </c>
      <c r="T591" s="836">
        <v>2</v>
      </c>
      <c r="U591" s="838">
        <v>1</v>
      </c>
    </row>
    <row r="592" spans="1:21" ht="14.4" customHeight="1" x14ac:dyDescent="0.3">
      <c r="A592" s="831">
        <v>31</v>
      </c>
      <c r="B592" s="832" t="s">
        <v>2041</v>
      </c>
      <c r="C592" s="832" t="s">
        <v>2047</v>
      </c>
      <c r="D592" s="833" t="s">
        <v>3332</v>
      </c>
      <c r="E592" s="834" t="s">
        <v>2056</v>
      </c>
      <c r="F592" s="832" t="s">
        <v>2044</v>
      </c>
      <c r="G592" s="832" t="s">
        <v>2131</v>
      </c>
      <c r="H592" s="832" t="s">
        <v>588</v>
      </c>
      <c r="I592" s="832" t="s">
        <v>2132</v>
      </c>
      <c r="J592" s="832" t="s">
        <v>2133</v>
      </c>
      <c r="K592" s="832" t="s">
        <v>2134</v>
      </c>
      <c r="L592" s="835">
        <v>200</v>
      </c>
      <c r="M592" s="835">
        <v>800</v>
      </c>
      <c r="N592" s="832">
        <v>4</v>
      </c>
      <c r="O592" s="836">
        <v>2</v>
      </c>
      <c r="P592" s="835">
        <v>800</v>
      </c>
      <c r="Q592" s="837">
        <v>1</v>
      </c>
      <c r="R592" s="832">
        <v>4</v>
      </c>
      <c r="S592" s="837">
        <v>1</v>
      </c>
      <c r="T592" s="836">
        <v>2</v>
      </c>
      <c r="U592" s="838">
        <v>1</v>
      </c>
    </row>
    <row r="593" spans="1:21" ht="14.4" customHeight="1" x14ac:dyDescent="0.3">
      <c r="A593" s="831">
        <v>31</v>
      </c>
      <c r="B593" s="832" t="s">
        <v>2041</v>
      </c>
      <c r="C593" s="832" t="s">
        <v>2047</v>
      </c>
      <c r="D593" s="833" t="s">
        <v>3332</v>
      </c>
      <c r="E593" s="834" t="s">
        <v>2056</v>
      </c>
      <c r="F593" s="832" t="s">
        <v>2044</v>
      </c>
      <c r="G593" s="832" t="s">
        <v>2131</v>
      </c>
      <c r="H593" s="832" t="s">
        <v>588</v>
      </c>
      <c r="I593" s="832" t="s">
        <v>2498</v>
      </c>
      <c r="J593" s="832" t="s">
        <v>2499</v>
      </c>
      <c r="K593" s="832" t="s">
        <v>2500</v>
      </c>
      <c r="L593" s="835">
        <v>190</v>
      </c>
      <c r="M593" s="835">
        <v>380</v>
      </c>
      <c r="N593" s="832">
        <v>2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31</v>
      </c>
      <c r="B594" s="832" t="s">
        <v>2041</v>
      </c>
      <c r="C594" s="832" t="s">
        <v>2047</v>
      </c>
      <c r="D594" s="833" t="s">
        <v>3332</v>
      </c>
      <c r="E594" s="834" t="s">
        <v>2056</v>
      </c>
      <c r="F594" s="832" t="s">
        <v>2044</v>
      </c>
      <c r="G594" s="832" t="s">
        <v>2131</v>
      </c>
      <c r="H594" s="832" t="s">
        <v>588</v>
      </c>
      <c r="I594" s="832" t="s">
        <v>2501</v>
      </c>
      <c r="J594" s="832" t="s">
        <v>2502</v>
      </c>
      <c r="K594" s="832" t="s">
        <v>2503</v>
      </c>
      <c r="L594" s="835">
        <v>276.45</v>
      </c>
      <c r="M594" s="835">
        <v>552.9</v>
      </c>
      <c r="N594" s="832">
        <v>2</v>
      </c>
      <c r="O594" s="836">
        <v>1</v>
      </c>
      <c r="P594" s="835">
        <v>552.9</v>
      </c>
      <c r="Q594" s="837">
        <v>1</v>
      </c>
      <c r="R594" s="832">
        <v>2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31</v>
      </c>
      <c r="B595" s="832" t="s">
        <v>2041</v>
      </c>
      <c r="C595" s="832" t="s">
        <v>2047</v>
      </c>
      <c r="D595" s="833" t="s">
        <v>3332</v>
      </c>
      <c r="E595" s="834" t="s">
        <v>2058</v>
      </c>
      <c r="F595" s="832" t="s">
        <v>2042</v>
      </c>
      <c r="G595" s="832" t="s">
        <v>2504</v>
      </c>
      <c r="H595" s="832" t="s">
        <v>588</v>
      </c>
      <c r="I595" s="832" t="s">
        <v>2505</v>
      </c>
      <c r="J595" s="832" t="s">
        <v>2506</v>
      </c>
      <c r="K595" s="832" t="s">
        <v>2507</v>
      </c>
      <c r="L595" s="835">
        <v>263.26</v>
      </c>
      <c r="M595" s="835">
        <v>263.26</v>
      </c>
      <c r="N595" s="832">
        <v>1</v>
      </c>
      <c r="O595" s="836">
        <v>0.5</v>
      </c>
      <c r="P595" s="835">
        <v>263.26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31</v>
      </c>
      <c r="B596" s="832" t="s">
        <v>2041</v>
      </c>
      <c r="C596" s="832" t="s">
        <v>2047</v>
      </c>
      <c r="D596" s="833" t="s">
        <v>3332</v>
      </c>
      <c r="E596" s="834" t="s">
        <v>2058</v>
      </c>
      <c r="F596" s="832" t="s">
        <v>2042</v>
      </c>
      <c r="G596" s="832" t="s">
        <v>2085</v>
      </c>
      <c r="H596" s="832" t="s">
        <v>630</v>
      </c>
      <c r="I596" s="832" t="s">
        <v>1776</v>
      </c>
      <c r="J596" s="832" t="s">
        <v>1158</v>
      </c>
      <c r="K596" s="832" t="s">
        <v>1777</v>
      </c>
      <c r="L596" s="835">
        <v>154.36000000000001</v>
      </c>
      <c r="M596" s="835">
        <v>154.36000000000001</v>
      </c>
      <c r="N596" s="832">
        <v>1</v>
      </c>
      <c r="O596" s="836">
        <v>1</v>
      </c>
      <c r="P596" s="835">
        <v>154.36000000000001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31</v>
      </c>
      <c r="B597" s="832" t="s">
        <v>2041</v>
      </c>
      <c r="C597" s="832" t="s">
        <v>2047</v>
      </c>
      <c r="D597" s="833" t="s">
        <v>3332</v>
      </c>
      <c r="E597" s="834" t="s">
        <v>2058</v>
      </c>
      <c r="F597" s="832" t="s">
        <v>2042</v>
      </c>
      <c r="G597" s="832" t="s">
        <v>2085</v>
      </c>
      <c r="H597" s="832" t="s">
        <v>630</v>
      </c>
      <c r="I597" s="832" t="s">
        <v>1774</v>
      </c>
      <c r="J597" s="832" t="s">
        <v>1158</v>
      </c>
      <c r="K597" s="832" t="s">
        <v>1775</v>
      </c>
      <c r="L597" s="835">
        <v>225.06</v>
      </c>
      <c r="M597" s="835">
        <v>225.06</v>
      </c>
      <c r="N597" s="832">
        <v>1</v>
      </c>
      <c r="O597" s="836">
        <v>1</v>
      </c>
      <c r="P597" s="835">
        <v>225.06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31</v>
      </c>
      <c r="B598" s="832" t="s">
        <v>2041</v>
      </c>
      <c r="C598" s="832" t="s">
        <v>2047</v>
      </c>
      <c r="D598" s="833" t="s">
        <v>3332</v>
      </c>
      <c r="E598" s="834" t="s">
        <v>2058</v>
      </c>
      <c r="F598" s="832" t="s">
        <v>2042</v>
      </c>
      <c r="G598" s="832" t="s">
        <v>2508</v>
      </c>
      <c r="H598" s="832" t="s">
        <v>588</v>
      </c>
      <c r="I598" s="832" t="s">
        <v>2509</v>
      </c>
      <c r="J598" s="832" t="s">
        <v>2510</v>
      </c>
      <c r="K598" s="832" t="s">
        <v>2511</v>
      </c>
      <c r="L598" s="835">
        <v>57.76</v>
      </c>
      <c r="M598" s="835">
        <v>57.76</v>
      </c>
      <c r="N598" s="832">
        <v>1</v>
      </c>
      <c r="O598" s="836">
        <v>1</v>
      </c>
      <c r="P598" s="835">
        <v>57.76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31</v>
      </c>
      <c r="B599" s="832" t="s">
        <v>2041</v>
      </c>
      <c r="C599" s="832" t="s">
        <v>2047</v>
      </c>
      <c r="D599" s="833" t="s">
        <v>3332</v>
      </c>
      <c r="E599" s="834" t="s">
        <v>2058</v>
      </c>
      <c r="F599" s="832" t="s">
        <v>2042</v>
      </c>
      <c r="G599" s="832" t="s">
        <v>2323</v>
      </c>
      <c r="H599" s="832" t="s">
        <v>588</v>
      </c>
      <c r="I599" s="832" t="s">
        <v>2512</v>
      </c>
      <c r="J599" s="832" t="s">
        <v>906</v>
      </c>
      <c r="K599" s="832" t="s">
        <v>907</v>
      </c>
      <c r="L599" s="835">
        <v>0</v>
      </c>
      <c r="M599" s="835">
        <v>0</v>
      </c>
      <c r="N599" s="832">
        <v>1</v>
      </c>
      <c r="O599" s="836">
        <v>0.5</v>
      </c>
      <c r="P599" s="835">
        <v>0</v>
      </c>
      <c r="Q599" s="837"/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31</v>
      </c>
      <c r="B600" s="832" t="s">
        <v>2041</v>
      </c>
      <c r="C600" s="832" t="s">
        <v>2047</v>
      </c>
      <c r="D600" s="833" t="s">
        <v>3332</v>
      </c>
      <c r="E600" s="834" t="s">
        <v>2058</v>
      </c>
      <c r="F600" s="832" t="s">
        <v>2042</v>
      </c>
      <c r="G600" s="832" t="s">
        <v>2142</v>
      </c>
      <c r="H600" s="832" t="s">
        <v>588</v>
      </c>
      <c r="I600" s="832" t="s">
        <v>2143</v>
      </c>
      <c r="J600" s="832" t="s">
        <v>2144</v>
      </c>
      <c r="K600" s="832" t="s">
        <v>1790</v>
      </c>
      <c r="L600" s="835">
        <v>78.33</v>
      </c>
      <c r="M600" s="835">
        <v>469.98</v>
      </c>
      <c r="N600" s="832">
        <v>6</v>
      </c>
      <c r="O600" s="836">
        <v>2.5</v>
      </c>
      <c r="P600" s="835">
        <v>313.32</v>
      </c>
      <c r="Q600" s="837">
        <v>0.66666666666666663</v>
      </c>
      <c r="R600" s="832">
        <v>4</v>
      </c>
      <c r="S600" s="837">
        <v>0.66666666666666663</v>
      </c>
      <c r="T600" s="836">
        <v>1.5</v>
      </c>
      <c r="U600" s="838">
        <v>0.6</v>
      </c>
    </row>
    <row r="601" spans="1:21" ht="14.4" customHeight="1" x14ac:dyDescent="0.3">
      <c r="A601" s="831">
        <v>31</v>
      </c>
      <c r="B601" s="832" t="s">
        <v>2041</v>
      </c>
      <c r="C601" s="832" t="s">
        <v>2047</v>
      </c>
      <c r="D601" s="833" t="s">
        <v>3332</v>
      </c>
      <c r="E601" s="834" t="s">
        <v>2058</v>
      </c>
      <c r="F601" s="832" t="s">
        <v>2042</v>
      </c>
      <c r="G601" s="832" t="s">
        <v>2142</v>
      </c>
      <c r="H601" s="832" t="s">
        <v>588</v>
      </c>
      <c r="I601" s="832" t="s">
        <v>2406</v>
      </c>
      <c r="J601" s="832" t="s">
        <v>2144</v>
      </c>
      <c r="K601" s="832" t="s">
        <v>2407</v>
      </c>
      <c r="L601" s="835">
        <v>39.17</v>
      </c>
      <c r="M601" s="835">
        <v>78.34</v>
      </c>
      <c r="N601" s="832">
        <v>2</v>
      </c>
      <c r="O601" s="836">
        <v>0.5</v>
      </c>
      <c r="P601" s="835">
        <v>78.34</v>
      </c>
      <c r="Q601" s="837">
        <v>1</v>
      </c>
      <c r="R601" s="832">
        <v>2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31</v>
      </c>
      <c r="B602" s="832" t="s">
        <v>2041</v>
      </c>
      <c r="C602" s="832" t="s">
        <v>2047</v>
      </c>
      <c r="D602" s="833" t="s">
        <v>3332</v>
      </c>
      <c r="E602" s="834" t="s">
        <v>2058</v>
      </c>
      <c r="F602" s="832" t="s">
        <v>2042</v>
      </c>
      <c r="G602" s="832" t="s">
        <v>2348</v>
      </c>
      <c r="H602" s="832" t="s">
        <v>588</v>
      </c>
      <c r="I602" s="832" t="s">
        <v>2513</v>
      </c>
      <c r="J602" s="832" t="s">
        <v>2350</v>
      </c>
      <c r="K602" s="832" t="s">
        <v>2514</v>
      </c>
      <c r="L602" s="835">
        <v>161.4</v>
      </c>
      <c r="M602" s="835">
        <v>161.4</v>
      </c>
      <c r="N602" s="832">
        <v>1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31</v>
      </c>
      <c r="B603" s="832" t="s">
        <v>2041</v>
      </c>
      <c r="C603" s="832" t="s">
        <v>2047</v>
      </c>
      <c r="D603" s="833" t="s">
        <v>3332</v>
      </c>
      <c r="E603" s="834" t="s">
        <v>2058</v>
      </c>
      <c r="F603" s="832" t="s">
        <v>2042</v>
      </c>
      <c r="G603" s="832" t="s">
        <v>2348</v>
      </c>
      <c r="H603" s="832" t="s">
        <v>588</v>
      </c>
      <c r="I603" s="832" t="s">
        <v>2515</v>
      </c>
      <c r="J603" s="832" t="s">
        <v>2516</v>
      </c>
      <c r="K603" s="832" t="s">
        <v>2517</v>
      </c>
      <c r="L603" s="835">
        <v>72.64</v>
      </c>
      <c r="M603" s="835">
        <v>2760.3200000000011</v>
      </c>
      <c r="N603" s="832">
        <v>38</v>
      </c>
      <c r="O603" s="836">
        <v>37.5</v>
      </c>
      <c r="P603" s="835">
        <v>1961.2800000000011</v>
      </c>
      <c r="Q603" s="837">
        <v>0.71052631578947378</v>
      </c>
      <c r="R603" s="832">
        <v>27</v>
      </c>
      <c r="S603" s="837">
        <v>0.71052631578947367</v>
      </c>
      <c r="T603" s="836">
        <v>26.5</v>
      </c>
      <c r="U603" s="838">
        <v>0.70666666666666667</v>
      </c>
    </row>
    <row r="604" spans="1:21" ht="14.4" customHeight="1" x14ac:dyDescent="0.3">
      <c r="A604" s="831">
        <v>31</v>
      </c>
      <c r="B604" s="832" t="s">
        <v>2041</v>
      </c>
      <c r="C604" s="832" t="s">
        <v>2047</v>
      </c>
      <c r="D604" s="833" t="s">
        <v>3332</v>
      </c>
      <c r="E604" s="834" t="s">
        <v>2058</v>
      </c>
      <c r="F604" s="832" t="s">
        <v>2042</v>
      </c>
      <c r="G604" s="832" t="s">
        <v>2518</v>
      </c>
      <c r="H604" s="832" t="s">
        <v>588</v>
      </c>
      <c r="I604" s="832" t="s">
        <v>2519</v>
      </c>
      <c r="J604" s="832" t="s">
        <v>721</v>
      </c>
      <c r="K604" s="832" t="s">
        <v>2520</v>
      </c>
      <c r="L604" s="835">
        <v>91.11</v>
      </c>
      <c r="M604" s="835">
        <v>182.22</v>
      </c>
      <c r="N604" s="832">
        <v>2</v>
      </c>
      <c r="O604" s="836">
        <v>1.5</v>
      </c>
      <c r="P604" s="835">
        <v>91.11</v>
      </c>
      <c r="Q604" s="837">
        <v>0.5</v>
      </c>
      <c r="R604" s="832">
        <v>1</v>
      </c>
      <c r="S604" s="837">
        <v>0.5</v>
      </c>
      <c r="T604" s="836">
        <v>1</v>
      </c>
      <c r="U604" s="838">
        <v>0.66666666666666663</v>
      </c>
    </row>
    <row r="605" spans="1:21" ht="14.4" customHeight="1" x14ac:dyDescent="0.3">
      <c r="A605" s="831">
        <v>31</v>
      </c>
      <c r="B605" s="832" t="s">
        <v>2041</v>
      </c>
      <c r="C605" s="832" t="s">
        <v>2047</v>
      </c>
      <c r="D605" s="833" t="s">
        <v>3332</v>
      </c>
      <c r="E605" s="834" t="s">
        <v>2058</v>
      </c>
      <c r="F605" s="832" t="s">
        <v>2042</v>
      </c>
      <c r="G605" s="832" t="s">
        <v>2518</v>
      </c>
      <c r="H605" s="832" t="s">
        <v>588</v>
      </c>
      <c r="I605" s="832" t="s">
        <v>2521</v>
      </c>
      <c r="J605" s="832" t="s">
        <v>721</v>
      </c>
      <c r="K605" s="832" t="s">
        <v>2522</v>
      </c>
      <c r="L605" s="835">
        <v>45.56</v>
      </c>
      <c r="M605" s="835">
        <v>136.68</v>
      </c>
      <c r="N605" s="832">
        <v>3</v>
      </c>
      <c r="O605" s="836">
        <v>1</v>
      </c>
      <c r="P605" s="835">
        <v>136.68</v>
      </c>
      <c r="Q605" s="837">
        <v>1</v>
      </c>
      <c r="R605" s="832">
        <v>3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31</v>
      </c>
      <c r="B606" s="832" t="s">
        <v>2041</v>
      </c>
      <c r="C606" s="832" t="s">
        <v>2047</v>
      </c>
      <c r="D606" s="833" t="s">
        <v>3332</v>
      </c>
      <c r="E606" s="834" t="s">
        <v>2058</v>
      </c>
      <c r="F606" s="832" t="s">
        <v>2042</v>
      </c>
      <c r="G606" s="832" t="s">
        <v>2518</v>
      </c>
      <c r="H606" s="832" t="s">
        <v>588</v>
      </c>
      <c r="I606" s="832" t="s">
        <v>2523</v>
      </c>
      <c r="J606" s="832" t="s">
        <v>721</v>
      </c>
      <c r="K606" s="832" t="s">
        <v>2520</v>
      </c>
      <c r="L606" s="835">
        <v>91.11</v>
      </c>
      <c r="M606" s="835">
        <v>91.11</v>
      </c>
      <c r="N606" s="832">
        <v>1</v>
      </c>
      <c r="O606" s="836">
        <v>1</v>
      </c>
      <c r="P606" s="835">
        <v>91.11</v>
      </c>
      <c r="Q606" s="837">
        <v>1</v>
      </c>
      <c r="R606" s="832">
        <v>1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31</v>
      </c>
      <c r="B607" s="832" t="s">
        <v>2041</v>
      </c>
      <c r="C607" s="832" t="s">
        <v>2047</v>
      </c>
      <c r="D607" s="833" t="s">
        <v>3332</v>
      </c>
      <c r="E607" s="834" t="s">
        <v>2058</v>
      </c>
      <c r="F607" s="832" t="s">
        <v>2042</v>
      </c>
      <c r="G607" s="832" t="s">
        <v>2087</v>
      </c>
      <c r="H607" s="832" t="s">
        <v>588</v>
      </c>
      <c r="I607" s="832" t="s">
        <v>2088</v>
      </c>
      <c r="J607" s="832" t="s">
        <v>2089</v>
      </c>
      <c r="K607" s="832" t="s">
        <v>2090</v>
      </c>
      <c r="L607" s="835">
        <v>424.24</v>
      </c>
      <c r="M607" s="835">
        <v>424.24</v>
      </c>
      <c r="N607" s="832">
        <v>1</v>
      </c>
      <c r="O607" s="836">
        <v>1</v>
      </c>
      <c r="P607" s="835">
        <v>424.24</v>
      </c>
      <c r="Q607" s="837">
        <v>1</v>
      </c>
      <c r="R607" s="832">
        <v>1</v>
      </c>
      <c r="S607" s="837">
        <v>1</v>
      </c>
      <c r="T607" s="836">
        <v>1</v>
      </c>
      <c r="U607" s="838">
        <v>1</v>
      </c>
    </row>
    <row r="608" spans="1:21" ht="14.4" customHeight="1" x14ac:dyDescent="0.3">
      <c r="A608" s="831">
        <v>31</v>
      </c>
      <c r="B608" s="832" t="s">
        <v>2041</v>
      </c>
      <c r="C608" s="832" t="s">
        <v>2047</v>
      </c>
      <c r="D608" s="833" t="s">
        <v>3332</v>
      </c>
      <c r="E608" s="834" t="s">
        <v>2058</v>
      </c>
      <c r="F608" s="832" t="s">
        <v>2042</v>
      </c>
      <c r="G608" s="832" t="s">
        <v>2087</v>
      </c>
      <c r="H608" s="832" t="s">
        <v>588</v>
      </c>
      <c r="I608" s="832" t="s">
        <v>2412</v>
      </c>
      <c r="J608" s="832" t="s">
        <v>2089</v>
      </c>
      <c r="K608" s="832" t="s">
        <v>2353</v>
      </c>
      <c r="L608" s="835">
        <v>848.49</v>
      </c>
      <c r="M608" s="835">
        <v>848.49</v>
      </c>
      <c r="N608" s="832">
        <v>1</v>
      </c>
      <c r="O608" s="836">
        <v>0.5</v>
      </c>
      <c r="P608" s="835">
        <v>848.49</v>
      </c>
      <c r="Q608" s="837">
        <v>1</v>
      </c>
      <c r="R608" s="832">
        <v>1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31</v>
      </c>
      <c r="B609" s="832" t="s">
        <v>2041</v>
      </c>
      <c r="C609" s="832" t="s">
        <v>2047</v>
      </c>
      <c r="D609" s="833" t="s">
        <v>3332</v>
      </c>
      <c r="E609" s="834" t="s">
        <v>2058</v>
      </c>
      <c r="F609" s="832" t="s">
        <v>2042</v>
      </c>
      <c r="G609" s="832" t="s">
        <v>2524</v>
      </c>
      <c r="H609" s="832" t="s">
        <v>588</v>
      </c>
      <c r="I609" s="832" t="s">
        <v>2525</v>
      </c>
      <c r="J609" s="832" t="s">
        <v>2526</v>
      </c>
      <c r="K609" s="832" t="s">
        <v>2527</v>
      </c>
      <c r="L609" s="835">
        <v>117.31</v>
      </c>
      <c r="M609" s="835">
        <v>117.31</v>
      </c>
      <c r="N609" s="832">
        <v>1</v>
      </c>
      <c r="O609" s="836">
        <v>1</v>
      </c>
      <c r="P609" s="835">
        <v>117.31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31</v>
      </c>
      <c r="B610" s="832" t="s">
        <v>2041</v>
      </c>
      <c r="C610" s="832" t="s">
        <v>2047</v>
      </c>
      <c r="D610" s="833" t="s">
        <v>3332</v>
      </c>
      <c r="E610" s="834" t="s">
        <v>2058</v>
      </c>
      <c r="F610" s="832" t="s">
        <v>2042</v>
      </c>
      <c r="G610" s="832" t="s">
        <v>2528</v>
      </c>
      <c r="H610" s="832" t="s">
        <v>588</v>
      </c>
      <c r="I610" s="832" t="s">
        <v>2529</v>
      </c>
      <c r="J610" s="832" t="s">
        <v>2530</v>
      </c>
      <c r="K610" s="832" t="s">
        <v>2531</v>
      </c>
      <c r="L610" s="835">
        <v>0</v>
      </c>
      <c r="M610" s="835">
        <v>0</v>
      </c>
      <c r="N610" s="832">
        <v>4</v>
      </c>
      <c r="O610" s="836">
        <v>4</v>
      </c>
      <c r="P610" s="835">
        <v>0</v>
      </c>
      <c r="Q610" s="837"/>
      <c r="R610" s="832">
        <v>3</v>
      </c>
      <c r="S610" s="837">
        <v>0.75</v>
      </c>
      <c r="T610" s="836">
        <v>3</v>
      </c>
      <c r="U610" s="838">
        <v>0.75</v>
      </c>
    </row>
    <row r="611" spans="1:21" ht="14.4" customHeight="1" x14ac:dyDescent="0.3">
      <c r="A611" s="831">
        <v>31</v>
      </c>
      <c r="B611" s="832" t="s">
        <v>2041</v>
      </c>
      <c r="C611" s="832" t="s">
        <v>2047</v>
      </c>
      <c r="D611" s="833" t="s">
        <v>3332</v>
      </c>
      <c r="E611" s="834" t="s">
        <v>2058</v>
      </c>
      <c r="F611" s="832" t="s">
        <v>2042</v>
      </c>
      <c r="G611" s="832" t="s">
        <v>2532</v>
      </c>
      <c r="H611" s="832" t="s">
        <v>588</v>
      </c>
      <c r="I611" s="832" t="s">
        <v>2533</v>
      </c>
      <c r="J611" s="832" t="s">
        <v>923</v>
      </c>
      <c r="K611" s="832" t="s">
        <v>2534</v>
      </c>
      <c r="L611" s="835">
        <v>107.27</v>
      </c>
      <c r="M611" s="835">
        <v>107.27</v>
      </c>
      <c r="N611" s="832">
        <v>1</v>
      </c>
      <c r="O611" s="836">
        <v>1</v>
      </c>
      <c r="P611" s="835">
        <v>107.27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31</v>
      </c>
      <c r="B612" s="832" t="s">
        <v>2041</v>
      </c>
      <c r="C612" s="832" t="s">
        <v>2047</v>
      </c>
      <c r="D612" s="833" t="s">
        <v>3332</v>
      </c>
      <c r="E612" s="834" t="s">
        <v>2058</v>
      </c>
      <c r="F612" s="832" t="s">
        <v>2042</v>
      </c>
      <c r="G612" s="832" t="s">
        <v>2145</v>
      </c>
      <c r="H612" s="832" t="s">
        <v>588</v>
      </c>
      <c r="I612" s="832" t="s">
        <v>2146</v>
      </c>
      <c r="J612" s="832" t="s">
        <v>2147</v>
      </c>
      <c r="K612" s="832" t="s">
        <v>2148</v>
      </c>
      <c r="L612" s="835">
        <v>0</v>
      </c>
      <c r="M612" s="835">
        <v>0</v>
      </c>
      <c r="N612" s="832">
        <v>20</v>
      </c>
      <c r="O612" s="836">
        <v>15.5</v>
      </c>
      <c r="P612" s="835">
        <v>0</v>
      </c>
      <c r="Q612" s="837"/>
      <c r="R612" s="832">
        <v>9</v>
      </c>
      <c r="S612" s="837">
        <v>0.45</v>
      </c>
      <c r="T612" s="836">
        <v>6</v>
      </c>
      <c r="U612" s="838">
        <v>0.38709677419354838</v>
      </c>
    </row>
    <row r="613" spans="1:21" ht="14.4" customHeight="1" x14ac:dyDescent="0.3">
      <c r="A613" s="831">
        <v>31</v>
      </c>
      <c r="B613" s="832" t="s">
        <v>2041</v>
      </c>
      <c r="C613" s="832" t="s">
        <v>2047</v>
      </c>
      <c r="D613" s="833" t="s">
        <v>3332</v>
      </c>
      <c r="E613" s="834" t="s">
        <v>2058</v>
      </c>
      <c r="F613" s="832" t="s">
        <v>2042</v>
      </c>
      <c r="G613" s="832" t="s">
        <v>2443</v>
      </c>
      <c r="H613" s="832" t="s">
        <v>588</v>
      </c>
      <c r="I613" s="832" t="s">
        <v>2444</v>
      </c>
      <c r="J613" s="832" t="s">
        <v>2445</v>
      </c>
      <c r="K613" s="832" t="s">
        <v>2446</v>
      </c>
      <c r="L613" s="835">
        <v>159.71</v>
      </c>
      <c r="M613" s="835">
        <v>798.55000000000007</v>
      </c>
      <c r="N613" s="832">
        <v>5</v>
      </c>
      <c r="O613" s="836">
        <v>4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31</v>
      </c>
      <c r="B614" s="832" t="s">
        <v>2041</v>
      </c>
      <c r="C614" s="832" t="s">
        <v>2047</v>
      </c>
      <c r="D614" s="833" t="s">
        <v>3332</v>
      </c>
      <c r="E614" s="834" t="s">
        <v>2058</v>
      </c>
      <c r="F614" s="832" t="s">
        <v>2042</v>
      </c>
      <c r="G614" s="832" t="s">
        <v>2079</v>
      </c>
      <c r="H614" s="832" t="s">
        <v>588</v>
      </c>
      <c r="I614" s="832" t="s">
        <v>2156</v>
      </c>
      <c r="J614" s="832" t="s">
        <v>623</v>
      </c>
      <c r="K614" s="832" t="s">
        <v>2157</v>
      </c>
      <c r="L614" s="835">
        <v>0</v>
      </c>
      <c r="M614" s="835">
        <v>0</v>
      </c>
      <c r="N614" s="832">
        <v>2</v>
      </c>
      <c r="O614" s="836">
        <v>2</v>
      </c>
      <c r="P614" s="835">
        <v>0</v>
      </c>
      <c r="Q614" s="837"/>
      <c r="R614" s="832">
        <v>2</v>
      </c>
      <c r="S614" s="837">
        <v>1</v>
      </c>
      <c r="T614" s="836">
        <v>2</v>
      </c>
      <c r="U614" s="838">
        <v>1</v>
      </c>
    </row>
    <row r="615" spans="1:21" ht="14.4" customHeight="1" x14ac:dyDescent="0.3">
      <c r="A615" s="831">
        <v>31</v>
      </c>
      <c r="B615" s="832" t="s">
        <v>2041</v>
      </c>
      <c r="C615" s="832" t="s">
        <v>2047</v>
      </c>
      <c r="D615" s="833" t="s">
        <v>3332</v>
      </c>
      <c r="E615" s="834" t="s">
        <v>2058</v>
      </c>
      <c r="F615" s="832" t="s">
        <v>2042</v>
      </c>
      <c r="G615" s="832" t="s">
        <v>2158</v>
      </c>
      <c r="H615" s="832" t="s">
        <v>588</v>
      </c>
      <c r="I615" s="832" t="s">
        <v>2535</v>
      </c>
      <c r="J615" s="832" t="s">
        <v>2536</v>
      </c>
      <c r="K615" s="832" t="s">
        <v>2160</v>
      </c>
      <c r="L615" s="835">
        <v>22.79</v>
      </c>
      <c r="M615" s="835">
        <v>410.22</v>
      </c>
      <c r="N615" s="832">
        <v>18</v>
      </c>
      <c r="O615" s="836">
        <v>17</v>
      </c>
      <c r="P615" s="835">
        <v>364.64000000000004</v>
      </c>
      <c r="Q615" s="837">
        <v>0.88888888888888895</v>
      </c>
      <c r="R615" s="832">
        <v>16</v>
      </c>
      <c r="S615" s="837">
        <v>0.88888888888888884</v>
      </c>
      <c r="T615" s="836">
        <v>15</v>
      </c>
      <c r="U615" s="838">
        <v>0.88235294117647056</v>
      </c>
    </row>
    <row r="616" spans="1:21" ht="14.4" customHeight="1" x14ac:dyDescent="0.3">
      <c r="A616" s="831">
        <v>31</v>
      </c>
      <c r="B616" s="832" t="s">
        <v>2041</v>
      </c>
      <c r="C616" s="832" t="s">
        <v>2047</v>
      </c>
      <c r="D616" s="833" t="s">
        <v>3332</v>
      </c>
      <c r="E616" s="834" t="s">
        <v>2058</v>
      </c>
      <c r="F616" s="832" t="s">
        <v>2042</v>
      </c>
      <c r="G616" s="832" t="s">
        <v>2158</v>
      </c>
      <c r="H616" s="832" t="s">
        <v>588</v>
      </c>
      <c r="I616" s="832" t="s">
        <v>2537</v>
      </c>
      <c r="J616" s="832" t="s">
        <v>2536</v>
      </c>
      <c r="K616" s="832" t="s">
        <v>2538</v>
      </c>
      <c r="L616" s="835">
        <v>114</v>
      </c>
      <c r="M616" s="835">
        <v>228</v>
      </c>
      <c r="N616" s="832">
        <v>2</v>
      </c>
      <c r="O616" s="836">
        <v>1</v>
      </c>
      <c r="P616" s="835">
        <v>228</v>
      </c>
      <c r="Q616" s="837">
        <v>1</v>
      </c>
      <c r="R616" s="832">
        <v>2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31</v>
      </c>
      <c r="B617" s="832" t="s">
        <v>2041</v>
      </c>
      <c r="C617" s="832" t="s">
        <v>2047</v>
      </c>
      <c r="D617" s="833" t="s">
        <v>3332</v>
      </c>
      <c r="E617" s="834" t="s">
        <v>2058</v>
      </c>
      <c r="F617" s="832" t="s">
        <v>2042</v>
      </c>
      <c r="G617" s="832" t="s">
        <v>2158</v>
      </c>
      <c r="H617" s="832" t="s">
        <v>588</v>
      </c>
      <c r="I617" s="832" t="s">
        <v>2159</v>
      </c>
      <c r="J617" s="832" t="s">
        <v>678</v>
      </c>
      <c r="K617" s="832" t="s">
        <v>2160</v>
      </c>
      <c r="L617" s="835">
        <v>0</v>
      </c>
      <c r="M617" s="835">
        <v>0</v>
      </c>
      <c r="N617" s="832">
        <v>5</v>
      </c>
      <c r="O617" s="836">
        <v>5</v>
      </c>
      <c r="P617" s="835">
        <v>0</v>
      </c>
      <c r="Q617" s="837"/>
      <c r="R617" s="832">
        <v>3</v>
      </c>
      <c r="S617" s="837">
        <v>0.6</v>
      </c>
      <c r="T617" s="836">
        <v>3</v>
      </c>
      <c r="U617" s="838">
        <v>0.6</v>
      </c>
    </row>
    <row r="618" spans="1:21" ht="14.4" customHeight="1" x14ac:dyDescent="0.3">
      <c r="A618" s="831">
        <v>31</v>
      </c>
      <c r="B618" s="832" t="s">
        <v>2041</v>
      </c>
      <c r="C618" s="832" t="s">
        <v>2047</v>
      </c>
      <c r="D618" s="833" t="s">
        <v>3332</v>
      </c>
      <c r="E618" s="834" t="s">
        <v>2058</v>
      </c>
      <c r="F618" s="832" t="s">
        <v>2042</v>
      </c>
      <c r="G618" s="832" t="s">
        <v>2539</v>
      </c>
      <c r="H618" s="832" t="s">
        <v>588</v>
      </c>
      <c r="I618" s="832" t="s">
        <v>2540</v>
      </c>
      <c r="J618" s="832" t="s">
        <v>1212</v>
      </c>
      <c r="K618" s="832" t="s">
        <v>2541</v>
      </c>
      <c r="L618" s="835">
        <v>0</v>
      </c>
      <c r="M618" s="835">
        <v>0</v>
      </c>
      <c r="N618" s="832">
        <v>1</v>
      </c>
      <c r="O618" s="836">
        <v>1</v>
      </c>
      <c r="P618" s="835">
        <v>0</v>
      </c>
      <c r="Q618" s="837"/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31</v>
      </c>
      <c r="B619" s="832" t="s">
        <v>2041</v>
      </c>
      <c r="C619" s="832" t="s">
        <v>2047</v>
      </c>
      <c r="D619" s="833" t="s">
        <v>3332</v>
      </c>
      <c r="E619" s="834" t="s">
        <v>2058</v>
      </c>
      <c r="F619" s="832" t="s">
        <v>2042</v>
      </c>
      <c r="G619" s="832" t="s">
        <v>2161</v>
      </c>
      <c r="H619" s="832" t="s">
        <v>588</v>
      </c>
      <c r="I619" s="832" t="s">
        <v>2162</v>
      </c>
      <c r="J619" s="832" t="s">
        <v>2163</v>
      </c>
      <c r="K619" s="832" t="s">
        <v>2164</v>
      </c>
      <c r="L619" s="835">
        <v>132.97999999999999</v>
      </c>
      <c r="M619" s="835">
        <v>2127.6799999999998</v>
      </c>
      <c r="N619" s="832">
        <v>16</v>
      </c>
      <c r="O619" s="836">
        <v>8</v>
      </c>
      <c r="P619" s="835">
        <v>1994.6999999999998</v>
      </c>
      <c r="Q619" s="837">
        <v>0.9375</v>
      </c>
      <c r="R619" s="832">
        <v>15</v>
      </c>
      <c r="S619" s="837">
        <v>0.9375</v>
      </c>
      <c r="T619" s="836">
        <v>7</v>
      </c>
      <c r="U619" s="838">
        <v>0.875</v>
      </c>
    </row>
    <row r="620" spans="1:21" ht="14.4" customHeight="1" x14ac:dyDescent="0.3">
      <c r="A620" s="831">
        <v>31</v>
      </c>
      <c r="B620" s="832" t="s">
        <v>2041</v>
      </c>
      <c r="C620" s="832" t="s">
        <v>2047</v>
      </c>
      <c r="D620" s="833" t="s">
        <v>3332</v>
      </c>
      <c r="E620" s="834" t="s">
        <v>2058</v>
      </c>
      <c r="F620" s="832" t="s">
        <v>2042</v>
      </c>
      <c r="G620" s="832" t="s">
        <v>2161</v>
      </c>
      <c r="H620" s="832" t="s">
        <v>588</v>
      </c>
      <c r="I620" s="832" t="s">
        <v>2228</v>
      </c>
      <c r="J620" s="832" t="s">
        <v>2163</v>
      </c>
      <c r="K620" s="832" t="s">
        <v>2164</v>
      </c>
      <c r="L620" s="835">
        <v>132.97999999999999</v>
      </c>
      <c r="M620" s="835">
        <v>398.93999999999994</v>
      </c>
      <c r="N620" s="832">
        <v>3</v>
      </c>
      <c r="O620" s="836">
        <v>2</v>
      </c>
      <c r="P620" s="835">
        <v>398.93999999999994</v>
      </c>
      <c r="Q620" s="837">
        <v>1</v>
      </c>
      <c r="R620" s="832">
        <v>3</v>
      </c>
      <c r="S620" s="837">
        <v>1</v>
      </c>
      <c r="T620" s="836">
        <v>2</v>
      </c>
      <c r="U620" s="838">
        <v>1</v>
      </c>
    </row>
    <row r="621" spans="1:21" ht="14.4" customHeight="1" x14ac:dyDescent="0.3">
      <c r="A621" s="831">
        <v>31</v>
      </c>
      <c r="B621" s="832" t="s">
        <v>2041</v>
      </c>
      <c r="C621" s="832" t="s">
        <v>2047</v>
      </c>
      <c r="D621" s="833" t="s">
        <v>3332</v>
      </c>
      <c r="E621" s="834" t="s">
        <v>2058</v>
      </c>
      <c r="F621" s="832" t="s">
        <v>2042</v>
      </c>
      <c r="G621" s="832" t="s">
        <v>2542</v>
      </c>
      <c r="H621" s="832" t="s">
        <v>588</v>
      </c>
      <c r="I621" s="832" t="s">
        <v>2543</v>
      </c>
      <c r="J621" s="832" t="s">
        <v>2544</v>
      </c>
      <c r="K621" s="832" t="s">
        <v>2545</v>
      </c>
      <c r="L621" s="835">
        <v>24.37</v>
      </c>
      <c r="M621" s="835">
        <v>48.74</v>
      </c>
      <c r="N621" s="832">
        <v>2</v>
      </c>
      <c r="O621" s="836">
        <v>1</v>
      </c>
      <c r="P621" s="835">
        <v>48.74</v>
      </c>
      <c r="Q621" s="837">
        <v>1</v>
      </c>
      <c r="R621" s="832">
        <v>2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31</v>
      </c>
      <c r="B622" s="832" t="s">
        <v>2041</v>
      </c>
      <c r="C622" s="832" t="s">
        <v>2047</v>
      </c>
      <c r="D622" s="833" t="s">
        <v>3332</v>
      </c>
      <c r="E622" s="834" t="s">
        <v>2058</v>
      </c>
      <c r="F622" s="832" t="s">
        <v>2042</v>
      </c>
      <c r="G622" s="832" t="s">
        <v>2302</v>
      </c>
      <c r="H622" s="832" t="s">
        <v>588</v>
      </c>
      <c r="I622" s="832" t="s">
        <v>2303</v>
      </c>
      <c r="J622" s="832" t="s">
        <v>2304</v>
      </c>
      <c r="K622" s="832" t="s">
        <v>2305</v>
      </c>
      <c r="L622" s="835">
        <v>17.239999999999998</v>
      </c>
      <c r="M622" s="835">
        <v>86.199999999999989</v>
      </c>
      <c r="N622" s="832">
        <v>5</v>
      </c>
      <c r="O622" s="836">
        <v>4.5</v>
      </c>
      <c r="P622" s="835">
        <v>68.959999999999994</v>
      </c>
      <c r="Q622" s="837">
        <v>0.8</v>
      </c>
      <c r="R622" s="832">
        <v>4</v>
      </c>
      <c r="S622" s="837">
        <v>0.8</v>
      </c>
      <c r="T622" s="836">
        <v>3.5</v>
      </c>
      <c r="U622" s="838">
        <v>0.77777777777777779</v>
      </c>
    </row>
    <row r="623" spans="1:21" ht="14.4" customHeight="1" x14ac:dyDescent="0.3">
      <c r="A623" s="831">
        <v>31</v>
      </c>
      <c r="B623" s="832" t="s">
        <v>2041</v>
      </c>
      <c r="C623" s="832" t="s">
        <v>2047</v>
      </c>
      <c r="D623" s="833" t="s">
        <v>3332</v>
      </c>
      <c r="E623" s="834" t="s">
        <v>2058</v>
      </c>
      <c r="F623" s="832" t="s">
        <v>2042</v>
      </c>
      <c r="G623" s="832" t="s">
        <v>2082</v>
      </c>
      <c r="H623" s="832" t="s">
        <v>630</v>
      </c>
      <c r="I623" s="832" t="s">
        <v>2083</v>
      </c>
      <c r="J623" s="832" t="s">
        <v>810</v>
      </c>
      <c r="K623" s="832" t="s">
        <v>1638</v>
      </c>
      <c r="L623" s="835">
        <v>490.89</v>
      </c>
      <c r="M623" s="835">
        <v>15708.480000000001</v>
      </c>
      <c r="N623" s="832">
        <v>32</v>
      </c>
      <c r="O623" s="836">
        <v>16</v>
      </c>
      <c r="P623" s="835">
        <v>15708.480000000001</v>
      </c>
      <c r="Q623" s="837">
        <v>1</v>
      </c>
      <c r="R623" s="832">
        <v>32</v>
      </c>
      <c r="S623" s="837">
        <v>1</v>
      </c>
      <c r="T623" s="836">
        <v>16</v>
      </c>
      <c r="U623" s="838">
        <v>1</v>
      </c>
    </row>
    <row r="624" spans="1:21" ht="14.4" customHeight="1" x14ac:dyDescent="0.3">
      <c r="A624" s="831">
        <v>31</v>
      </c>
      <c r="B624" s="832" t="s">
        <v>2041</v>
      </c>
      <c r="C624" s="832" t="s">
        <v>2047</v>
      </c>
      <c r="D624" s="833" t="s">
        <v>3332</v>
      </c>
      <c r="E624" s="834" t="s">
        <v>2058</v>
      </c>
      <c r="F624" s="832" t="s">
        <v>2042</v>
      </c>
      <c r="G624" s="832" t="s">
        <v>2082</v>
      </c>
      <c r="H624" s="832" t="s">
        <v>630</v>
      </c>
      <c r="I624" s="832" t="s">
        <v>2091</v>
      </c>
      <c r="J624" s="832" t="s">
        <v>810</v>
      </c>
      <c r="K624" s="832" t="s">
        <v>1636</v>
      </c>
      <c r="L624" s="835">
        <v>736.33</v>
      </c>
      <c r="M624" s="835">
        <v>6626.9700000000012</v>
      </c>
      <c r="N624" s="832">
        <v>9</v>
      </c>
      <c r="O624" s="836">
        <v>3.5</v>
      </c>
      <c r="P624" s="835">
        <v>3681.6500000000005</v>
      </c>
      <c r="Q624" s="837">
        <v>0.55555555555555558</v>
      </c>
      <c r="R624" s="832">
        <v>5</v>
      </c>
      <c r="S624" s="837">
        <v>0.55555555555555558</v>
      </c>
      <c r="T624" s="836">
        <v>2</v>
      </c>
      <c r="U624" s="838">
        <v>0.5714285714285714</v>
      </c>
    </row>
    <row r="625" spans="1:21" ht="14.4" customHeight="1" x14ac:dyDescent="0.3">
      <c r="A625" s="831">
        <v>31</v>
      </c>
      <c r="B625" s="832" t="s">
        <v>2041</v>
      </c>
      <c r="C625" s="832" t="s">
        <v>2047</v>
      </c>
      <c r="D625" s="833" t="s">
        <v>3332</v>
      </c>
      <c r="E625" s="834" t="s">
        <v>2058</v>
      </c>
      <c r="F625" s="832" t="s">
        <v>2042</v>
      </c>
      <c r="G625" s="832" t="s">
        <v>2082</v>
      </c>
      <c r="H625" s="832" t="s">
        <v>630</v>
      </c>
      <c r="I625" s="832" t="s">
        <v>1637</v>
      </c>
      <c r="J625" s="832" t="s">
        <v>810</v>
      </c>
      <c r="K625" s="832" t="s">
        <v>1638</v>
      </c>
      <c r="L625" s="835">
        <v>490.89</v>
      </c>
      <c r="M625" s="835">
        <v>3927.12</v>
      </c>
      <c r="N625" s="832">
        <v>8</v>
      </c>
      <c r="O625" s="836">
        <v>3</v>
      </c>
      <c r="P625" s="835">
        <v>3927.12</v>
      </c>
      <c r="Q625" s="837">
        <v>1</v>
      </c>
      <c r="R625" s="832">
        <v>8</v>
      </c>
      <c r="S625" s="837">
        <v>1</v>
      </c>
      <c r="T625" s="836">
        <v>3</v>
      </c>
      <c r="U625" s="838">
        <v>1</v>
      </c>
    </row>
    <row r="626" spans="1:21" ht="14.4" customHeight="1" x14ac:dyDescent="0.3">
      <c r="A626" s="831">
        <v>31</v>
      </c>
      <c r="B626" s="832" t="s">
        <v>2041</v>
      </c>
      <c r="C626" s="832" t="s">
        <v>2047</v>
      </c>
      <c r="D626" s="833" t="s">
        <v>3332</v>
      </c>
      <c r="E626" s="834" t="s">
        <v>2058</v>
      </c>
      <c r="F626" s="832" t="s">
        <v>2042</v>
      </c>
      <c r="G626" s="832" t="s">
        <v>2092</v>
      </c>
      <c r="H626" s="832" t="s">
        <v>630</v>
      </c>
      <c r="I626" s="832" t="s">
        <v>1844</v>
      </c>
      <c r="J626" s="832" t="s">
        <v>671</v>
      </c>
      <c r="K626" s="832" t="s">
        <v>1845</v>
      </c>
      <c r="L626" s="835">
        <v>48.42</v>
      </c>
      <c r="M626" s="835">
        <v>435.78000000000009</v>
      </c>
      <c r="N626" s="832">
        <v>9</v>
      </c>
      <c r="O626" s="836">
        <v>8</v>
      </c>
      <c r="P626" s="835">
        <v>96.84</v>
      </c>
      <c r="Q626" s="837">
        <v>0.22222222222222218</v>
      </c>
      <c r="R626" s="832">
        <v>2</v>
      </c>
      <c r="S626" s="837">
        <v>0.22222222222222221</v>
      </c>
      <c r="T626" s="836">
        <v>1.5</v>
      </c>
      <c r="U626" s="838">
        <v>0.1875</v>
      </c>
    </row>
    <row r="627" spans="1:21" ht="14.4" customHeight="1" x14ac:dyDescent="0.3">
      <c r="A627" s="831">
        <v>31</v>
      </c>
      <c r="B627" s="832" t="s">
        <v>2041</v>
      </c>
      <c r="C627" s="832" t="s">
        <v>2047</v>
      </c>
      <c r="D627" s="833" t="s">
        <v>3332</v>
      </c>
      <c r="E627" s="834" t="s">
        <v>2058</v>
      </c>
      <c r="F627" s="832" t="s">
        <v>2042</v>
      </c>
      <c r="G627" s="832" t="s">
        <v>2546</v>
      </c>
      <c r="H627" s="832" t="s">
        <v>588</v>
      </c>
      <c r="I627" s="832" t="s">
        <v>2547</v>
      </c>
      <c r="J627" s="832" t="s">
        <v>2548</v>
      </c>
      <c r="K627" s="832" t="s">
        <v>2549</v>
      </c>
      <c r="L627" s="835">
        <v>78.33</v>
      </c>
      <c r="M627" s="835">
        <v>234.99</v>
      </c>
      <c r="N627" s="832">
        <v>3</v>
      </c>
      <c r="O627" s="836">
        <v>1</v>
      </c>
      <c r="P627" s="835">
        <v>234.99</v>
      </c>
      <c r="Q627" s="837">
        <v>1</v>
      </c>
      <c r="R627" s="832">
        <v>3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31</v>
      </c>
      <c r="B628" s="832" t="s">
        <v>2041</v>
      </c>
      <c r="C628" s="832" t="s">
        <v>2047</v>
      </c>
      <c r="D628" s="833" t="s">
        <v>3332</v>
      </c>
      <c r="E628" s="834" t="s">
        <v>2058</v>
      </c>
      <c r="F628" s="832" t="s">
        <v>2042</v>
      </c>
      <c r="G628" s="832" t="s">
        <v>2467</v>
      </c>
      <c r="H628" s="832" t="s">
        <v>588</v>
      </c>
      <c r="I628" s="832" t="s">
        <v>1662</v>
      </c>
      <c r="J628" s="832" t="s">
        <v>1663</v>
      </c>
      <c r="K628" s="832" t="s">
        <v>1664</v>
      </c>
      <c r="L628" s="835">
        <v>0</v>
      </c>
      <c r="M628" s="835">
        <v>0</v>
      </c>
      <c r="N628" s="832">
        <v>2</v>
      </c>
      <c r="O628" s="836">
        <v>1</v>
      </c>
      <c r="P628" s="835"/>
      <c r="Q628" s="837"/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31</v>
      </c>
      <c r="B629" s="832" t="s">
        <v>2041</v>
      </c>
      <c r="C629" s="832" t="s">
        <v>2047</v>
      </c>
      <c r="D629" s="833" t="s">
        <v>3332</v>
      </c>
      <c r="E629" s="834" t="s">
        <v>2058</v>
      </c>
      <c r="F629" s="832" t="s">
        <v>2042</v>
      </c>
      <c r="G629" s="832" t="s">
        <v>2550</v>
      </c>
      <c r="H629" s="832" t="s">
        <v>588</v>
      </c>
      <c r="I629" s="832" t="s">
        <v>2551</v>
      </c>
      <c r="J629" s="832" t="s">
        <v>799</v>
      </c>
      <c r="K629" s="832" t="s">
        <v>2552</v>
      </c>
      <c r="L629" s="835">
        <v>82.17</v>
      </c>
      <c r="M629" s="835">
        <v>82.17</v>
      </c>
      <c r="N629" s="832">
        <v>1</v>
      </c>
      <c r="O629" s="836">
        <v>1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31</v>
      </c>
      <c r="B630" s="832" t="s">
        <v>2041</v>
      </c>
      <c r="C630" s="832" t="s">
        <v>2047</v>
      </c>
      <c r="D630" s="833" t="s">
        <v>3332</v>
      </c>
      <c r="E630" s="834" t="s">
        <v>2058</v>
      </c>
      <c r="F630" s="832" t="s">
        <v>2042</v>
      </c>
      <c r="G630" s="832" t="s">
        <v>2553</v>
      </c>
      <c r="H630" s="832" t="s">
        <v>588</v>
      </c>
      <c r="I630" s="832" t="s">
        <v>2554</v>
      </c>
      <c r="J630" s="832" t="s">
        <v>635</v>
      </c>
      <c r="K630" s="832" t="s">
        <v>2555</v>
      </c>
      <c r="L630" s="835">
        <v>108.44</v>
      </c>
      <c r="M630" s="835">
        <v>216.88</v>
      </c>
      <c r="N630" s="832">
        <v>2</v>
      </c>
      <c r="O630" s="836">
        <v>1</v>
      </c>
      <c r="P630" s="835">
        <v>216.88</v>
      </c>
      <c r="Q630" s="837">
        <v>1</v>
      </c>
      <c r="R630" s="832">
        <v>2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31</v>
      </c>
      <c r="B631" s="832" t="s">
        <v>2041</v>
      </c>
      <c r="C631" s="832" t="s">
        <v>2047</v>
      </c>
      <c r="D631" s="833" t="s">
        <v>3332</v>
      </c>
      <c r="E631" s="834" t="s">
        <v>2058</v>
      </c>
      <c r="F631" s="832" t="s">
        <v>2042</v>
      </c>
      <c r="G631" s="832" t="s">
        <v>2556</v>
      </c>
      <c r="H631" s="832" t="s">
        <v>588</v>
      </c>
      <c r="I631" s="832" t="s">
        <v>2557</v>
      </c>
      <c r="J631" s="832" t="s">
        <v>1434</v>
      </c>
      <c r="K631" s="832" t="s">
        <v>2558</v>
      </c>
      <c r="L631" s="835">
        <v>54.55</v>
      </c>
      <c r="M631" s="835">
        <v>54.55</v>
      </c>
      <c r="N631" s="832">
        <v>1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31</v>
      </c>
      <c r="B632" s="832" t="s">
        <v>2041</v>
      </c>
      <c r="C632" s="832" t="s">
        <v>2047</v>
      </c>
      <c r="D632" s="833" t="s">
        <v>3332</v>
      </c>
      <c r="E632" s="834" t="s">
        <v>2058</v>
      </c>
      <c r="F632" s="832" t="s">
        <v>2042</v>
      </c>
      <c r="G632" s="832" t="s">
        <v>2093</v>
      </c>
      <c r="H632" s="832" t="s">
        <v>630</v>
      </c>
      <c r="I632" s="832" t="s">
        <v>1866</v>
      </c>
      <c r="J632" s="832" t="s">
        <v>1867</v>
      </c>
      <c r="K632" s="832" t="s">
        <v>1868</v>
      </c>
      <c r="L632" s="835">
        <v>0</v>
      </c>
      <c r="M632" s="835">
        <v>0</v>
      </c>
      <c r="N632" s="832">
        <v>24</v>
      </c>
      <c r="O632" s="836">
        <v>19.5</v>
      </c>
      <c r="P632" s="835">
        <v>0</v>
      </c>
      <c r="Q632" s="837"/>
      <c r="R632" s="832">
        <v>13</v>
      </c>
      <c r="S632" s="837">
        <v>0.54166666666666663</v>
      </c>
      <c r="T632" s="836">
        <v>10</v>
      </c>
      <c r="U632" s="838">
        <v>0.51282051282051277</v>
      </c>
    </row>
    <row r="633" spans="1:21" ht="14.4" customHeight="1" x14ac:dyDescent="0.3">
      <c r="A633" s="831">
        <v>31</v>
      </c>
      <c r="B633" s="832" t="s">
        <v>2041</v>
      </c>
      <c r="C633" s="832" t="s">
        <v>2047</v>
      </c>
      <c r="D633" s="833" t="s">
        <v>3332</v>
      </c>
      <c r="E633" s="834" t="s">
        <v>2058</v>
      </c>
      <c r="F633" s="832" t="s">
        <v>2042</v>
      </c>
      <c r="G633" s="832" t="s">
        <v>2468</v>
      </c>
      <c r="H633" s="832" t="s">
        <v>588</v>
      </c>
      <c r="I633" s="832" t="s">
        <v>2469</v>
      </c>
      <c r="J633" s="832" t="s">
        <v>1209</v>
      </c>
      <c r="K633" s="832" t="s">
        <v>2470</v>
      </c>
      <c r="L633" s="835">
        <v>299.24</v>
      </c>
      <c r="M633" s="835">
        <v>299.24</v>
      </c>
      <c r="N633" s="832">
        <v>1</v>
      </c>
      <c r="O633" s="836">
        <v>1</v>
      </c>
      <c r="P633" s="835">
        <v>299.24</v>
      </c>
      <c r="Q633" s="837">
        <v>1</v>
      </c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31</v>
      </c>
      <c r="B634" s="832" t="s">
        <v>2041</v>
      </c>
      <c r="C634" s="832" t="s">
        <v>2047</v>
      </c>
      <c r="D634" s="833" t="s">
        <v>3332</v>
      </c>
      <c r="E634" s="834" t="s">
        <v>2058</v>
      </c>
      <c r="F634" s="832" t="s">
        <v>2042</v>
      </c>
      <c r="G634" s="832" t="s">
        <v>2380</v>
      </c>
      <c r="H634" s="832" t="s">
        <v>588</v>
      </c>
      <c r="I634" s="832" t="s">
        <v>2392</v>
      </c>
      <c r="J634" s="832" t="s">
        <v>2393</v>
      </c>
      <c r="K634" s="832" t="s">
        <v>2394</v>
      </c>
      <c r="L634" s="835">
        <v>31.32</v>
      </c>
      <c r="M634" s="835">
        <v>62.64</v>
      </c>
      <c r="N634" s="832">
        <v>2</v>
      </c>
      <c r="O634" s="836">
        <v>1</v>
      </c>
      <c r="P634" s="835">
        <v>62.64</v>
      </c>
      <c r="Q634" s="837">
        <v>1</v>
      </c>
      <c r="R634" s="832">
        <v>2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31</v>
      </c>
      <c r="B635" s="832" t="s">
        <v>2041</v>
      </c>
      <c r="C635" s="832" t="s">
        <v>2047</v>
      </c>
      <c r="D635" s="833" t="s">
        <v>3332</v>
      </c>
      <c r="E635" s="834" t="s">
        <v>2058</v>
      </c>
      <c r="F635" s="832" t="s">
        <v>2042</v>
      </c>
      <c r="G635" s="832" t="s">
        <v>2380</v>
      </c>
      <c r="H635" s="832" t="s">
        <v>588</v>
      </c>
      <c r="I635" s="832" t="s">
        <v>2559</v>
      </c>
      <c r="J635" s="832" t="s">
        <v>2560</v>
      </c>
      <c r="K635" s="832" t="s">
        <v>2561</v>
      </c>
      <c r="L635" s="835">
        <v>300.68</v>
      </c>
      <c r="M635" s="835">
        <v>300.68</v>
      </c>
      <c r="N635" s="832">
        <v>1</v>
      </c>
      <c r="O635" s="836">
        <v>0.5</v>
      </c>
      <c r="P635" s="835">
        <v>300.68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31</v>
      </c>
      <c r="B636" s="832" t="s">
        <v>2041</v>
      </c>
      <c r="C636" s="832" t="s">
        <v>2047</v>
      </c>
      <c r="D636" s="833" t="s">
        <v>3332</v>
      </c>
      <c r="E636" s="834" t="s">
        <v>2058</v>
      </c>
      <c r="F636" s="832" t="s">
        <v>2042</v>
      </c>
      <c r="G636" s="832" t="s">
        <v>2562</v>
      </c>
      <c r="H636" s="832" t="s">
        <v>588</v>
      </c>
      <c r="I636" s="832" t="s">
        <v>2563</v>
      </c>
      <c r="J636" s="832" t="s">
        <v>2564</v>
      </c>
      <c r="K636" s="832" t="s">
        <v>2565</v>
      </c>
      <c r="L636" s="835">
        <v>151.62</v>
      </c>
      <c r="M636" s="835">
        <v>151.62</v>
      </c>
      <c r="N636" s="832">
        <v>1</v>
      </c>
      <c r="O636" s="836">
        <v>1</v>
      </c>
      <c r="P636" s="835">
        <v>151.62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31</v>
      </c>
      <c r="B637" s="832" t="s">
        <v>2041</v>
      </c>
      <c r="C637" s="832" t="s">
        <v>2047</v>
      </c>
      <c r="D637" s="833" t="s">
        <v>3332</v>
      </c>
      <c r="E637" s="834" t="s">
        <v>2058</v>
      </c>
      <c r="F637" s="832" t="s">
        <v>2042</v>
      </c>
      <c r="G637" s="832" t="s">
        <v>2562</v>
      </c>
      <c r="H637" s="832" t="s">
        <v>588</v>
      </c>
      <c r="I637" s="832" t="s">
        <v>2566</v>
      </c>
      <c r="J637" s="832" t="s">
        <v>696</v>
      </c>
      <c r="K637" s="832" t="s">
        <v>2567</v>
      </c>
      <c r="L637" s="835">
        <v>0</v>
      </c>
      <c r="M637" s="835">
        <v>0</v>
      </c>
      <c r="N637" s="832">
        <v>3</v>
      </c>
      <c r="O637" s="836">
        <v>1.5</v>
      </c>
      <c r="P637" s="835">
        <v>0</v>
      </c>
      <c r="Q637" s="837"/>
      <c r="R637" s="832">
        <v>2</v>
      </c>
      <c r="S637" s="837">
        <v>0.66666666666666663</v>
      </c>
      <c r="T637" s="836">
        <v>1</v>
      </c>
      <c r="U637" s="838">
        <v>0.66666666666666663</v>
      </c>
    </row>
    <row r="638" spans="1:21" ht="14.4" customHeight="1" x14ac:dyDescent="0.3">
      <c r="A638" s="831">
        <v>31</v>
      </c>
      <c r="B638" s="832" t="s">
        <v>2041</v>
      </c>
      <c r="C638" s="832" t="s">
        <v>2047</v>
      </c>
      <c r="D638" s="833" t="s">
        <v>3332</v>
      </c>
      <c r="E638" s="834" t="s">
        <v>2058</v>
      </c>
      <c r="F638" s="832" t="s">
        <v>2042</v>
      </c>
      <c r="G638" s="832" t="s">
        <v>2562</v>
      </c>
      <c r="H638" s="832" t="s">
        <v>588</v>
      </c>
      <c r="I638" s="832" t="s">
        <v>2568</v>
      </c>
      <c r="J638" s="832" t="s">
        <v>2569</v>
      </c>
      <c r="K638" s="832" t="s">
        <v>2565</v>
      </c>
      <c r="L638" s="835">
        <v>151.62</v>
      </c>
      <c r="M638" s="835">
        <v>454.86</v>
      </c>
      <c r="N638" s="832">
        <v>3</v>
      </c>
      <c r="O638" s="836">
        <v>2.5</v>
      </c>
      <c r="P638" s="835">
        <v>454.86</v>
      </c>
      <c r="Q638" s="837">
        <v>1</v>
      </c>
      <c r="R638" s="832">
        <v>3</v>
      </c>
      <c r="S638" s="837">
        <v>1</v>
      </c>
      <c r="T638" s="836">
        <v>2.5</v>
      </c>
      <c r="U638" s="838">
        <v>1</v>
      </c>
    </row>
    <row r="639" spans="1:21" ht="14.4" customHeight="1" x14ac:dyDescent="0.3">
      <c r="A639" s="831">
        <v>31</v>
      </c>
      <c r="B639" s="832" t="s">
        <v>2041</v>
      </c>
      <c r="C639" s="832" t="s">
        <v>2047</v>
      </c>
      <c r="D639" s="833" t="s">
        <v>3332</v>
      </c>
      <c r="E639" s="834" t="s">
        <v>2058</v>
      </c>
      <c r="F639" s="832" t="s">
        <v>2042</v>
      </c>
      <c r="G639" s="832" t="s">
        <v>2425</v>
      </c>
      <c r="H639" s="832" t="s">
        <v>630</v>
      </c>
      <c r="I639" s="832" t="s">
        <v>1892</v>
      </c>
      <c r="J639" s="832" t="s">
        <v>1120</v>
      </c>
      <c r="K639" s="832" t="s">
        <v>1893</v>
      </c>
      <c r="L639" s="835">
        <v>0</v>
      </c>
      <c r="M639" s="835">
        <v>0</v>
      </c>
      <c r="N639" s="832">
        <v>1</v>
      </c>
      <c r="O639" s="836">
        <v>0.5</v>
      </c>
      <c r="P639" s="835">
        <v>0</v>
      </c>
      <c r="Q639" s="837"/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31</v>
      </c>
      <c r="B640" s="832" t="s">
        <v>2041</v>
      </c>
      <c r="C640" s="832" t="s">
        <v>2047</v>
      </c>
      <c r="D640" s="833" t="s">
        <v>3332</v>
      </c>
      <c r="E640" s="834" t="s">
        <v>2058</v>
      </c>
      <c r="F640" s="832" t="s">
        <v>2042</v>
      </c>
      <c r="G640" s="832" t="s">
        <v>2097</v>
      </c>
      <c r="H640" s="832" t="s">
        <v>588</v>
      </c>
      <c r="I640" s="832" t="s">
        <v>2098</v>
      </c>
      <c r="J640" s="832" t="s">
        <v>2099</v>
      </c>
      <c r="K640" s="832" t="s">
        <v>2100</v>
      </c>
      <c r="L640" s="835">
        <v>50.32</v>
      </c>
      <c r="M640" s="835">
        <v>50.32</v>
      </c>
      <c r="N640" s="832">
        <v>1</v>
      </c>
      <c r="O640" s="836">
        <v>1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31</v>
      </c>
      <c r="B641" s="832" t="s">
        <v>2041</v>
      </c>
      <c r="C641" s="832" t="s">
        <v>2047</v>
      </c>
      <c r="D641" s="833" t="s">
        <v>3332</v>
      </c>
      <c r="E641" s="834" t="s">
        <v>2058</v>
      </c>
      <c r="F641" s="832" t="s">
        <v>2042</v>
      </c>
      <c r="G641" s="832" t="s">
        <v>2097</v>
      </c>
      <c r="H641" s="832" t="s">
        <v>588</v>
      </c>
      <c r="I641" s="832" t="s">
        <v>2196</v>
      </c>
      <c r="J641" s="832" t="s">
        <v>1114</v>
      </c>
      <c r="K641" s="832" t="s">
        <v>2197</v>
      </c>
      <c r="L641" s="835">
        <v>50.32</v>
      </c>
      <c r="M641" s="835">
        <v>150.96</v>
      </c>
      <c r="N641" s="832">
        <v>3</v>
      </c>
      <c r="O641" s="836">
        <v>2</v>
      </c>
      <c r="P641" s="835">
        <v>100.64</v>
      </c>
      <c r="Q641" s="837">
        <v>0.66666666666666663</v>
      </c>
      <c r="R641" s="832">
        <v>2</v>
      </c>
      <c r="S641" s="837">
        <v>0.66666666666666663</v>
      </c>
      <c r="T641" s="836">
        <v>1.5</v>
      </c>
      <c r="U641" s="838">
        <v>0.75</v>
      </c>
    </row>
    <row r="642" spans="1:21" ht="14.4" customHeight="1" x14ac:dyDescent="0.3">
      <c r="A642" s="831">
        <v>31</v>
      </c>
      <c r="B642" s="832" t="s">
        <v>2041</v>
      </c>
      <c r="C642" s="832" t="s">
        <v>2047</v>
      </c>
      <c r="D642" s="833" t="s">
        <v>3332</v>
      </c>
      <c r="E642" s="834" t="s">
        <v>2058</v>
      </c>
      <c r="F642" s="832" t="s">
        <v>2042</v>
      </c>
      <c r="G642" s="832" t="s">
        <v>2097</v>
      </c>
      <c r="H642" s="832" t="s">
        <v>588</v>
      </c>
      <c r="I642" s="832" t="s">
        <v>2103</v>
      </c>
      <c r="J642" s="832" t="s">
        <v>2099</v>
      </c>
      <c r="K642" s="832" t="s">
        <v>2104</v>
      </c>
      <c r="L642" s="835">
        <v>99.94</v>
      </c>
      <c r="M642" s="835">
        <v>399.76</v>
      </c>
      <c r="N642" s="832">
        <v>4</v>
      </c>
      <c r="O642" s="836">
        <v>3</v>
      </c>
      <c r="P642" s="835">
        <v>399.76</v>
      </c>
      <c r="Q642" s="837">
        <v>1</v>
      </c>
      <c r="R642" s="832">
        <v>4</v>
      </c>
      <c r="S642" s="837">
        <v>1</v>
      </c>
      <c r="T642" s="836">
        <v>3</v>
      </c>
      <c r="U642" s="838">
        <v>1</v>
      </c>
    </row>
    <row r="643" spans="1:21" ht="14.4" customHeight="1" x14ac:dyDescent="0.3">
      <c r="A643" s="831">
        <v>31</v>
      </c>
      <c r="B643" s="832" t="s">
        <v>2041</v>
      </c>
      <c r="C643" s="832" t="s">
        <v>2047</v>
      </c>
      <c r="D643" s="833" t="s">
        <v>3332</v>
      </c>
      <c r="E643" s="834" t="s">
        <v>2058</v>
      </c>
      <c r="F643" s="832" t="s">
        <v>2042</v>
      </c>
      <c r="G643" s="832" t="s">
        <v>2097</v>
      </c>
      <c r="H643" s="832" t="s">
        <v>588</v>
      </c>
      <c r="I643" s="832" t="s">
        <v>2200</v>
      </c>
      <c r="J643" s="832" t="s">
        <v>1114</v>
      </c>
      <c r="K643" s="832" t="s">
        <v>2197</v>
      </c>
      <c r="L643" s="835">
        <v>50.32</v>
      </c>
      <c r="M643" s="835">
        <v>50.32</v>
      </c>
      <c r="N643" s="832">
        <v>1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31</v>
      </c>
      <c r="B644" s="832" t="s">
        <v>2041</v>
      </c>
      <c r="C644" s="832" t="s">
        <v>2047</v>
      </c>
      <c r="D644" s="833" t="s">
        <v>3332</v>
      </c>
      <c r="E644" s="834" t="s">
        <v>2058</v>
      </c>
      <c r="F644" s="832" t="s">
        <v>2044</v>
      </c>
      <c r="G644" s="832" t="s">
        <v>2105</v>
      </c>
      <c r="H644" s="832" t="s">
        <v>588</v>
      </c>
      <c r="I644" s="832" t="s">
        <v>2106</v>
      </c>
      <c r="J644" s="832" t="s">
        <v>2107</v>
      </c>
      <c r="K644" s="832" t="s">
        <v>2108</v>
      </c>
      <c r="L644" s="835">
        <v>35.130000000000003</v>
      </c>
      <c r="M644" s="835">
        <v>1334.9400000000005</v>
      </c>
      <c r="N644" s="832">
        <v>38</v>
      </c>
      <c r="O644" s="836">
        <v>35</v>
      </c>
      <c r="P644" s="835">
        <v>1334.9400000000005</v>
      </c>
      <c r="Q644" s="837">
        <v>1</v>
      </c>
      <c r="R644" s="832">
        <v>38</v>
      </c>
      <c r="S644" s="837">
        <v>1</v>
      </c>
      <c r="T644" s="836">
        <v>35</v>
      </c>
      <c r="U644" s="838">
        <v>1</v>
      </c>
    </row>
    <row r="645" spans="1:21" ht="14.4" customHeight="1" x14ac:dyDescent="0.3">
      <c r="A645" s="831">
        <v>31</v>
      </c>
      <c r="B645" s="832" t="s">
        <v>2041</v>
      </c>
      <c r="C645" s="832" t="s">
        <v>2047</v>
      </c>
      <c r="D645" s="833" t="s">
        <v>3332</v>
      </c>
      <c r="E645" s="834" t="s">
        <v>2058</v>
      </c>
      <c r="F645" s="832" t="s">
        <v>2044</v>
      </c>
      <c r="G645" s="832" t="s">
        <v>2105</v>
      </c>
      <c r="H645" s="832" t="s">
        <v>588</v>
      </c>
      <c r="I645" s="832" t="s">
        <v>2570</v>
      </c>
      <c r="J645" s="832" t="s">
        <v>2107</v>
      </c>
      <c r="K645" s="832" t="s">
        <v>2571</v>
      </c>
      <c r="L645" s="835">
        <v>30.99</v>
      </c>
      <c r="M645" s="835">
        <v>61.98</v>
      </c>
      <c r="N645" s="832">
        <v>2</v>
      </c>
      <c r="O645" s="836">
        <v>2</v>
      </c>
      <c r="P645" s="835">
        <v>61.98</v>
      </c>
      <c r="Q645" s="837">
        <v>1</v>
      </c>
      <c r="R645" s="832">
        <v>2</v>
      </c>
      <c r="S645" s="837">
        <v>1</v>
      </c>
      <c r="T645" s="836">
        <v>2</v>
      </c>
      <c r="U645" s="838">
        <v>1</v>
      </c>
    </row>
    <row r="646" spans="1:21" ht="14.4" customHeight="1" x14ac:dyDescent="0.3">
      <c r="A646" s="831">
        <v>31</v>
      </c>
      <c r="B646" s="832" t="s">
        <v>2041</v>
      </c>
      <c r="C646" s="832" t="s">
        <v>2047</v>
      </c>
      <c r="D646" s="833" t="s">
        <v>3332</v>
      </c>
      <c r="E646" s="834" t="s">
        <v>2058</v>
      </c>
      <c r="F646" s="832" t="s">
        <v>2044</v>
      </c>
      <c r="G646" s="832" t="s">
        <v>2105</v>
      </c>
      <c r="H646" s="832" t="s">
        <v>588</v>
      </c>
      <c r="I646" s="832" t="s">
        <v>2474</v>
      </c>
      <c r="J646" s="832" t="s">
        <v>2107</v>
      </c>
      <c r="K646" s="832" t="s">
        <v>2475</v>
      </c>
      <c r="L646" s="835">
        <v>24.77</v>
      </c>
      <c r="M646" s="835">
        <v>74.31</v>
      </c>
      <c r="N646" s="832">
        <v>3</v>
      </c>
      <c r="O646" s="836">
        <v>3</v>
      </c>
      <c r="P646" s="835">
        <v>74.31</v>
      </c>
      <c r="Q646" s="837">
        <v>1</v>
      </c>
      <c r="R646" s="832">
        <v>3</v>
      </c>
      <c r="S646" s="837">
        <v>1</v>
      </c>
      <c r="T646" s="836">
        <v>3</v>
      </c>
      <c r="U646" s="838">
        <v>1</v>
      </c>
    </row>
    <row r="647" spans="1:21" ht="14.4" customHeight="1" x14ac:dyDescent="0.3">
      <c r="A647" s="831">
        <v>31</v>
      </c>
      <c r="B647" s="832" t="s">
        <v>2041</v>
      </c>
      <c r="C647" s="832" t="s">
        <v>2047</v>
      </c>
      <c r="D647" s="833" t="s">
        <v>3332</v>
      </c>
      <c r="E647" s="834" t="s">
        <v>2058</v>
      </c>
      <c r="F647" s="832" t="s">
        <v>2044</v>
      </c>
      <c r="G647" s="832" t="s">
        <v>2105</v>
      </c>
      <c r="H647" s="832" t="s">
        <v>588</v>
      </c>
      <c r="I647" s="832" t="s">
        <v>2476</v>
      </c>
      <c r="J647" s="832" t="s">
        <v>2107</v>
      </c>
      <c r="K647" s="832" t="s">
        <v>2477</v>
      </c>
      <c r="L647" s="835">
        <v>38.24</v>
      </c>
      <c r="M647" s="835">
        <v>38.24</v>
      </c>
      <c r="N647" s="832">
        <v>1</v>
      </c>
      <c r="O647" s="836">
        <v>1</v>
      </c>
      <c r="P647" s="835">
        <v>38.24</v>
      </c>
      <c r="Q647" s="837">
        <v>1</v>
      </c>
      <c r="R647" s="832">
        <v>1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31</v>
      </c>
      <c r="B648" s="832" t="s">
        <v>2041</v>
      </c>
      <c r="C648" s="832" t="s">
        <v>2047</v>
      </c>
      <c r="D648" s="833" t="s">
        <v>3332</v>
      </c>
      <c r="E648" s="834" t="s">
        <v>2058</v>
      </c>
      <c r="F648" s="832" t="s">
        <v>2044</v>
      </c>
      <c r="G648" s="832" t="s">
        <v>2105</v>
      </c>
      <c r="H648" s="832" t="s">
        <v>588</v>
      </c>
      <c r="I648" s="832" t="s">
        <v>2572</v>
      </c>
      <c r="J648" s="832" t="s">
        <v>2573</v>
      </c>
      <c r="K648" s="832" t="s">
        <v>2574</v>
      </c>
      <c r="L648" s="835">
        <v>774.12</v>
      </c>
      <c r="M648" s="835">
        <v>1548.24</v>
      </c>
      <c r="N648" s="832">
        <v>2</v>
      </c>
      <c r="O648" s="836">
        <v>1</v>
      </c>
      <c r="P648" s="835">
        <v>1548.24</v>
      </c>
      <c r="Q648" s="837">
        <v>1</v>
      </c>
      <c r="R648" s="832">
        <v>2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31</v>
      </c>
      <c r="B649" s="832" t="s">
        <v>2041</v>
      </c>
      <c r="C649" s="832" t="s">
        <v>2047</v>
      </c>
      <c r="D649" s="833" t="s">
        <v>3332</v>
      </c>
      <c r="E649" s="834" t="s">
        <v>2058</v>
      </c>
      <c r="F649" s="832" t="s">
        <v>2044</v>
      </c>
      <c r="G649" s="832" t="s">
        <v>2105</v>
      </c>
      <c r="H649" s="832" t="s">
        <v>588</v>
      </c>
      <c r="I649" s="832" t="s">
        <v>2575</v>
      </c>
      <c r="J649" s="832" t="s">
        <v>2576</v>
      </c>
      <c r="K649" s="832" t="s">
        <v>2577</v>
      </c>
      <c r="L649" s="835">
        <v>35</v>
      </c>
      <c r="M649" s="835">
        <v>70</v>
      </c>
      <c r="N649" s="832">
        <v>2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31</v>
      </c>
      <c r="B650" s="832" t="s">
        <v>2041</v>
      </c>
      <c r="C650" s="832" t="s">
        <v>2047</v>
      </c>
      <c r="D650" s="833" t="s">
        <v>3332</v>
      </c>
      <c r="E650" s="834" t="s">
        <v>2058</v>
      </c>
      <c r="F650" s="832" t="s">
        <v>2044</v>
      </c>
      <c r="G650" s="832" t="s">
        <v>2109</v>
      </c>
      <c r="H650" s="832" t="s">
        <v>588</v>
      </c>
      <c r="I650" s="832" t="s">
        <v>2208</v>
      </c>
      <c r="J650" s="832" t="s">
        <v>2209</v>
      </c>
      <c r="K650" s="832" t="s">
        <v>2210</v>
      </c>
      <c r="L650" s="835">
        <v>199.5</v>
      </c>
      <c r="M650" s="835">
        <v>199.5</v>
      </c>
      <c r="N650" s="832">
        <v>1</v>
      </c>
      <c r="O650" s="836">
        <v>1</v>
      </c>
      <c r="P650" s="835">
        <v>199.5</v>
      </c>
      <c r="Q650" s="837">
        <v>1</v>
      </c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31</v>
      </c>
      <c r="B651" s="832" t="s">
        <v>2041</v>
      </c>
      <c r="C651" s="832" t="s">
        <v>2047</v>
      </c>
      <c r="D651" s="833" t="s">
        <v>3332</v>
      </c>
      <c r="E651" s="834" t="s">
        <v>2058</v>
      </c>
      <c r="F651" s="832" t="s">
        <v>2044</v>
      </c>
      <c r="G651" s="832" t="s">
        <v>2109</v>
      </c>
      <c r="H651" s="832" t="s">
        <v>588</v>
      </c>
      <c r="I651" s="832" t="s">
        <v>2274</v>
      </c>
      <c r="J651" s="832" t="s">
        <v>2275</v>
      </c>
      <c r="K651" s="832" t="s">
        <v>2276</v>
      </c>
      <c r="L651" s="835">
        <v>2296.87</v>
      </c>
      <c r="M651" s="835">
        <v>2296.87</v>
      </c>
      <c r="N651" s="832">
        <v>1</v>
      </c>
      <c r="O651" s="836">
        <v>1</v>
      </c>
      <c r="P651" s="835">
        <v>2296.87</v>
      </c>
      <c r="Q651" s="837">
        <v>1</v>
      </c>
      <c r="R651" s="832">
        <v>1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31</v>
      </c>
      <c r="B652" s="832" t="s">
        <v>2041</v>
      </c>
      <c r="C652" s="832" t="s">
        <v>2047</v>
      </c>
      <c r="D652" s="833" t="s">
        <v>3332</v>
      </c>
      <c r="E652" s="834" t="s">
        <v>2058</v>
      </c>
      <c r="F652" s="832" t="s">
        <v>2044</v>
      </c>
      <c r="G652" s="832" t="s">
        <v>2109</v>
      </c>
      <c r="H652" s="832" t="s">
        <v>588</v>
      </c>
      <c r="I652" s="832" t="s">
        <v>2359</v>
      </c>
      <c r="J652" s="832" t="s">
        <v>2360</v>
      </c>
      <c r="K652" s="832" t="s">
        <v>2361</v>
      </c>
      <c r="L652" s="835">
        <v>245.43</v>
      </c>
      <c r="M652" s="835">
        <v>245.43</v>
      </c>
      <c r="N652" s="832">
        <v>1</v>
      </c>
      <c r="O652" s="836">
        <v>1</v>
      </c>
      <c r="P652" s="835">
        <v>245.43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31</v>
      </c>
      <c r="B653" s="832" t="s">
        <v>2041</v>
      </c>
      <c r="C653" s="832" t="s">
        <v>2047</v>
      </c>
      <c r="D653" s="833" t="s">
        <v>3332</v>
      </c>
      <c r="E653" s="834" t="s">
        <v>2058</v>
      </c>
      <c r="F653" s="832" t="s">
        <v>2044</v>
      </c>
      <c r="G653" s="832" t="s">
        <v>2109</v>
      </c>
      <c r="H653" s="832" t="s">
        <v>588</v>
      </c>
      <c r="I653" s="832" t="s">
        <v>2578</v>
      </c>
      <c r="J653" s="832" t="s">
        <v>2579</v>
      </c>
      <c r="K653" s="832" t="s">
        <v>2580</v>
      </c>
      <c r="L653" s="835">
        <v>1575</v>
      </c>
      <c r="M653" s="835">
        <v>20475</v>
      </c>
      <c r="N653" s="832">
        <v>13</v>
      </c>
      <c r="O653" s="836">
        <v>13</v>
      </c>
      <c r="P653" s="835">
        <v>20475</v>
      </c>
      <c r="Q653" s="837">
        <v>1</v>
      </c>
      <c r="R653" s="832">
        <v>13</v>
      </c>
      <c r="S653" s="837">
        <v>1</v>
      </c>
      <c r="T653" s="836">
        <v>13</v>
      </c>
      <c r="U653" s="838">
        <v>1</v>
      </c>
    </row>
    <row r="654" spans="1:21" ht="14.4" customHeight="1" x14ac:dyDescent="0.3">
      <c r="A654" s="831">
        <v>31</v>
      </c>
      <c r="B654" s="832" t="s">
        <v>2041</v>
      </c>
      <c r="C654" s="832" t="s">
        <v>2047</v>
      </c>
      <c r="D654" s="833" t="s">
        <v>3332</v>
      </c>
      <c r="E654" s="834" t="s">
        <v>2058</v>
      </c>
      <c r="F654" s="832" t="s">
        <v>2044</v>
      </c>
      <c r="G654" s="832" t="s">
        <v>2109</v>
      </c>
      <c r="H654" s="832" t="s">
        <v>588</v>
      </c>
      <c r="I654" s="832" t="s">
        <v>2581</v>
      </c>
      <c r="J654" s="832" t="s">
        <v>2582</v>
      </c>
      <c r="K654" s="832" t="s">
        <v>2583</v>
      </c>
      <c r="L654" s="835">
        <v>250</v>
      </c>
      <c r="M654" s="835">
        <v>750</v>
      </c>
      <c r="N654" s="832">
        <v>3</v>
      </c>
      <c r="O654" s="836">
        <v>3</v>
      </c>
      <c r="P654" s="835">
        <v>250</v>
      </c>
      <c r="Q654" s="837">
        <v>0.33333333333333331</v>
      </c>
      <c r="R654" s="832">
        <v>1</v>
      </c>
      <c r="S654" s="837">
        <v>0.33333333333333331</v>
      </c>
      <c r="T654" s="836">
        <v>1</v>
      </c>
      <c r="U654" s="838">
        <v>0.33333333333333331</v>
      </c>
    </row>
    <row r="655" spans="1:21" ht="14.4" customHeight="1" x14ac:dyDescent="0.3">
      <c r="A655" s="831">
        <v>31</v>
      </c>
      <c r="B655" s="832" t="s">
        <v>2041</v>
      </c>
      <c r="C655" s="832" t="s">
        <v>2047</v>
      </c>
      <c r="D655" s="833" t="s">
        <v>3332</v>
      </c>
      <c r="E655" s="834" t="s">
        <v>2058</v>
      </c>
      <c r="F655" s="832" t="s">
        <v>2044</v>
      </c>
      <c r="G655" s="832" t="s">
        <v>2109</v>
      </c>
      <c r="H655" s="832" t="s">
        <v>588</v>
      </c>
      <c r="I655" s="832" t="s">
        <v>2478</v>
      </c>
      <c r="J655" s="832" t="s">
        <v>2120</v>
      </c>
      <c r="K655" s="832" t="s">
        <v>2479</v>
      </c>
      <c r="L655" s="835">
        <v>50.5</v>
      </c>
      <c r="M655" s="835">
        <v>202</v>
      </c>
      <c r="N655" s="832">
        <v>4</v>
      </c>
      <c r="O655" s="836">
        <v>4</v>
      </c>
      <c r="P655" s="835">
        <v>202</v>
      </c>
      <c r="Q655" s="837">
        <v>1</v>
      </c>
      <c r="R655" s="832">
        <v>4</v>
      </c>
      <c r="S655" s="837">
        <v>1</v>
      </c>
      <c r="T655" s="836">
        <v>4</v>
      </c>
      <c r="U655" s="838">
        <v>1</v>
      </c>
    </row>
    <row r="656" spans="1:21" ht="14.4" customHeight="1" x14ac:dyDescent="0.3">
      <c r="A656" s="831">
        <v>31</v>
      </c>
      <c r="B656" s="832" t="s">
        <v>2041</v>
      </c>
      <c r="C656" s="832" t="s">
        <v>2047</v>
      </c>
      <c r="D656" s="833" t="s">
        <v>3332</v>
      </c>
      <c r="E656" s="834" t="s">
        <v>2058</v>
      </c>
      <c r="F656" s="832" t="s">
        <v>2044</v>
      </c>
      <c r="G656" s="832" t="s">
        <v>2109</v>
      </c>
      <c r="H656" s="832" t="s">
        <v>588</v>
      </c>
      <c r="I656" s="832" t="s">
        <v>2119</v>
      </c>
      <c r="J656" s="832" t="s">
        <v>2120</v>
      </c>
      <c r="K656" s="832" t="s">
        <v>2121</v>
      </c>
      <c r="L656" s="835">
        <v>58.5</v>
      </c>
      <c r="M656" s="835">
        <v>526.5</v>
      </c>
      <c r="N656" s="832">
        <v>9</v>
      </c>
      <c r="O656" s="836">
        <v>8</v>
      </c>
      <c r="P656" s="835">
        <v>526.5</v>
      </c>
      <c r="Q656" s="837">
        <v>1</v>
      </c>
      <c r="R656" s="832">
        <v>9</v>
      </c>
      <c r="S656" s="837">
        <v>1</v>
      </c>
      <c r="T656" s="836">
        <v>8</v>
      </c>
      <c r="U656" s="838">
        <v>1</v>
      </c>
    </row>
    <row r="657" spans="1:21" ht="14.4" customHeight="1" x14ac:dyDescent="0.3">
      <c r="A657" s="831">
        <v>31</v>
      </c>
      <c r="B657" s="832" t="s">
        <v>2041</v>
      </c>
      <c r="C657" s="832" t="s">
        <v>2047</v>
      </c>
      <c r="D657" s="833" t="s">
        <v>3332</v>
      </c>
      <c r="E657" s="834" t="s">
        <v>2058</v>
      </c>
      <c r="F657" s="832" t="s">
        <v>2044</v>
      </c>
      <c r="G657" s="832" t="s">
        <v>2109</v>
      </c>
      <c r="H657" s="832" t="s">
        <v>588</v>
      </c>
      <c r="I657" s="832" t="s">
        <v>2122</v>
      </c>
      <c r="J657" s="832" t="s">
        <v>2123</v>
      </c>
      <c r="K657" s="832" t="s">
        <v>2124</v>
      </c>
      <c r="L657" s="835">
        <v>971.25</v>
      </c>
      <c r="M657" s="835">
        <v>971.25</v>
      </c>
      <c r="N657" s="832">
        <v>1</v>
      </c>
      <c r="O657" s="836">
        <v>1</v>
      </c>
      <c r="P657" s="835">
        <v>971.25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31</v>
      </c>
      <c r="B658" s="832" t="s">
        <v>2041</v>
      </c>
      <c r="C658" s="832" t="s">
        <v>2047</v>
      </c>
      <c r="D658" s="833" t="s">
        <v>3332</v>
      </c>
      <c r="E658" s="834" t="s">
        <v>2058</v>
      </c>
      <c r="F658" s="832" t="s">
        <v>2044</v>
      </c>
      <c r="G658" s="832" t="s">
        <v>2109</v>
      </c>
      <c r="H658" s="832" t="s">
        <v>588</v>
      </c>
      <c r="I658" s="832" t="s">
        <v>2584</v>
      </c>
      <c r="J658" s="832" t="s">
        <v>2585</v>
      </c>
      <c r="K658" s="832" t="s">
        <v>2586</v>
      </c>
      <c r="L658" s="835">
        <v>250</v>
      </c>
      <c r="M658" s="835">
        <v>250</v>
      </c>
      <c r="N658" s="832">
        <v>1</v>
      </c>
      <c r="O658" s="836">
        <v>1</v>
      </c>
      <c r="P658" s="835">
        <v>250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31</v>
      </c>
      <c r="B659" s="832" t="s">
        <v>2041</v>
      </c>
      <c r="C659" s="832" t="s">
        <v>2047</v>
      </c>
      <c r="D659" s="833" t="s">
        <v>3332</v>
      </c>
      <c r="E659" s="834" t="s">
        <v>2058</v>
      </c>
      <c r="F659" s="832" t="s">
        <v>2044</v>
      </c>
      <c r="G659" s="832" t="s">
        <v>2109</v>
      </c>
      <c r="H659" s="832" t="s">
        <v>588</v>
      </c>
      <c r="I659" s="832" t="s">
        <v>2587</v>
      </c>
      <c r="J659" s="832" t="s">
        <v>2588</v>
      </c>
      <c r="K659" s="832"/>
      <c r="L659" s="835">
        <v>80.349999999999994</v>
      </c>
      <c r="M659" s="835">
        <v>160.69999999999999</v>
      </c>
      <c r="N659" s="832">
        <v>2</v>
      </c>
      <c r="O659" s="836">
        <v>2</v>
      </c>
      <c r="P659" s="835">
        <v>160.69999999999999</v>
      </c>
      <c r="Q659" s="837">
        <v>1</v>
      </c>
      <c r="R659" s="832">
        <v>2</v>
      </c>
      <c r="S659" s="837">
        <v>1</v>
      </c>
      <c r="T659" s="836">
        <v>2</v>
      </c>
      <c r="U659" s="838">
        <v>1</v>
      </c>
    </row>
    <row r="660" spans="1:21" ht="14.4" customHeight="1" x14ac:dyDescent="0.3">
      <c r="A660" s="831">
        <v>31</v>
      </c>
      <c r="B660" s="832" t="s">
        <v>2041</v>
      </c>
      <c r="C660" s="832" t="s">
        <v>2047</v>
      </c>
      <c r="D660" s="833" t="s">
        <v>3332</v>
      </c>
      <c r="E660" s="834" t="s">
        <v>2058</v>
      </c>
      <c r="F660" s="832" t="s">
        <v>2044</v>
      </c>
      <c r="G660" s="832" t="s">
        <v>2109</v>
      </c>
      <c r="H660" s="832" t="s">
        <v>588</v>
      </c>
      <c r="I660" s="832" t="s">
        <v>2589</v>
      </c>
      <c r="J660" s="832" t="s">
        <v>2590</v>
      </c>
      <c r="K660" s="832" t="s">
        <v>2591</v>
      </c>
      <c r="L660" s="835">
        <v>600</v>
      </c>
      <c r="M660" s="835">
        <v>600</v>
      </c>
      <c r="N660" s="832">
        <v>1</v>
      </c>
      <c r="O660" s="836">
        <v>1</v>
      </c>
      <c r="P660" s="835">
        <v>600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31</v>
      </c>
      <c r="B661" s="832" t="s">
        <v>2041</v>
      </c>
      <c r="C661" s="832" t="s">
        <v>2047</v>
      </c>
      <c r="D661" s="833" t="s">
        <v>3332</v>
      </c>
      <c r="E661" s="834" t="s">
        <v>2058</v>
      </c>
      <c r="F661" s="832" t="s">
        <v>2044</v>
      </c>
      <c r="G661" s="832" t="s">
        <v>2109</v>
      </c>
      <c r="H661" s="832" t="s">
        <v>588</v>
      </c>
      <c r="I661" s="832" t="s">
        <v>2277</v>
      </c>
      <c r="J661" s="832" t="s">
        <v>2278</v>
      </c>
      <c r="K661" s="832" t="s">
        <v>2279</v>
      </c>
      <c r="L661" s="835">
        <v>349.12</v>
      </c>
      <c r="M661" s="835">
        <v>349.12</v>
      </c>
      <c r="N661" s="832">
        <v>1</v>
      </c>
      <c r="O661" s="836">
        <v>1</v>
      </c>
      <c r="P661" s="835">
        <v>349.12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31</v>
      </c>
      <c r="B662" s="832" t="s">
        <v>2041</v>
      </c>
      <c r="C662" s="832" t="s">
        <v>2047</v>
      </c>
      <c r="D662" s="833" t="s">
        <v>3332</v>
      </c>
      <c r="E662" s="834" t="s">
        <v>2058</v>
      </c>
      <c r="F662" s="832" t="s">
        <v>2044</v>
      </c>
      <c r="G662" s="832" t="s">
        <v>2109</v>
      </c>
      <c r="H662" s="832" t="s">
        <v>588</v>
      </c>
      <c r="I662" s="832" t="s">
        <v>2125</v>
      </c>
      <c r="J662" s="832" t="s">
        <v>2126</v>
      </c>
      <c r="K662" s="832" t="s">
        <v>2127</v>
      </c>
      <c r="L662" s="835">
        <v>350</v>
      </c>
      <c r="M662" s="835">
        <v>12250</v>
      </c>
      <c r="N662" s="832">
        <v>35</v>
      </c>
      <c r="O662" s="836">
        <v>35</v>
      </c>
      <c r="P662" s="835">
        <v>12250</v>
      </c>
      <c r="Q662" s="837">
        <v>1</v>
      </c>
      <c r="R662" s="832">
        <v>35</v>
      </c>
      <c r="S662" s="837">
        <v>1</v>
      </c>
      <c r="T662" s="836">
        <v>35</v>
      </c>
      <c r="U662" s="838">
        <v>1</v>
      </c>
    </row>
    <row r="663" spans="1:21" ht="14.4" customHeight="1" x14ac:dyDescent="0.3">
      <c r="A663" s="831">
        <v>31</v>
      </c>
      <c r="B663" s="832" t="s">
        <v>2041</v>
      </c>
      <c r="C663" s="832" t="s">
        <v>2047</v>
      </c>
      <c r="D663" s="833" t="s">
        <v>3332</v>
      </c>
      <c r="E663" s="834" t="s">
        <v>2058</v>
      </c>
      <c r="F663" s="832" t="s">
        <v>2044</v>
      </c>
      <c r="G663" s="832" t="s">
        <v>2109</v>
      </c>
      <c r="H663" s="832" t="s">
        <v>588</v>
      </c>
      <c r="I663" s="832" t="s">
        <v>2280</v>
      </c>
      <c r="J663" s="832" t="s">
        <v>2120</v>
      </c>
      <c r="K663" s="832" t="s">
        <v>2281</v>
      </c>
      <c r="L663" s="835">
        <v>58.5</v>
      </c>
      <c r="M663" s="835">
        <v>585</v>
      </c>
      <c r="N663" s="832">
        <v>10</v>
      </c>
      <c r="O663" s="836">
        <v>9</v>
      </c>
      <c r="P663" s="835">
        <v>526.5</v>
      </c>
      <c r="Q663" s="837">
        <v>0.9</v>
      </c>
      <c r="R663" s="832">
        <v>9</v>
      </c>
      <c r="S663" s="837">
        <v>0.9</v>
      </c>
      <c r="T663" s="836">
        <v>8</v>
      </c>
      <c r="U663" s="838">
        <v>0.88888888888888884</v>
      </c>
    </row>
    <row r="664" spans="1:21" ht="14.4" customHeight="1" x14ac:dyDescent="0.3">
      <c r="A664" s="831">
        <v>31</v>
      </c>
      <c r="B664" s="832" t="s">
        <v>2041</v>
      </c>
      <c r="C664" s="832" t="s">
        <v>2047</v>
      </c>
      <c r="D664" s="833" t="s">
        <v>3332</v>
      </c>
      <c r="E664" s="834" t="s">
        <v>2058</v>
      </c>
      <c r="F664" s="832" t="s">
        <v>2044</v>
      </c>
      <c r="G664" s="832" t="s">
        <v>2109</v>
      </c>
      <c r="H664" s="832" t="s">
        <v>588</v>
      </c>
      <c r="I664" s="832" t="s">
        <v>2211</v>
      </c>
      <c r="J664" s="832" t="s">
        <v>2212</v>
      </c>
      <c r="K664" s="832" t="s">
        <v>2213</v>
      </c>
      <c r="L664" s="835">
        <v>336.5</v>
      </c>
      <c r="M664" s="835">
        <v>336.5</v>
      </c>
      <c r="N664" s="832">
        <v>1</v>
      </c>
      <c r="O664" s="836">
        <v>1</v>
      </c>
      <c r="P664" s="835">
        <v>336.5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31</v>
      </c>
      <c r="B665" s="832" t="s">
        <v>2041</v>
      </c>
      <c r="C665" s="832" t="s">
        <v>2047</v>
      </c>
      <c r="D665" s="833" t="s">
        <v>3332</v>
      </c>
      <c r="E665" s="834" t="s">
        <v>2058</v>
      </c>
      <c r="F665" s="832" t="s">
        <v>2044</v>
      </c>
      <c r="G665" s="832" t="s">
        <v>2109</v>
      </c>
      <c r="H665" s="832" t="s">
        <v>588</v>
      </c>
      <c r="I665" s="832" t="s">
        <v>2592</v>
      </c>
      <c r="J665" s="832" t="s">
        <v>2593</v>
      </c>
      <c r="K665" s="832"/>
      <c r="L665" s="835">
        <v>500</v>
      </c>
      <c r="M665" s="835">
        <v>500</v>
      </c>
      <c r="N665" s="832">
        <v>1</v>
      </c>
      <c r="O665" s="836">
        <v>1</v>
      </c>
      <c r="P665" s="835">
        <v>500</v>
      </c>
      <c r="Q665" s="837">
        <v>1</v>
      </c>
      <c r="R665" s="832">
        <v>1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31</v>
      </c>
      <c r="B666" s="832" t="s">
        <v>2041</v>
      </c>
      <c r="C666" s="832" t="s">
        <v>2047</v>
      </c>
      <c r="D666" s="833" t="s">
        <v>3332</v>
      </c>
      <c r="E666" s="834" t="s">
        <v>2058</v>
      </c>
      <c r="F666" s="832" t="s">
        <v>2044</v>
      </c>
      <c r="G666" s="832" t="s">
        <v>2109</v>
      </c>
      <c r="H666" s="832" t="s">
        <v>588</v>
      </c>
      <c r="I666" s="832" t="s">
        <v>2251</v>
      </c>
      <c r="J666" s="832" t="s">
        <v>2252</v>
      </c>
      <c r="K666" s="832" t="s">
        <v>2253</v>
      </c>
      <c r="L666" s="835">
        <v>1000</v>
      </c>
      <c r="M666" s="835">
        <v>6000</v>
      </c>
      <c r="N666" s="832">
        <v>6</v>
      </c>
      <c r="O666" s="836">
        <v>6</v>
      </c>
      <c r="P666" s="835">
        <v>6000</v>
      </c>
      <c r="Q666" s="837">
        <v>1</v>
      </c>
      <c r="R666" s="832">
        <v>6</v>
      </c>
      <c r="S666" s="837">
        <v>1</v>
      </c>
      <c r="T666" s="836">
        <v>6</v>
      </c>
      <c r="U666" s="838">
        <v>1</v>
      </c>
    </row>
    <row r="667" spans="1:21" ht="14.4" customHeight="1" x14ac:dyDescent="0.3">
      <c r="A667" s="831">
        <v>31</v>
      </c>
      <c r="B667" s="832" t="s">
        <v>2041</v>
      </c>
      <c r="C667" s="832" t="s">
        <v>2047</v>
      </c>
      <c r="D667" s="833" t="s">
        <v>3332</v>
      </c>
      <c r="E667" s="834" t="s">
        <v>2058</v>
      </c>
      <c r="F667" s="832" t="s">
        <v>2044</v>
      </c>
      <c r="G667" s="832" t="s">
        <v>2109</v>
      </c>
      <c r="H667" s="832" t="s">
        <v>588</v>
      </c>
      <c r="I667" s="832" t="s">
        <v>2254</v>
      </c>
      <c r="J667" s="832" t="s">
        <v>2255</v>
      </c>
      <c r="K667" s="832" t="s">
        <v>2256</v>
      </c>
      <c r="L667" s="835">
        <v>750</v>
      </c>
      <c r="M667" s="835">
        <v>5250</v>
      </c>
      <c r="N667" s="832">
        <v>7</v>
      </c>
      <c r="O667" s="836">
        <v>7</v>
      </c>
      <c r="P667" s="835">
        <v>4500</v>
      </c>
      <c r="Q667" s="837">
        <v>0.8571428571428571</v>
      </c>
      <c r="R667" s="832">
        <v>6</v>
      </c>
      <c r="S667" s="837">
        <v>0.8571428571428571</v>
      </c>
      <c r="T667" s="836">
        <v>6</v>
      </c>
      <c r="U667" s="838">
        <v>0.8571428571428571</v>
      </c>
    </row>
    <row r="668" spans="1:21" ht="14.4" customHeight="1" x14ac:dyDescent="0.3">
      <c r="A668" s="831">
        <v>31</v>
      </c>
      <c r="B668" s="832" t="s">
        <v>2041</v>
      </c>
      <c r="C668" s="832" t="s">
        <v>2047</v>
      </c>
      <c r="D668" s="833" t="s">
        <v>3332</v>
      </c>
      <c r="E668" s="834" t="s">
        <v>2058</v>
      </c>
      <c r="F668" s="832" t="s">
        <v>2044</v>
      </c>
      <c r="G668" s="832" t="s">
        <v>2109</v>
      </c>
      <c r="H668" s="832" t="s">
        <v>588</v>
      </c>
      <c r="I668" s="832" t="s">
        <v>2594</v>
      </c>
      <c r="J668" s="832" t="s">
        <v>2595</v>
      </c>
      <c r="K668" s="832"/>
      <c r="L668" s="835">
        <v>2200</v>
      </c>
      <c r="M668" s="835">
        <v>4400</v>
      </c>
      <c r="N668" s="832">
        <v>2</v>
      </c>
      <c r="O668" s="836">
        <v>2</v>
      </c>
      <c r="P668" s="835">
        <v>2200</v>
      </c>
      <c r="Q668" s="837">
        <v>0.5</v>
      </c>
      <c r="R668" s="832">
        <v>1</v>
      </c>
      <c r="S668" s="837">
        <v>0.5</v>
      </c>
      <c r="T668" s="836">
        <v>1</v>
      </c>
      <c r="U668" s="838">
        <v>0.5</v>
      </c>
    </row>
    <row r="669" spans="1:21" ht="14.4" customHeight="1" x14ac:dyDescent="0.3">
      <c r="A669" s="831">
        <v>31</v>
      </c>
      <c r="B669" s="832" t="s">
        <v>2041</v>
      </c>
      <c r="C669" s="832" t="s">
        <v>2047</v>
      </c>
      <c r="D669" s="833" t="s">
        <v>3332</v>
      </c>
      <c r="E669" s="834" t="s">
        <v>2058</v>
      </c>
      <c r="F669" s="832" t="s">
        <v>2044</v>
      </c>
      <c r="G669" s="832" t="s">
        <v>2109</v>
      </c>
      <c r="H669" s="832" t="s">
        <v>588</v>
      </c>
      <c r="I669" s="832" t="s">
        <v>2596</v>
      </c>
      <c r="J669" s="832" t="s">
        <v>2597</v>
      </c>
      <c r="K669" s="832" t="s">
        <v>2598</v>
      </c>
      <c r="L669" s="835">
        <v>628</v>
      </c>
      <c r="M669" s="835">
        <v>3768</v>
      </c>
      <c r="N669" s="832">
        <v>6</v>
      </c>
      <c r="O669" s="836">
        <v>6</v>
      </c>
      <c r="P669" s="835">
        <v>1884</v>
      </c>
      <c r="Q669" s="837">
        <v>0.5</v>
      </c>
      <c r="R669" s="832">
        <v>3</v>
      </c>
      <c r="S669" s="837">
        <v>0.5</v>
      </c>
      <c r="T669" s="836">
        <v>3</v>
      </c>
      <c r="U669" s="838">
        <v>0.5</v>
      </c>
    </row>
    <row r="670" spans="1:21" ht="14.4" customHeight="1" x14ac:dyDescent="0.3">
      <c r="A670" s="831">
        <v>31</v>
      </c>
      <c r="B670" s="832" t="s">
        <v>2041</v>
      </c>
      <c r="C670" s="832" t="s">
        <v>2047</v>
      </c>
      <c r="D670" s="833" t="s">
        <v>3332</v>
      </c>
      <c r="E670" s="834" t="s">
        <v>2058</v>
      </c>
      <c r="F670" s="832" t="s">
        <v>2044</v>
      </c>
      <c r="G670" s="832" t="s">
        <v>2109</v>
      </c>
      <c r="H670" s="832" t="s">
        <v>588</v>
      </c>
      <c r="I670" s="832" t="s">
        <v>2599</v>
      </c>
      <c r="J670" s="832" t="s">
        <v>2493</v>
      </c>
      <c r="K670" s="832" t="s">
        <v>2600</v>
      </c>
      <c r="L670" s="835">
        <v>600</v>
      </c>
      <c r="M670" s="835">
        <v>600</v>
      </c>
      <c r="N670" s="832">
        <v>1</v>
      </c>
      <c r="O670" s="836">
        <v>1</v>
      </c>
      <c r="P670" s="835">
        <v>600</v>
      </c>
      <c r="Q670" s="837">
        <v>1</v>
      </c>
      <c r="R670" s="832">
        <v>1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31</v>
      </c>
      <c r="B671" s="832" t="s">
        <v>2041</v>
      </c>
      <c r="C671" s="832" t="s">
        <v>2047</v>
      </c>
      <c r="D671" s="833" t="s">
        <v>3332</v>
      </c>
      <c r="E671" s="834" t="s">
        <v>2058</v>
      </c>
      <c r="F671" s="832" t="s">
        <v>2044</v>
      </c>
      <c r="G671" s="832" t="s">
        <v>2109</v>
      </c>
      <c r="H671" s="832" t="s">
        <v>588</v>
      </c>
      <c r="I671" s="832" t="s">
        <v>2601</v>
      </c>
      <c r="J671" s="832" t="s">
        <v>2602</v>
      </c>
      <c r="K671" s="832" t="s">
        <v>2603</v>
      </c>
      <c r="L671" s="835">
        <v>750</v>
      </c>
      <c r="M671" s="835">
        <v>2250</v>
      </c>
      <c r="N671" s="832">
        <v>3</v>
      </c>
      <c r="O671" s="836">
        <v>3</v>
      </c>
      <c r="P671" s="835">
        <v>2250</v>
      </c>
      <c r="Q671" s="837">
        <v>1</v>
      </c>
      <c r="R671" s="832">
        <v>3</v>
      </c>
      <c r="S671" s="837">
        <v>1</v>
      </c>
      <c r="T671" s="836">
        <v>3</v>
      </c>
      <c r="U671" s="838">
        <v>1</v>
      </c>
    </row>
    <row r="672" spans="1:21" ht="14.4" customHeight="1" x14ac:dyDescent="0.3">
      <c r="A672" s="831">
        <v>31</v>
      </c>
      <c r="B672" s="832" t="s">
        <v>2041</v>
      </c>
      <c r="C672" s="832" t="s">
        <v>2047</v>
      </c>
      <c r="D672" s="833" t="s">
        <v>3332</v>
      </c>
      <c r="E672" s="834" t="s">
        <v>2058</v>
      </c>
      <c r="F672" s="832" t="s">
        <v>2044</v>
      </c>
      <c r="G672" s="832" t="s">
        <v>2109</v>
      </c>
      <c r="H672" s="832" t="s">
        <v>588</v>
      </c>
      <c r="I672" s="832" t="s">
        <v>2604</v>
      </c>
      <c r="J672" s="832" t="s">
        <v>2605</v>
      </c>
      <c r="K672" s="832"/>
      <c r="L672" s="835">
        <v>1000</v>
      </c>
      <c r="M672" s="835">
        <v>1000</v>
      </c>
      <c r="N672" s="832">
        <v>1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31</v>
      </c>
      <c r="B673" s="832" t="s">
        <v>2041</v>
      </c>
      <c r="C673" s="832" t="s">
        <v>2047</v>
      </c>
      <c r="D673" s="833" t="s">
        <v>3332</v>
      </c>
      <c r="E673" s="834" t="s">
        <v>2058</v>
      </c>
      <c r="F673" s="832" t="s">
        <v>2044</v>
      </c>
      <c r="G673" s="832" t="s">
        <v>2109</v>
      </c>
      <c r="H673" s="832" t="s">
        <v>588</v>
      </c>
      <c r="I673" s="832" t="s">
        <v>2606</v>
      </c>
      <c r="J673" s="832" t="s">
        <v>2607</v>
      </c>
      <c r="K673" s="832" t="s">
        <v>2608</v>
      </c>
      <c r="L673" s="835">
        <v>3200</v>
      </c>
      <c r="M673" s="835">
        <v>9600</v>
      </c>
      <c r="N673" s="832">
        <v>3</v>
      </c>
      <c r="O673" s="836">
        <v>3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31</v>
      </c>
      <c r="B674" s="832" t="s">
        <v>2041</v>
      </c>
      <c r="C674" s="832" t="s">
        <v>2047</v>
      </c>
      <c r="D674" s="833" t="s">
        <v>3332</v>
      </c>
      <c r="E674" s="834" t="s">
        <v>2058</v>
      </c>
      <c r="F674" s="832" t="s">
        <v>2044</v>
      </c>
      <c r="G674" s="832" t="s">
        <v>2109</v>
      </c>
      <c r="H674" s="832" t="s">
        <v>588</v>
      </c>
      <c r="I674" s="832" t="s">
        <v>2609</v>
      </c>
      <c r="J674" s="832" t="s">
        <v>2610</v>
      </c>
      <c r="K674" s="832" t="s">
        <v>2611</v>
      </c>
      <c r="L674" s="835">
        <v>150</v>
      </c>
      <c r="M674" s="835">
        <v>150</v>
      </c>
      <c r="N674" s="832">
        <v>1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31</v>
      </c>
      <c r="B675" s="832" t="s">
        <v>2041</v>
      </c>
      <c r="C675" s="832" t="s">
        <v>2047</v>
      </c>
      <c r="D675" s="833" t="s">
        <v>3332</v>
      </c>
      <c r="E675" s="834" t="s">
        <v>2058</v>
      </c>
      <c r="F675" s="832" t="s">
        <v>2044</v>
      </c>
      <c r="G675" s="832" t="s">
        <v>2109</v>
      </c>
      <c r="H675" s="832" t="s">
        <v>588</v>
      </c>
      <c r="I675" s="832" t="s">
        <v>2372</v>
      </c>
      <c r="J675" s="832" t="s">
        <v>2373</v>
      </c>
      <c r="K675" s="832" t="s">
        <v>2374</v>
      </c>
      <c r="L675" s="835">
        <v>250</v>
      </c>
      <c r="M675" s="835">
        <v>250</v>
      </c>
      <c r="N675" s="832">
        <v>1</v>
      </c>
      <c r="O675" s="836">
        <v>1</v>
      </c>
      <c r="P675" s="835">
        <v>250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31</v>
      </c>
      <c r="B676" s="832" t="s">
        <v>2041</v>
      </c>
      <c r="C676" s="832" t="s">
        <v>2047</v>
      </c>
      <c r="D676" s="833" t="s">
        <v>3332</v>
      </c>
      <c r="E676" s="834" t="s">
        <v>2058</v>
      </c>
      <c r="F676" s="832" t="s">
        <v>2044</v>
      </c>
      <c r="G676" s="832" t="s">
        <v>2109</v>
      </c>
      <c r="H676" s="832" t="s">
        <v>588</v>
      </c>
      <c r="I676" s="832" t="s">
        <v>2612</v>
      </c>
      <c r="J676" s="832" t="s">
        <v>2613</v>
      </c>
      <c r="K676" s="832" t="s">
        <v>2459</v>
      </c>
      <c r="L676" s="835">
        <v>250</v>
      </c>
      <c r="M676" s="835">
        <v>500</v>
      </c>
      <c r="N676" s="832">
        <v>2</v>
      </c>
      <c r="O676" s="836">
        <v>2</v>
      </c>
      <c r="P676" s="835">
        <v>500</v>
      </c>
      <c r="Q676" s="837">
        <v>1</v>
      </c>
      <c r="R676" s="832">
        <v>2</v>
      </c>
      <c r="S676" s="837">
        <v>1</v>
      </c>
      <c r="T676" s="836">
        <v>2</v>
      </c>
      <c r="U676" s="838">
        <v>1</v>
      </c>
    </row>
    <row r="677" spans="1:21" ht="14.4" customHeight="1" x14ac:dyDescent="0.3">
      <c r="A677" s="831">
        <v>31</v>
      </c>
      <c r="B677" s="832" t="s">
        <v>2041</v>
      </c>
      <c r="C677" s="832" t="s">
        <v>2047</v>
      </c>
      <c r="D677" s="833" t="s">
        <v>3332</v>
      </c>
      <c r="E677" s="834" t="s">
        <v>2058</v>
      </c>
      <c r="F677" s="832" t="s">
        <v>2044</v>
      </c>
      <c r="G677" s="832" t="s">
        <v>2109</v>
      </c>
      <c r="H677" s="832" t="s">
        <v>588</v>
      </c>
      <c r="I677" s="832" t="s">
        <v>2614</v>
      </c>
      <c r="J677" s="832" t="s">
        <v>2615</v>
      </c>
      <c r="K677" s="832" t="s">
        <v>2616</v>
      </c>
      <c r="L677" s="835">
        <v>180</v>
      </c>
      <c r="M677" s="835">
        <v>180</v>
      </c>
      <c r="N677" s="832">
        <v>1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31</v>
      </c>
      <c r="B678" s="832" t="s">
        <v>2041</v>
      </c>
      <c r="C678" s="832" t="s">
        <v>2047</v>
      </c>
      <c r="D678" s="833" t="s">
        <v>3332</v>
      </c>
      <c r="E678" s="834" t="s">
        <v>2058</v>
      </c>
      <c r="F678" s="832" t="s">
        <v>2044</v>
      </c>
      <c r="G678" s="832" t="s">
        <v>2109</v>
      </c>
      <c r="H678" s="832" t="s">
        <v>588</v>
      </c>
      <c r="I678" s="832" t="s">
        <v>2617</v>
      </c>
      <c r="J678" s="832" t="s">
        <v>2618</v>
      </c>
      <c r="K678" s="832" t="s">
        <v>2619</v>
      </c>
      <c r="L678" s="835">
        <v>750</v>
      </c>
      <c r="M678" s="835">
        <v>750</v>
      </c>
      <c r="N678" s="832">
        <v>1</v>
      </c>
      <c r="O678" s="836">
        <v>1</v>
      </c>
      <c r="P678" s="835">
        <v>750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31</v>
      </c>
      <c r="B679" s="832" t="s">
        <v>2041</v>
      </c>
      <c r="C679" s="832" t="s">
        <v>2047</v>
      </c>
      <c r="D679" s="833" t="s">
        <v>3332</v>
      </c>
      <c r="E679" s="834" t="s">
        <v>2058</v>
      </c>
      <c r="F679" s="832" t="s">
        <v>2044</v>
      </c>
      <c r="G679" s="832" t="s">
        <v>2109</v>
      </c>
      <c r="H679" s="832" t="s">
        <v>588</v>
      </c>
      <c r="I679" s="832" t="s">
        <v>2620</v>
      </c>
      <c r="J679" s="832" t="s">
        <v>2621</v>
      </c>
      <c r="K679" s="832" t="s">
        <v>2622</v>
      </c>
      <c r="L679" s="835">
        <v>180</v>
      </c>
      <c r="M679" s="835">
        <v>180</v>
      </c>
      <c r="N679" s="832">
        <v>1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31</v>
      </c>
      <c r="B680" s="832" t="s">
        <v>2041</v>
      </c>
      <c r="C680" s="832" t="s">
        <v>2047</v>
      </c>
      <c r="D680" s="833" t="s">
        <v>3332</v>
      </c>
      <c r="E680" s="834" t="s">
        <v>2058</v>
      </c>
      <c r="F680" s="832" t="s">
        <v>2044</v>
      </c>
      <c r="G680" s="832" t="s">
        <v>2109</v>
      </c>
      <c r="H680" s="832" t="s">
        <v>588</v>
      </c>
      <c r="I680" s="832" t="s">
        <v>2623</v>
      </c>
      <c r="J680" s="832" t="s">
        <v>2624</v>
      </c>
      <c r="K680" s="832" t="s">
        <v>2625</v>
      </c>
      <c r="L680" s="835">
        <v>350</v>
      </c>
      <c r="M680" s="835">
        <v>350</v>
      </c>
      <c r="N680" s="832">
        <v>1</v>
      </c>
      <c r="O680" s="836">
        <v>1</v>
      </c>
      <c r="P680" s="835">
        <v>350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31</v>
      </c>
      <c r="B681" s="832" t="s">
        <v>2041</v>
      </c>
      <c r="C681" s="832" t="s">
        <v>2047</v>
      </c>
      <c r="D681" s="833" t="s">
        <v>3332</v>
      </c>
      <c r="E681" s="834" t="s">
        <v>2058</v>
      </c>
      <c r="F681" s="832" t="s">
        <v>2044</v>
      </c>
      <c r="G681" s="832" t="s">
        <v>2131</v>
      </c>
      <c r="H681" s="832" t="s">
        <v>588</v>
      </c>
      <c r="I681" s="832" t="s">
        <v>2214</v>
      </c>
      <c r="J681" s="832" t="s">
        <v>2215</v>
      </c>
      <c r="K681" s="832" t="s">
        <v>2216</v>
      </c>
      <c r="L681" s="835">
        <v>260</v>
      </c>
      <c r="M681" s="835">
        <v>5720</v>
      </c>
      <c r="N681" s="832">
        <v>22</v>
      </c>
      <c r="O681" s="836">
        <v>12</v>
      </c>
      <c r="P681" s="835">
        <v>5460</v>
      </c>
      <c r="Q681" s="837">
        <v>0.95454545454545459</v>
      </c>
      <c r="R681" s="832">
        <v>21</v>
      </c>
      <c r="S681" s="837">
        <v>0.95454545454545459</v>
      </c>
      <c r="T681" s="836">
        <v>11</v>
      </c>
      <c r="U681" s="838">
        <v>0.91666666666666663</v>
      </c>
    </row>
    <row r="682" spans="1:21" ht="14.4" customHeight="1" x14ac:dyDescent="0.3">
      <c r="A682" s="831">
        <v>31</v>
      </c>
      <c r="B682" s="832" t="s">
        <v>2041</v>
      </c>
      <c r="C682" s="832" t="s">
        <v>2047</v>
      </c>
      <c r="D682" s="833" t="s">
        <v>3332</v>
      </c>
      <c r="E682" s="834" t="s">
        <v>2058</v>
      </c>
      <c r="F682" s="832" t="s">
        <v>2044</v>
      </c>
      <c r="G682" s="832" t="s">
        <v>2131</v>
      </c>
      <c r="H682" s="832" t="s">
        <v>588</v>
      </c>
      <c r="I682" s="832" t="s">
        <v>2132</v>
      </c>
      <c r="J682" s="832" t="s">
        <v>2133</v>
      </c>
      <c r="K682" s="832" t="s">
        <v>2134</v>
      </c>
      <c r="L682" s="835">
        <v>200</v>
      </c>
      <c r="M682" s="835">
        <v>800</v>
      </c>
      <c r="N682" s="832">
        <v>4</v>
      </c>
      <c r="O682" s="836">
        <v>2</v>
      </c>
      <c r="P682" s="835">
        <v>800</v>
      </c>
      <c r="Q682" s="837">
        <v>1</v>
      </c>
      <c r="R682" s="832">
        <v>4</v>
      </c>
      <c r="S682" s="837">
        <v>1</v>
      </c>
      <c r="T682" s="836">
        <v>2</v>
      </c>
      <c r="U682" s="838">
        <v>1</v>
      </c>
    </row>
    <row r="683" spans="1:21" ht="14.4" customHeight="1" x14ac:dyDescent="0.3">
      <c r="A683" s="831">
        <v>31</v>
      </c>
      <c r="B683" s="832" t="s">
        <v>2041</v>
      </c>
      <c r="C683" s="832" t="s">
        <v>2047</v>
      </c>
      <c r="D683" s="833" t="s">
        <v>3332</v>
      </c>
      <c r="E683" s="834" t="s">
        <v>2058</v>
      </c>
      <c r="F683" s="832" t="s">
        <v>2044</v>
      </c>
      <c r="G683" s="832" t="s">
        <v>2131</v>
      </c>
      <c r="H683" s="832" t="s">
        <v>588</v>
      </c>
      <c r="I683" s="832" t="s">
        <v>2626</v>
      </c>
      <c r="J683" s="832" t="s">
        <v>2627</v>
      </c>
      <c r="K683" s="832" t="s">
        <v>2628</v>
      </c>
      <c r="L683" s="835">
        <v>300</v>
      </c>
      <c r="M683" s="835">
        <v>600</v>
      </c>
      <c r="N683" s="832">
        <v>2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31</v>
      </c>
      <c r="B684" s="832" t="s">
        <v>2041</v>
      </c>
      <c r="C684" s="832" t="s">
        <v>2047</v>
      </c>
      <c r="D684" s="833" t="s">
        <v>3332</v>
      </c>
      <c r="E684" s="834" t="s">
        <v>2058</v>
      </c>
      <c r="F684" s="832" t="s">
        <v>2044</v>
      </c>
      <c r="G684" s="832" t="s">
        <v>2629</v>
      </c>
      <c r="H684" s="832" t="s">
        <v>588</v>
      </c>
      <c r="I684" s="832" t="s">
        <v>2630</v>
      </c>
      <c r="J684" s="832" t="s">
        <v>2631</v>
      </c>
      <c r="K684" s="832" t="s">
        <v>2632</v>
      </c>
      <c r="L684" s="835">
        <v>55000</v>
      </c>
      <c r="M684" s="835">
        <v>55000</v>
      </c>
      <c r="N684" s="832">
        <v>1</v>
      </c>
      <c r="O684" s="836">
        <v>1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31</v>
      </c>
      <c r="B685" s="832" t="s">
        <v>2041</v>
      </c>
      <c r="C685" s="832" t="s">
        <v>2047</v>
      </c>
      <c r="D685" s="833" t="s">
        <v>3332</v>
      </c>
      <c r="E685" s="834" t="s">
        <v>2058</v>
      </c>
      <c r="F685" s="832" t="s">
        <v>2044</v>
      </c>
      <c r="G685" s="832" t="s">
        <v>2633</v>
      </c>
      <c r="H685" s="832" t="s">
        <v>588</v>
      </c>
      <c r="I685" s="832" t="s">
        <v>2634</v>
      </c>
      <c r="J685" s="832" t="s">
        <v>2635</v>
      </c>
      <c r="K685" s="832" t="s">
        <v>2636</v>
      </c>
      <c r="L685" s="835">
        <v>553.15</v>
      </c>
      <c r="M685" s="835">
        <v>4978.3499999999995</v>
      </c>
      <c r="N685" s="832">
        <v>9</v>
      </c>
      <c r="O685" s="836">
        <v>3</v>
      </c>
      <c r="P685" s="835">
        <v>4978.3499999999995</v>
      </c>
      <c r="Q685" s="837">
        <v>1</v>
      </c>
      <c r="R685" s="832">
        <v>9</v>
      </c>
      <c r="S685" s="837">
        <v>1</v>
      </c>
      <c r="T685" s="836">
        <v>3</v>
      </c>
      <c r="U685" s="838">
        <v>1</v>
      </c>
    </row>
    <row r="686" spans="1:21" ht="14.4" customHeight="1" x14ac:dyDescent="0.3">
      <c r="A686" s="831">
        <v>31</v>
      </c>
      <c r="B686" s="832" t="s">
        <v>2041</v>
      </c>
      <c r="C686" s="832" t="s">
        <v>2047</v>
      </c>
      <c r="D686" s="833" t="s">
        <v>3332</v>
      </c>
      <c r="E686" s="834" t="s">
        <v>2058</v>
      </c>
      <c r="F686" s="832" t="s">
        <v>2044</v>
      </c>
      <c r="G686" s="832" t="s">
        <v>2633</v>
      </c>
      <c r="H686" s="832" t="s">
        <v>588</v>
      </c>
      <c r="I686" s="832" t="s">
        <v>2637</v>
      </c>
      <c r="J686" s="832" t="s">
        <v>2638</v>
      </c>
      <c r="K686" s="832" t="s">
        <v>2639</v>
      </c>
      <c r="L686" s="835">
        <v>1659.44</v>
      </c>
      <c r="M686" s="835">
        <v>6637.76</v>
      </c>
      <c r="N686" s="832">
        <v>4</v>
      </c>
      <c r="O686" s="836">
        <v>4</v>
      </c>
      <c r="P686" s="835">
        <v>6637.76</v>
      </c>
      <c r="Q686" s="837">
        <v>1</v>
      </c>
      <c r="R686" s="832">
        <v>4</v>
      </c>
      <c r="S686" s="837">
        <v>1</v>
      </c>
      <c r="T686" s="836">
        <v>4</v>
      </c>
      <c r="U686" s="838">
        <v>1</v>
      </c>
    </row>
    <row r="687" spans="1:21" ht="14.4" customHeight="1" x14ac:dyDescent="0.3">
      <c r="A687" s="831">
        <v>31</v>
      </c>
      <c r="B687" s="832" t="s">
        <v>2041</v>
      </c>
      <c r="C687" s="832" t="s">
        <v>2047</v>
      </c>
      <c r="D687" s="833" t="s">
        <v>3332</v>
      </c>
      <c r="E687" s="834" t="s">
        <v>2059</v>
      </c>
      <c r="F687" s="832" t="s">
        <v>2042</v>
      </c>
      <c r="G687" s="832" t="s">
        <v>2085</v>
      </c>
      <c r="H687" s="832" t="s">
        <v>630</v>
      </c>
      <c r="I687" s="832" t="s">
        <v>1778</v>
      </c>
      <c r="J687" s="832" t="s">
        <v>1779</v>
      </c>
      <c r="K687" s="832" t="s">
        <v>1780</v>
      </c>
      <c r="L687" s="835">
        <v>149.52000000000001</v>
      </c>
      <c r="M687" s="835">
        <v>149.52000000000001</v>
      </c>
      <c r="N687" s="832">
        <v>1</v>
      </c>
      <c r="O687" s="836">
        <v>1</v>
      </c>
      <c r="P687" s="835">
        <v>149.52000000000001</v>
      </c>
      <c r="Q687" s="837">
        <v>1</v>
      </c>
      <c r="R687" s="832">
        <v>1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31</v>
      </c>
      <c r="B688" s="832" t="s">
        <v>2041</v>
      </c>
      <c r="C688" s="832" t="s">
        <v>2047</v>
      </c>
      <c r="D688" s="833" t="s">
        <v>3332</v>
      </c>
      <c r="E688" s="834" t="s">
        <v>2059</v>
      </c>
      <c r="F688" s="832" t="s">
        <v>2042</v>
      </c>
      <c r="G688" s="832" t="s">
        <v>2348</v>
      </c>
      <c r="H688" s="832" t="s">
        <v>588</v>
      </c>
      <c r="I688" s="832" t="s">
        <v>2460</v>
      </c>
      <c r="J688" s="832" t="s">
        <v>2461</v>
      </c>
      <c r="K688" s="832" t="s">
        <v>2462</v>
      </c>
      <c r="L688" s="835">
        <v>64.56</v>
      </c>
      <c r="M688" s="835">
        <v>193.68</v>
      </c>
      <c r="N688" s="832">
        <v>3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31</v>
      </c>
      <c r="B689" s="832" t="s">
        <v>2041</v>
      </c>
      <c r="C689" s="832" t="s">
        <v>2047</v>
      </c>
      <c r="D689" s="833" t="s">
        <v>3332</v>
      </c>
      <c r="E689" s="834" t="s">
        <v>2059</v>
      </c>
      <c r="F689" s="832" t="s">
        <v>2042</v>
      </c>
      <c r="G689" s="832" t="s">
        <v>2348</v>
      </c>
      <c r="H689" s="832" t="s">
        <v>588</v>
      </c>
      <c r="I689" s="832" t="s">
        <v>2640</v>
      </c>
      <c r="J689" s="832" t="s">
        <v>2461</v>
      </c>
      <c r="K689" s="832" t="s">
        <v>2641</v>
      </c>
      <c r="L689" s="835">
        <v>161.4</v>
      </c>
      <c r="M689" s="835">
        <v>968.40000000000009</v>
      </c>
      <c r="N689" s="832">
        <v>6</v>
      </c>
      <c r="O689" s="836">
        <v>6</v>
      </c>
      <c r="P689" s="835">
        <v>484.20000000000005</v>
      </c>
      <c r="Q689" s="837">
        <v>0.5</v>
      </c>
      <c r="R689" s="832">
        <v>3</v>
      </c>
      <c r="S689" s="837">
        <v>0.5</v>
      </c>
      <c r="T689" s="836">
        <v>3</v>
      </c>
      <c r="U689" s="838">
        <v>0.5</v>
      </c>
    </row>
    <row r="690" spans="1:21" ht="14.4" customHeight="1" x14ac:dyDescent="0.3">
      <c r="A690" s="831">
        <v>31</v>
      </c>
      <c r="B690" s="832" t="s">
        <v>2041</v>
      </c>
      <c r="C690" s="832" t="s">
        <v>2047</v>
      </c>
      <c r="D690" s="833" t="s">
        <v>3332</v>
      </c>
      <c r="E690" s="834" t="s">
        <v>2059</v>
      </c>
      <c r="F690" s="832" t="s">
        <v>2042</v>
      </c>
      <c r="G690" s="832" t="s">
        <v>2145</v>
      </c>
      <c r="H690" s="832" t="s">
        <v>588</v>
      </c>
      <c r="I690" s="832" t="s">
        <v>2146</v>
      </c>
      <c r="J690" s="832" t="s">
        <v>2147</v>
      </c>
      <c r="K690" s="832" t="s">
        <v>2148</v>
      </c>
      <c r="L690" s="835">
        <v>0</v>
      </c>
      <c r="M690" s="835">
        <v>0</v>
      </c>
      <c r="N690" s="832">
        <v>2</v>
      </c>
      <c r="O690" s="836">
        <v>1</v>
      </c>
      <c r="P690" s="835"/>
      <c r="Q690" s="837"/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31</v>
      </c>
      <c r="B691" s="832" t="s">
        <v>2041</v>
      </c>
      <c r="C691" s="832" t="s">
        <v>2047</v>
      </c>
      <c r="D691" s="833" t="s">
        <v>3332</v>
      </c>
      <c r="E691" s="834" t="s">
        <v>2059</v>
      </c>
      <c r="F691" s="832" t="s">
        <v>2042</v>
      </c>
      <c r="G691" s="832" t="s">
        <v>2443</v>
      </c>
      <c r="H691" s="832" t="s">
        <v>588</v>
      </c>
      <c r="I691" s="832" t="s">
        <v>2444</v>
      </c>
      <c r="J691" s="832" t="s">
        <v>2445</v>
      </c>
      <c r="K691" s="832" t="s">
        <v>2446</v>
      </c>
      <c r="L691" s="835">
        <v>159.71</v>
      </c>
      <c r="M691" s="835">
        <v>958.26</v>
      </c>
      <c r="N691" s="832">
        <v>6</v>
      </c>
      <c r="O691" s="836">
        <v>2</v>
      </c>
      <c r="P691" s="835">
        <v>479.13</v>
      </c>
      <c r="Q691" s="837">
        <v>0.5</v>
      </c>
      <c r="R691" s="832">
        <v>3</v>
      </c>
      <c r="S691" s="837">
        <v>0.5</v>
      </c>
      <c r="T691" s="836">
        <v>1</v>
      </c>
      <c r="U691" s="838">
        <v>0.5</v>
      </c>
    </row>
    <row r="692" spans="1:21" ht="14.4" customHeight="1" x14ac:dyDescent="0.3">
      <c r="A692" s="831">
        <v>31</v>
      </c>
      <c r="B692" s="832" t="s">
        <v>2041</v>
      </c>
      <c r="C692" s="832" t="s">
        <v>2047</v>
      </c>
      <c r="D692" s="833" t="s">
        <v>3332</v>
      </c>
      <c r="E692" s="834" t="s">
        <v>2059</v>
      </c>
      <c r="F692" s="832" t="s">
        <v>2042</v>
      </c>
      <c r="G692" s="832" t="s">
        <v>2149</v>
      </c>
      <c r="H692" s="832" t="s">
        <v>588</v>
      </c>
      <c r="I692" s="832" t="s">
        <v>2642</v>
      </c>
      <c r="J692" s="832" t="s">
        <v>2643</v>
      </c>
      <c r="K692" s="832" t="s">
        <v>2644</v>
      </c>
      <c r="L692" s="835">
        <v>0</v>
      </c>
      <c r="M692" s="835">
        <v>0</v>
      </c>
      <c r="N692" s="832">
        <v>1</v>
      </c>
      <c r="O692" s="836">
        <v>0.5</v>
      </c>
      <c r="P692" s="835">
        <v>0</v>
      </c>
      <c r="Q692" s="837"/>
      <c r="R692" s="832">
        <v>1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31</v>
      </c>
      <c r="B693" s="832" t="s">
        <v>2041</v>
      </c>
      <c r="C693" s="832" t="s">
        <v>2047</v>
      </c>
      <c r="D693" s="833" t="s">
        <v>3332</v>
      </c>
      <c r="E693" s="834" t="s">
        <v>2059</v>
      </c>
      <c r="F693" s="832" t="s">
        <v>2042</v>
      </c>
      <c r="G693" s="832" t="s">
        <v>2161</v>
      </c>
      <c r="H693" s="832" t="s">
        <v>588</v>
      </c>
      <c r="I693" s="832" t="s">
        <v>2162</v>
      </c>
      <c r="J693" s="832" t="s">
        <v>2163</v>
      </c>
      <c r="K693" s="832" t="s">
        <v>2164</v>
      </c>
      <c r="L693" s="835">
        <v>132.97999999999999</v>
      </c>
      <c r="M693" s="835">
        <v>531.91999999999996</v>
      </c>
      <c r="N693" s="832">
        <v>4</v>
      </c>
      <c r="O693" s="836">
        <v>2</v>
      </c>
      <c r="P693" s="835">
        <v>531.91999999999996</v>
      </c>
      <c r="Q693" s="837">
        <v>1</v>
      </c>
      <c r="R693" s="832">
        <v>4</v>
      </c>
      <c r="S693" s="837">
        <v>1</v>
      </c>
      <c r="T693" s="836">
        <v>2</v>
      </c>
      <c r="U693" s="838">
        <v>1</v>
      </c>
    </row>
    <row r="694" spans="1:21" ht="14.4" customHeight="1" x14ac:dyDescent="0.3">
      <c r="A694" s="831">
        <v>31</v>
      </c>
      <c r="B694" s="832" t="s">
        <v>2041</v>
      </c>
      <c r="C694" s="832" t="s">
        <v>2047</v>
      </c>
      <c r="D694" s="833" t="s">
        <v>3332</v>
      </c>
      <c r="E694" s="834" t="s">
        <v>2059</v>
      </c>
      <c r="F694" s="832" t="s">
        <v>2042</v>
      </c>
      <c r="G694" s="832" t="s">
        <v>2082</v>
      </c>
      <c r="H694" s="832" t="s">
        <v>630</v>
      </c>
      <c r="I694" s="832" t="s">
        <v>2174</v>
      </c>
      <c r="J694" s="832" t="s">
        <v>810</v>
      </c>
      <c r="K694" s="832" t="s">
        <v>2175</v>
      </c>
      <c r="L694" s="835">
        <v>368.16</v>
      </c>
      <c r="M694" s="835">
        <v>368.16</v>
      </c>
      <c r="N694" s="832">
        <v>1</v>
      </c>
      <c r="O694" s="836">
        <v>1</v>
      </c>
      <c r="P694" s="835">
        <v>368.16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31</v>
      </c>
      <c r="B695" s="832" t="s">
        <v>2041</v>
      </c>
      <c r="C695" s="832" t="s">
        <v>2047</v>
      </c>
      <c r="D695" s="833" t="s">
        <v>3332</v>
      </c>
      <c r="E695" s="834" t="s">
        <v>2059</v>
      </c>
      <c r="F695" s="832" t="s">
        <v>2042</v>
      </c>
      <c r="G695" s="832" t="s">
        <v>2082</v>
      </c>
      <c r="H695" s="832" t="s">
        <v>630</v>
      </c>
      <c r="I695" s="832" t="s">
        <v>2083</v>
      </c>
      <c r="J695" s="832" t="s">
        <v>810</v>
      </c>
      <c r="K695" s="832" t="s">
        <v>1638</v>
      </c>
      <c r="L695" s="835">
        <v>490.89</v>
      </c>
      <c r="M695" s="835">
        <v>3927.12</v>
      </c>
      <c r="N695" s="832">
        <v>8</v>
      </c>
      <c r="O695" s="836">
        <v>2.5</v>
      </c>
      <c r="P695" s="835">
        <v>3927.12</v>
      </c>
      <c r="Q695" s="837">
        <v>1</v>
      </c>
      <c r="R695" s="832">
        <v>8</v>
      </c>
      <c r="S695" s="837">
        <v>1</v>
      </c>
      <c r="T695" s="836">
        <v>2.5</v>
      </c>
      <c r="U695" s="838">
        <v>1</v>
      </c>
    </row>
    <row r="696" spans="1:21" ht="14.4" customHeight="1" x14ac:dyDescent="0.3">
      <c r="A696" s="831">
        <v>31</v>
      </c>
      <c r="B696" s="832" t="s">
        <v>2041</v>
      </c>
      <c r="C696" s="832" t="s">
        <v>2047</v>
      </c>
      <c r="D696" s="833" t="s">
        <v>3332</v>
      </c>
      <c r="E696" s="834" t="s">
        <v>2059</v>
      </c>
      <c r="F696" s="832" t="s">
        <v>2042</v>
      </c>
      <c r="G696" s="832" t="s">
        <v>2082</v>
      </c>
      <c r="H696" s="832" t="s">
        <v>630</v>
      </c>
      <c r="I696" s="832" t="s">
        <v>2091</v>
      </c>
      <c r="J696" s="832" t="s">
        <v>810</v>
      </c>
      <c r="K696" s="832" t="s">
        <v>1636</v>
      </c>
      <c r="L696" s="835">
        <v>736.33</v>
      </c>
      <c r="M696" s="835">
        <v>2945.32</v>
      </c>
      <c r="N696" s="832">
        <v>4</v>
      </c>
      <c r="O696" s="836">
        <v>2</v>
      </c>
      <c r="P696" s="835">
        <v>2945.32</v>
      </c>
      <c r="Q696" s="837">
        <v>1</v>
      </c>
      <c r="R696" s="832">
        <v>4</v>
      </c>
      <c r="S696" s="837">
        <v>1</v>
      </c>
      <c r="T696" s="836">
        <v>2</v>
      </c>
      <c r="U696" s="838">
        <v>1</v>
      </c>
    </row>
    <row r="697" spans="1:21" ht="14.4" customHeight="1" x14ac:dyDescent="0.3">
      <c r="A697" s="831">
        <v>31</v>
      </c>
      <c r="B697" s="832" t="s">
        <v>2041</v>
      </c>
      <c r="C697" s="832" t="s">
        <v>2047</v>
      </c>
      <c r="D697" s="833" t="s">
        <v>3332</v>
      </c>
      <c r="E697" s="834" t="s">
        <v>2059</v>
      </c>
      <c r="F697" s="832" t="s">
        <v>2042</v>
      </c>
      <c r="G697" s="832" t="s">
        <v>2092</v>
      </c>
      <c r="H697" s="832" t="s">
        <v>588</v>
      </c>
      <c r="I697" s="832" t="s">
        <v>2427</v>
      </c>
      <c r="J697" s="832" t="s">
        <v>2428</v>
      </c>
      <c r="K697" s="832" t="s">
        <v>2429</v>
      </c>
      <c r="L697" s="835">
        <v>48.42</v>
      </c>
      <c r="M697" s="835">
        <v>96.84</v>
      </c>
      <c r="N697" s="832">
        <v>2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31</v>
      </c>
      <c r="B698" s="832" t="s">
        <v>2041</v>
      </c>
      <c r="C698" s="832" t="s">
        <v>2047</v>
      </c>
      <c r="D698" s="833" t="s">
        <v>3332</v>
      </c>
      <c r="E698" s="834" t="s">
        <v>2059</v>
      </c>
      <c r="F698" s="832" t="s">
        <v>2042</v>
      </c>
      <c r="G698" s="832" t="s">
        <v>2546</v>
      </c>
      <c r="H698" s="832" t="s">
        <v>588</v>
      </c>
      <c r="I698" s="832" t="s">
        <v>2645</v>
      </c>
      <c r="J698" s="832" t="s">
        <v>1222</v>
      </c>
      <c r="K698" s="832" t="s">
        <v>2646</v>
      </c>
      <c r="L698" s="835">
        <v>0</v>
      </c>
      <c r="M698" s="835">
        <v>0</v>
      </c>
      <c r="N698" s="832">
        <v>1</v>
      </c>
      <c r="O698" s="836">
        <v>0.5</v>
      </c>
      <c r="P698" s="835">
        <v>0</v>
      </c>
      <c r="Q698" s="837"/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31</v>
      </c>
      <c r="B699" s="832" t="s">
        <v>2041</v>
      </c>
      <c r="C699" s="832" t="s">
        <v>2047</v>
      </c>
      <c r="D699" s="833" t="s">
        <v>3332</v>
      </c>
      <c r="E699" s="834" t="s">
        <v>2059</v>
      </c>
      <c r="F699" s="832" t="s">
        <v>2042</v>
      </c>
      <c r="G699" s="832" t="s">
        <v>2647</v>
      </c>
      <c r="H699" s="832" t="s">
        <v>588</v>
      </c>
      <c r="I699" s="832" t="s">
        <v>2648</v>
      </c>
      <c r="J699" s="832" t="s">
        <v>2649</v>
      </c>
      <c r="K699" s="832" t="s">
        <v>2650</v>
      </c>
      <c r="L699" s="835">
        <v>0</v>
      </c>
      <c r="M699" s="835">
        <v>0</v>
      </c>
      <c r="N699" s="832">
        <v>1</v>
      </c>
      <c r="O699" s="836">
        <v>0.5</v>
      </c>
      <c r="P699" s="835">
        <v>0</v>
      </c>
      <c r="Q699" s="837"/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31</v>
      </c>
      <c r="B700" s="832" t="s">
        <v>2041</v>
      </c>
      <c r="C700" s="832" t="s">
        <v>2047</v>
      </c>
      <c r="D700" s="833" t="s">
        <v>3332</v>
      </c>
      <c r="E700" s="834" t="s">
        <v>2059</v>
      </c>
      <c r="F700" s="832" t="s">
        <v>2042</v>
      </c>
      <c r="G700" s="832" t="s">
        <v>2553</v>
      </c>
      <c r="H700" s="832" t="s">
        <v>588</v>
      </c>
      <c r="I700" s="832" t="s">
        <v>2554</v>
      </c>
      <c r="J700" s="832" t="s">
        <v>635</v>
      </c>
      <c r="K700" s="832" t="s">
        <v>2555</v>
      </c>
      <c r="L700" s="835">
        <v>108.44</v>
      </c>
      <c r="M700" s="835">
        <v>108.44</v>
      </c>
      <c r="N700" s="832">
        <v>1</v>
      </c>
      <c r="O700" s="836">
        <v>0.5</v>
      </c>
      <c r="P700" s="835">
        <v>108.44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31</v>
      </c>
      <c r="B701" s="832" t="s">
        <v>2041</v>
      </c>
      <c r="C701" s="832" t="s">
        <v>2047</v>
      </c>
      <c r="D701" s="833" t="s">
        <v>3332</v>
      </c>
      <c r="E701" s="834" t="s">
        <v>2059</v>
      </c>
      <c r="F701" s="832" t="s">
        <v>2042</v>
      </c>
      <c r="G701" s="832" t="s">
        <v>2093</v>
      </c>
      <c r="H701" s="832" t="s">
        <v>630</v>
      </c>
      <c r="I701" s="832" t="s">
        <v>1866</v>
      </c>
      <c r="J701" s="832" t="s">
        <v>1867</v>
      </c>
      <c r="K701" s="832" t="s">
        <v>1868</v>
      </c>
      <c r="L701" s="835">
        <v>0</v>
      </c>
      <c r="M701" s="835">
        <v>0</v>
      </c>
      <c r="N701" s="832">
        <v>21</v>
      </c>
      <c r="O701" s="836">
        <v>9.5</v>
      </c>
      <c r="P701" s="835">
        <v>0</v>
      </c>
      <c r="Q701" s="837"/>
      <c r="R701" s="832">
        <v>11</v>
      </c>
      <c r="S701" s="837">
        <v>0.52380952380952384</v>
      </c>
      <c r="T701" s="836">
        <v>4.5</v>
      </c>
      <c r="U701" s="838">
        <v>0.47368421052631576</v>
      </c>
    </row>
    <row r="702" spans="1:21" ht="14.4" customHeight="1" x14ac:dyDescent="0.3">
      <c r="A702" s="831">
        <v>31</v>
      </c>
      <c r="B702" s="832" t="s">
        <v>2041</v>
      </c>
      <c r="C702" s="832" t="s">
        <v>2047</v>
      </c>
      <c r="D702" s="833" t="s">
        <v>3332</v>
      </c>
      <c r="E702" s="834" t="s">
        <v>2059</v>
      </c>
      <c r="F702" s="832" t="s">
        <v>2042</v>
      </c>
      <c r="G702" s="832" t="s">
        <v>2380</v>
      </c>
      <c r="H702" s="832" t="s">
        <v>588</v>
      </c>
      <c r="I702" s="832" t="s">
        <v>2651</v>
      </c>
      <c r="J702" s="832" t="s">
        <v>2652</v>
      </c>
      <c r="K702" s="832" t="s">
        <v>2653</v>
      </c>
      <c r="L702" s="835">
        <v>140.94999999999999</v>
      </c>
      <c r="M702" s="835">
        <v>281.89999999999998</v>
      </c>
      <c r="N702" s="832">
        <v>2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31</v>
      </c>
      <c r="B703" s="832" t="s">
        <v>2041</v>
      </c>
      <c r="C703" s="832" t="s">
        <v>2047</v>
      </c>
      <c r="D703" s="833" t="s">
        <v>3332</v>
      </c>
      <c r="E703" s="834" t="s">
        <v>2059</v>
      </c>
      <c r="F703" s="832" t="s">
        <v>2044</v>
      </c>
      <c r="G703" s="832" t="s">
        <v>2105</v>
      </c>
      <c r="H703" s="832" t="s">
        <v>588</v>
      </c>
      <c r="I703" s="832" t="s">
        <v>2106</v>
      </c>
      <c r="J703" s="832" t="s">
        <v>2107</v>
      </c>
      <c r="K703" s="832" t="s">
        <v>2108</v>
      </c>
      <c r="L703" s="835">
        <v>35.130000000000003</v>
      </c>
      <c r="M703" s="835">
        <v>35.130000000000003</v>
      </c>
      <c r="N703" s="832">
        <v>1</v>
      </c>
      <c r="O703" s="836">
        <v>1</v>
      </c>
      <c r="P703" s="835">
        <v>35.130000000000003</v>
      </c>
      <c r="Q703" s="837">
        <v>1</v>
      </c>
      <c r="R703" s="832">
        <v>1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31</v>
      </c>
      <c r="B704" s="832" t="s">
        <v>2041</v>
      </c>
      <c r="C704" s="832" t="s">
        <v>2047</v>
      </c>
      <c r="D704" s="833" t="s">
        <v>3332</v>
      </c>
      <c r="E704" s="834" t="s">
        <v>2059</v>
      </c>
      <c r="F704" s="832" t="s">
        <v>2044</v>
      </c>
      <c r="G704" s="832" t="s">
        <v>2105</v>
      </c>
      <c r="H704" s="832" t="s">
        <v>588</v>
      </c>
      <c r="I704" s="832" t="s">
        <v>2570</v>
      </c>
      <c r="J704" s="832" t="s">
        <v>2107</v>
      </c>
      <c r="K704" s="832" t="s">
        <v>2571</v>
      </c>
      <c r="L704" s="835">
        <v>30.99</v>
      </c>
      <c r="M704" s="835">
        <v>123.96</v>
      </c>
      <c r="N704" s="832">
        <v>4</v>
      </c>
      <c r="O704" s="836">
        <v>4</v>
      </c>
      <c r="P704" s="835">
        <v>123.96</v>
      </c>
      <c r="Q704" s="837">
        <v>1</v>
      </c>
      <c r="R704" s="832">
        <v>4</v>
      </c>
      <c r="S704" s="837">
        <v>1</v>
      </c>
      <c r="T704" s="836">
        <v>4</v>
      </c>
      <c r="U704" s="838">
        <v>1</v>
      </c>
    </row>
    <row r="705" spans="1:21" ht="14.4" customHeight="1" x14ac:dyDescent="0.3">
      <c r="A705" s="831">
        <v>31</v>
      </c>
      <c r="B705" s="832" t="s">
        <v>2041</v>
      </c>
      <c r="C705" s="832" t="s">
        <v>2047</v>
      </c>
      <c r="D705" s="833" t="s">
        <v>3332</v>
      </c>
      <c r="E705" s="834" t="s">
        <v>2059</v>
      </c>
      <c r="F705" s="832" t="s">
        <v>2044</v>
      </c>
      <c r="G705" s="832" t="s">
        <v>2105</v>
      </c>
      <c r="H705" s="832" t="s">
        <v>588</v>
      </c>
      <c r="I705" s="832" t="s">
        <v>2474</v>
      </c>
      <c r="J705" s="832" t="s">
        <v>2107</v>
      </c>
      <c r="K705" s="832" t="s">
        <v>2475</v>
      </c>
      <c r="L705" s="835">
        <v>24.77</v>
      </c>
      <c r="M705" s="835">
        <v>74.31</v>
      </c>
      <c r="N705" s="832">
        <v>3</v>
      </c>
      <c r="O705" s="836">
        <v>3</v>
      </c>
      <c r="P705" s="835">
        <v>49.54</v>
      </c>
      <c r="Q705" s="837">
        <v>0.66666666666666663</v>
      </c>
      <c r="R705" s="832">
        <v>2</v>
      </c>
      <c r="S705" s="837">
        <v>0.66666666666666663</v>
      </c>
      <c r="T705" s="836">
        <v>2</v>
      </c>
      <c r="U705" s="838">
        <v>0.66666666666666663</v>
      </c>
    </row>
    <row r="706" spans="1:21" ht="14.4" customHeight="1" x14ac:dyDescent="0.3">
      <c r="A706" s="831">
        <v>31</v>
      </c>
      <c r="B706" s="832" t="s">
        <v>2041</v>
      </c>
      <c r="C706" s="832" t="s">
        <v>2047</v>
      </c>
      <c r="D706" s="833" t="s">
        <v>3332</v>
      </c>
      <c r="E706" s="834" t="s">
        <v>2059</v>
      </c>
      <c r="F706" s="832" t="s">
        <v>2044</v>
      </c>
      <c r="G706" s="832" t="s">
        <v>2109</v>
      </c>
      <c r="H706" s="832" t="s">
        <v>588</v>
      </c>
      <c r="I706" s="832" t="s">
        <v>2248</v>
      </c>
      <c r="J706" s="832" t="s">
        <v>2249</v>
      </c>
      <c r="K706" s="832" t="s">
        <v>2250</v>
      </c>
      <c r="L706" s="835">
        <v>3000</v>
      </c>
      <c r="M706" s="835">
        <v>3000</v>
      </c>
      <c r="N706" s="832">
        <v>1</v>
      </c>
      <c r="O706" s="836">
        <v>1</v>
      </c>
      <c r="P706" s="835">
        <v>3000</v>
      </c>
      <c r="Q706" s="837">
        <v>1</v>
      </c>
      <c r="R706" s="832">
        <v>1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31</v>
      </c>
      <c r="B707" s="832" t="s">
        <v>2041</v>
      </c>
      <c r="C707" s="832" t="s">
        <v>2047</v>
      </c>
      <c r="D707" s="833" t="s">
        <v>3332</v>
      </c>
      <c r="E707" s="834" t="s">
        <v>2059</v>
      </c>
      <c r="F707" s="832" t="s">
        <v>2044</v>
      </c>
      <c r="G707" s="832" t="s">
        <v>2109</v>
      </c>
      <c r="H707" s="832" t="s">
        <v>588</v>
      </c>
      <c r="I707" s="832" t="s">
        <v>2110</v>
      </c>
      <c r="J707" s="832" t="s">
        <v>2111</v>
      </c>
      <c r="K707" s="832" t="s">
        <v>2112</v>
      </c>
      <c r="L707" s="835">
        <v>492.18</v>
      </c>
      <c r="M707" s="835">
        <v>1476.54</v>
      </c>
      <c r="N707" s="832">
        <v>3</v>
      </c>
      <c r="O707" s="836">
        <v>3</v>
      </c>
      <c r="P707" s="835">
        <v>1476.54</v>
      </c>
      <c r="Q707" s="837">
        <v>1</v>
      </c>
      <c r="R707" s="832">
        <v>3</v>
      </c>
      <c r="S707" s="837">
        <v>1</v>
      </c>
      <c r="T707" s="836">
        <v>3</v>
      </c>
      <c r="U707" s="838">
        <v>1</v>
      </c>
    </row>
    <row r="708" spans="1:21" ht="14.4" customHeight="1" x14ac:dyDescent="0.3">
      <c r="A708" s="831">
        <v>31</v>
      </c>
      <c r="B708" s="832" t="s">
        <v>2041</v>
      </c>
      <c r="C708" s="832" t="s">
        <v>2047</v>
      </c>
      <c r="D708" s="833" t="s">
        <v>3332</v>
      </c>
      <c r="E708" s="834" t="s">
        <v>2059</v>
      </c>
      <c r="F708" s="832" t="s">
        <v>2044</v>
      </c>
      <c r="G708" s="832" t="s">
        <v>2109</v>
      </c>
      <c r="H708" s="832" t="s">
        <v>588</v>
      </c>
      <c r="I708" s="832" t="s">
        <v>2274</v>
      </c>
      <c r="J708" s="832" t="s">
        <v>2275</v>
      </c>
      <c r="K708" s="832" t="s">
        <v>2276</v>
      </c>
      <c r="L708" s="835">
        <v>2296.87</v>
      </c>
      <c r="M708" s="835">
        <v>2296.87</v>
      </c>
      <c r="N708" s="832">
        <v>1</v>
      </c>
      <c r="O708" s="836">
        <v>1</v>
      </c>
      <c r="P708" s="835">
        <v>2296.87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31</v>
      </c>
      <c r="B709" s="832" t="s">
        <v>2041</v>
      </c>
      <c r="C709" s="832" t="s">
        <v>2047</v>
      </c>
      <c r="D709" s="833" t="s">
        <v>3332</v>
      </c>
      <c r="E709" s="834" t="s">
        <v>2059</v>
      </c>
      <c r="F709" s="832" t="s">
        <v>2044</v>
      </c>
      <c r="G709" s="832" t="s">
        <v>2109</v>
      </c>
      <c r="H709" s="832" t="s">
        <v>588</v>
      </c>
      <c r="I709" s="832" t="s">
        <v>2359</v>
      </c>
      <c r="J709" s="832" t="s">
        <v>2360</v>
      </c>
      <c r="K709" s="832" t="s">
        <v>2361</v>
      </c>
      <c r="L709" s="835">
        <v>245.43</v>
      </c>
      <c r="M709" s="835">
        <v>490.86</v>
      </c>
      <c r="N709" s="832">
        <v>2</v>
      </c>
      <c r="O709" s="836">
        <v>2</v>
      </c>
      <c r="P709" s="835">
        <v>490.86</v>
      </c>
      <c r="Q709" s="837">
        <v>1</v>
      </c>
      <c r="R709" s="832">
        <v>2</v>
      </c>
      <c r="S709" s="837">
        <v>1</v>
      </c>
      <c r="T709" s="836">
        <v>2</v>
      </c>
      <c r="U709" s="838">
        <v>1</v>
      </c>
    </row>
    <row r="710" spans="1:21" ht="14.4" customHeight="1" x14ac:dyDescent="0.3">
      <c r="A710" s="831">
        <v>31</v>
      </c>
      <c r="B710" s="832" t="s">
        <v>2041</v>
      </c>
      <c r="C710" s="832" t="s">
        <v>2047</v>
      </c>
      <c r="D710" s="833" t="s">
        <v>3332</v>
      </c>
      <c r="E710" s="834" t="s">
        <v>2059</v>
      </c>
      <c r="F710" s="832" t="s">
        <v>2044</v>
      </c>
      <c r="G710" s="832" t="s">
        <v>2109</v>
      </c>
      <c r="H710" s="832" t="s">
        <v>588</v>
      </c>
      <c r="I710" s="832" t="s">
        <v>2578</v>
      </c>
      <c r="J710" s="832" t="s">
        <v>2579</v>
      </c>
      <c r="K710" s="832" t="s">
        <v>2580</v>
      </c>
      <c r="L710" s="835">
        <v>1575</v>
      </c>
      <c r="M710" s="835">
        <v>1575</v>
      </c>
      <c r="N710" s="832">
        <v>1</v>
      </c>
      <c r="O710" s="836">
        <v>1</v>
      </c>
      <c r="P710" s="835">
        <v>1575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31</v>
      </c>
      <c r="B711" s="832" t="s">
        <v>2041</v>
      </c>
      <c r="C711" s="832" t="s">
        <v>2047</v>
      </c>
      <c r="D711" s="833" t="s">
        <v>3332</v>
      </c>
      <c r="E711" s="834" t="s">
        <v>2059</v>
      </c>
      <c r="F711" s="832" t="s">
        <v>2044</v>
      </c>
      <c r="G711" s="832" t="s">
        <v>2109</v>
      </c>
      <c r="H711" s="832" t="s">
        <v>588</v>
      </c>
      <c r="I711" s="832" t="s">
        <v>2119</v>
      </c>
      <c r="J711" s="832" t="s">
        <v>2120</v>
      </c>
      <c r="K711" s="832" t="s">
        <v>2121</v>
      </c>
      <c r="L711" s="835">
        <v>58.5</v>
      </c>
      <c r="M711" s="835">
        <v>58.5</v>
      </c>
      <c r="N711" s="832">
        <v>1</v>
      </c>
      <c r="O711" s="836">
        <v>1</v>
      </c>
      <c r="P711" s="835">
        <v>58.5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31</v>
      </c>
      <c r="B712" s="832" t="s">
        <v>2041</v>
      </c>
      <c r="C712" s="832" t="s">
        <v>2047</v>
      </c>
      <c r="D712" s="833" t="s">
        <v>3332</v>
      </c>
      <c r="E712" s="834" t="s">
        <v>2059</v>
      </c>
      <c r="F712" s="832" t="s">
        <v>2044</v>
      </c>
      <c r="G712" s="832" t="s">
        <v>2109</v>
      </c>
      <c r="H712" s="832" t="s">
        <v>588</v>
      </c>
      <c r="I712" s="832" t="s">
        <v>2122</v>
      </c>
      <c r="J712" s="832" t="s">
        <v>2123</v>
      </c>
      <c r="K712" s="832" t="s">
        <v>2124</v>
      </c>
      <c r="L712" s="835">
        <v>971.25</v>
      </c>
      <c r="M712" s="835">
        <v>1942.5</v>
      </c>
      <c r="N712" s="832">
        <v>2</v>
      </c>
      <c r="O712" s="836">
        <v>2</v>
      </c>
      <c r="P712" s="835">
        <v>1942.5</v>
      </c>
      <c r="Q712" s="837">
        <v>1</v>
      </c>
      <c r="R712" s="832">
        <v>2</v>
      </c>
      <c r="S712" s="837">
        <v>1</v>
      </c>
      <c r="T712" s="836">
        <v>2</v>
      </c>
      <c r="U712" s="838">
        <v>1</v>
      </c>
    </row>
    <row r="713" spans="1:21" ht="14.4" customHeight="1" x14ac:dyDescent="0.3">
      <c r="A713" s="831">
        <v>31</v>
      </c>
      <c r="B713" s="832" t="s">
        <v>2041</v>
      </c>
      <c r="C713" s="832" t="s">
        <v>2047</v>
      </c>
      <c r="D713" s="833" t="s">
        <v>3332</v>
      </c>
      <c r="E713" s="834" t="s">
        <v>2059</v>
      </c>
      <c r="F713" s="832" t="s">
        <v>2044</v>
      </c>
      <c r="G713" s="832" t="s">
        <v>2109</v>
      </c>
      <c r="H713" s="832" t="s">
        <v>588</v>
      </c>
      <c r="I713" s="832" t="s">
        <v>2589</v>
      </c>
      <c r="J713" s="832" t="s">
        <v>2590</v>
      </c>
      <c r="K713" s="832" t="s">
        <v>2591</v>
      </c>
      <c r="L713" s="835">
        <v>600</v>
      </c>
      <c r="M713" s="835">
        <v>600</v>
      </c>
      <c r="N713" s="832">
        <v>1</v>
      </c>
      <c r="O713" s="836">
        <v>1</v>
      </c>
      <c r="P713" s="835">
        <v>600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31</v>
      </c>
      <c r="B714" s="832" t="s">
        <v>2041</v>
      </c>
      <c r="C714" s="832" t="s">
        <v>2047</v>
      </c>
      <c r="D714" s="833" t="s">
        <v>3332</v>
      </c>
      <c r="E714" s="834" t="s">
        <v>2059</v>
      </c>
      <c r="F714" s="832" t="s">
        <v>2044</v>
      </c>
      <c r="G714" s="832" t="s">
        <v>2109</v>
      </c>
      <c r="H714" s="832" t="s">
        <v>588</v>
      </c>
      <c r="I714" s="832" t="s">
        <v>2277</v>
      </c>
      <c r="J714" s="832" t="s">
        <v>2278</v>
      </c>
      <c r="K714" s="832" t="s">
        <v>2279</v>
      </c>
      <c r="L714" s="835">
        <v>349.12</v>
      </c>
      <c r="M714" s="835">
        <v>2443.8399999999997</v>
      </c>
      <c r="N714" s="832">
        <v>7</v>
      </c>
      <c r="O714" s="836">
        <v>7</v>
      </c>
      <c r="P714" s="835">
        <v>2443.8399999999997</v>
      </c>
      <c r="Q714" s="837">
        <v>1</v>
      </c>
      <c r="R714" s="832">
        <v>7</v>
      </c>
      <c r="S714" s="837">
        <v>1</v>
      </c>
      <c r="T714" s="836">
        <v>7</v>
      </c>
      <c r="U714" s="838">
        <v>1</v>
      </c>
    </row>
    <row r="715" spans="1:21" ht="14.4" customHeight="1" x14ac:dyDescent="0.3">
      <c r="A715" s="831">
        <v>31</v>
      </c>
      <c r="B715" s="832" t="s">
        <v>2041</v>
      </c>
      <c r="C715" s="832" t="s">
        <v>2047</v>
      </c>
      <c r="D715" s="833" t="s">
        <v>3332</v>
      </c>
      <c r="E715" s="834" t="s">
        <v>2059</v>
      </c>
      <c r="F715" s="832" t="s">
        <v>2044</v>
      </c>
      <c r="G715" s="832" t="s">
        <v>2109</v>
      </c>
      <c r="H715" s="832" t="s">
        <v>588</v>
      </c>
      <c r="I715" s="832" t="s">
        <v>2125</v>
      </c>
      <c r="J715" s="832" t="s">
        <v>2126</v>
      </c>
      <c r="K715" s="832" t="s">
        <v>2127</v>
      </c>
      <c r="L715" s="835">
        <v>350</v>
      </c>
      <c r="M715" s="835">
        <v>6300</v>
      </c>
      <c r="N715" s="832">
        <v>18</v>
      </c>
      <c r="O715" s="836">
        <v>18</v>
      </c>
      <c r="P715" s="835">
        <v>5950</v>
      </c>
      <c r="Q715" s="837">
        <v>0.94444444444444442</v>
      </c>
      <c r="R715" s="832">
        <v>17</v>
      </c>
      <c r="S715" s="837">
        <v>0.94444444444444442</v>
      </c>
      <c r="T715" s="836">
        <v>17</v>
      </c>
      <c r="U715" s="838">
        <v>0.94444444444444442</v>
      </c>
    </row>
    <row r="716" spans="1:21" ht="14.4" customHeight="1" x14ac:dyDescent="0.3">
      <c r="A716" s="831">
        <v>31</v>
      </c>
      <c r="B716" s="832" t="s">
        <v>2041</v>
      </c>
      <c r="C716" s="832" t="s">
        <v>2047</v>
      </c>
      <c r="D716" s="833" t="s">
        <v>3332</v>
      </c>
      <c r="E716" s="834" t="s">
        <v>2059</v>
      </c>
      <c r="F716" s="832" t="s">
        <v>2044</v>
      </c>
      <c r="G716" s="832" t="s">
        <v>2109</v>
      </c>
      <c r="H716" s="832" t="s">
        <v>588</v>
      </c>
      <c r="I716" s="832" t="s">
        <v>2280</v>
      </c>
      <c r="J716" s="832" t="s">
        <v>2120</v>
      </c>
      <c r="K716" s="832" t="s">
        <v>2281</v>
      </c>
      <c r="L716" s="835">
        <v>58.5</v>
      </c>
      <c r="M716" s="835">
        <v>117</v>
      </c>
      <c r="N716" s="832">
        <v>2</v>
      </c>
      <c r="O716" s="836">
        <v>2</v>
      </c>
      <c r="P716" s="835">
        <v>58.5</v>
      </c>
      <c r="Q716" s="837">
        <v>0.5</v>
      </c>
      <c r="R716" s="832">
        <v>1</v>
      </c>
      <c r="S716" s="837">
        <v>0.5</v>
      </c>
      <c r="T716" s="836">
        <v>1</v>
      </c>
      <c r="U716" s="838">
        <v>0.5</v>
      </c>
    </row>
    <row r="717" spans="1:21" ht="14.4" customHeight="1" x14ac:dyDescent="0.3">
      <c r="A717" s="831">
        <v>31</v>
      </c>
      <c r="B717" s="832" t="s">
        <v>2041</v>
      </c>
      <c r="C717" s="832" t="s">
        <v>2047</v>
      </c>
      <c r="D717" s="833" t="s">
        <v>3332</v>
      </c>
      <c r="E717" s="834" t="s">
        <v>2059</v>
      </c>
      <c r="F717" s="832" t="s">
        <v>2044</v>
      </c>
      <c r="G717" s="832" t="s">
        <v>2109</v>
      </c>
      <c r="H717" s="832" t="s">
        <v>588</v>
      </c>
      <c r="I717" s="832" t="s">
        <v>2251</v>
      </c>
      <c r="J717" s="832" t="s">
        <v>2252</v>
      </c>
      <c r="K717" s="832" t="s">
        <v>2253</v>
      </c>
      <c r="L717" s="835">
        <v>1000</v>
      </c>
      <c r="M717" s="835">
        <v>4000</v>
      </c>
      <c r="N717" s="832">
        <v>4</v>
      </c>
      <c r="O717" s="836">
        <v>4</v>
      </c>
      <c r="P717" s="835">
        <v>4000</v>
      </c>
      <c r="Q717" s="837">
        <v>1</v>
      </c>
      <c r="R717" s="832">
        <v>4</v>
      </c>
      <c r="S717" s="837">
        <v>1</v>
      </c>
      <c r="T717" s="836">
        <v>4</v>
      </c>
      <c r="U717" s="838">
        <v>1</v>
      </c>
    </row>
    <row r="718" spans="1:21" ht="14.4" customHeight="1" x14ac:dyDescent="0.3">
      <c r="A718" s="831">
        <v>31</v>
      </c>
      <c r="B718" s="832" t="s">
        <v>2041</v>
      </c>
      <c r="C718" s="832" t="s">
        <v>2047</v>
      </c>
      <c r="D718" s="833" t="s">
        <v>3332</v>
      </c>
      <c r="E718" s="834" t="s">
        <v>2059</v>
      </c>
      <c r="F718" s="832" t="s">
        <v>2044</v>
      </c>
      <c r="G718" s="832" t="s">
        <v>2109</v>
      </c>
      <c r="H718" s="832" t="s">
        <v>588</v>
      </c>
      <c r="I718" s="832" t="s">
        <v>2654</v>
      </c>
      <c r="J718" s="832" t="s">
        <v>2655</v>
      </c>
      <c r="K718" s="832" t="s">
        <v>2656</v>
      </c>
      <c r="L718" s="835">
        <v>250</v>
      </c>
      <c r="M718" s="835">
        <v>250</v>
      </c>
      <c r="N718" s="832">
        <v>1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31</v>
      </c>
      <c r="B719" s="832" t="s">
        <v>2041</v>
      </c>
      <c r="C719" s="832" t="s">
        <v>2047</v>
      </c>
      <c r="D719" s="833" t="s">
        <v>3332</v>
      </c>
      <c r="E719" s="834" t="s">
        <v>2059</v>
      </c>
      <c r="F719" s="832" t="s">
        <v>2044</v>
      </c>
      <c r="G719" s="832" t="s">
        <v>2109</v>
      </c>
      <c r="H719" s="832" t="s">
        <v>588</v>
      </c>
      <c r="I719" s="832" t="s">
        <v>2365</v>
      </c>
      <c r="J719" s="832" t="s">
        <v>2318</v>
      </c>
      <c r="K719" s="832" t="s">
        <v>2366</v>
      </c>
      <c r="L719" s="835">
        <v>775</v>
      </c>
      <c r="M719" s="835">
        <v>775</v>
      </c>
      <c r="N719" s="832">
        <v>1</v>
      </c>
      <c r="O719" s="836">
        <v>1</v>
      </c>
      <c r="P719" s="835">
        <v>775</v>
      </c>
      <c r="Q719" s="837">
        <v>1</v>
      </c>
      <c r="R719" s="832">
        <v>1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31</v>
      </c>
      <c r="B720" s="832" t="s">
        <v>2041</v>
      </c>
      <c r="C720" s="832" t="s">
        <v>2047</v>
      </c>
      <c r="D720" s="833" t="s">
        <v>3332</v>
      </c>
      <c r="E720" s="834" t="s">
        <v>2059</v>
      </c>
      <c r="F720" s="832" t="s">
        <v>2044</v>
      </c>
      <c r="G720" s="832" t="s">
        <v>2109</v>
      </c>
      <c r="H720" s="832" t="s">
        <v>588</v>
      </c>
      <c r="I720" s="832" t="s">
        <v>2657</v>
      </c>
      <c r="J720" s="832" t="s">
        <v>2658</v>
      </c>
      <c r="K720" s="832"/>
      <c r="L720" s="835">
        <v>100</v>
      </c>
      <c r="M720" s="835">
        <v>200</v>
      </c>
      <c r="N720" s="832">
        <v>2</v>
      </c>
      <c r="O720" s="836">
        <v>2</v>
      </c>
      <c r="P720" s="835">
        <v>200</v>
      </c>
      <c r="Q720" s="837">
        <v>1</v>
      </c>
      <c r="R720" s="832">
        <v>2</v>
      </c>
      <c r="S720" s="837">
        <v>1</v>
      </c>
      <c r="T720" s="836">
        <v>2</v>
      </c>
      <c r="U720" s="838">
        <v>1</v>
      </c>
    </row>
    <row r="721" spans="1:21" ht="14.4" customHeight="1" x14ac:dyDescent="0.3">
      <c r="A721" s="831">
        <v>31</v>
      </c>
      <c r="B721" s="832" t="s">
        <v>2041</v>
      </c>
      <c r="C721" s="832" t="s">
        <v>2047</v>
      </c>
      <c r="D721" s="833" t="s">
        <v>3332</v>
      </c>
      <c r="E721" s="834" t="s">
        <v>2059</v>
      </c>
      <c r="F721" s="832" t="s">
        <v>2044</v>
      </c>
      <c r="G721" s="832" t="s">
        <v>2109</v>
      </c>
      <c r="H721" s="832" t="s">
        <v>588</v>
      </c>
      <c r="I721" s="832" t="s">
        <v>2659</v>
      </c>
      <c r="J721" s="832" t="s">
        <v>2660</v>
      </c>
      <c r="K721" s="832" t="s">
        <v>2661</v>
      </c>
      <c r="L721" s="835">
        <v>695.62</v>
      </c>
      <c r="M721" s="835">
        <v>695.62</v>
      </c>
      <c r="N721" s="832">
        <v>1</v>
      </c>
      <c r="O721" s="836">
        <v>1</v>
      </c>
      <c r="P721" s="835">
        <v>695.62</v>
      </c>
      <c r="Q721" s="837">
        <v>1</v>
      </c>
      <c r="R721" s="832">
        <v>1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31</v>
      </c>
      <c r="B722" s="832" t="s">
        <v>2041</v>
      </c>
      <c r="C722" s="832" t="s">
        <v>2047</v>
      </c>
      <c r="D722" s="833" t="s">
        <v>3332</v>
      </c>
      <c r="E722" s="834" t="s">
        <v>2059</v>
      </c>
      <c r="F722" s="832" t="s">
        <v>2044</v>
      </c>
      <c r="G722" s="832" t="s">
        <v>2109</v>
      </c>
      <c r="H722" s="832" t="s">
        <v>588</v>
      </c>
      <c r="I722" s="832" t="s">
        <v>2662</v>
      </c>
      <c r="J722" s="832" t="s">
        <v>2663</v>
      </c>
      <c r="K722" s="832" t="s">
        <v>2664</v>
      </c>
      <c r="L722" s="835">
        <v>509.64</v>
      </c>
      <c r="M722" s="835">
        <v>509.64</v>
      </c>
      <c r="N722" s="832">
        <v>1</v>
      </c>
      <c r="O722" s="836">
        <v>1</v>
      </c>
      <c r="P722" s="835">
        <v>509.64</v>
      </c>
      <c r="Q722" s="837">
        <v>1</v>
      </c>
      <c r="R722" s="832">
        <v>1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31</v>
      </c>
      <c r="B723" s="832" t="s">
        <v>2041</v>
      </c>
      <c r="C723" s="832" t="s">
        <v>2047</v>
      </c>
      <c r="D723" s="833" t="s">
        <v>3332</v>
      </c>
      <c r="E723" s="834" t="s">
        <v>2059</v>
      </c>
      <c r="F723" s="832" t="s">
        <v>2044</v>
      </c>
      <c r="G723" s="832" t="s">
        <v>2109</v>
      </c>
      <c r="H723" s="832" t="s">
        <v>588</v>
      </c>
      <c r="I723" s="832" t="s">
        <v>2665</v>
      </c>
      <c r="J723" s="832" t="s">
        <v>2666</v>
      </c>
      <c r="K723" s="832" t="s">
        <v>2667</v>
      </c>
      <c r="L723" s="835">
        <v>269.06</v>
      </c>
      <c r="M723" s="835">
        <v>269.06</v>
      </c>
      <c r="N723" s="832">
        <v>1</v>
      </c>
      <c r="O723" s="836">
        <v>1</v>
      </c>
      <c r="P723" s="835">
        <v>269.06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31</v>
      </c>
      <c r="B724" s="832" t="s">
        <v>2041</v>
      </c>
      <c r="C724" s="832" t="s">
        <v>2047</v>
      </c>
      <c r="D724" s="833" t="s">
        <v>3332</v>
      </c>
      <c r="E724" s="834" t="s">
        <v>2059</v>
      </c>
      <c r="F724" s="832" t="s">
        <v>2044</v>
      </c>
      <c r="G724" s="832" t="s">
        <v>2109</v>
      </c>
      <c r="H724" s="832" t="s">
        <v>588</v>
      </c>
      <c r="I724" s="832" t="s">
        <v>2612</v>
      </c>
      <c r="J724" s="832" t="s">
        <v>2613</v>
      </c>
      <c r="K724" s="832" t="s">
        <v>2459</v>
      </c>
      <c r="L724" s="835">
        <v>250</v>
      </c>
      <c r="M724" s="835">
        <v>250</v>
      </c>
      <c r="N724" s="832">
        <v>1</v>
      </c>
      <c r="O724" s="836">
        <v>1</v>
      </c>
      <c r="P724" s="835">
        <v>250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31</v>
      </c>
      <c r="B725" s="832" t="s">
        <v>2041</v>
      </c>
      <c r="C725" s="832" t="s">
        <v>2047</v>
      </c>
      <c r="D725" s="833" t="s">
        <v>3332</v>
      </c>
      <c r="E725" s="834" t="s">
        <v>2059</v>
      </c>
      <c r="F725" s="832" t="s">
        <v>2044</v>
      </c>
      <c r="G725" s="832" t="s">
        <v>2131</v>
      </c>
      <c r="H725" s="832" t="s">
        <v>588</v>
      </c>
      <c r="I725" s="832" t="s">
        <v>2132</v>
      </c>
      <c r="J725" s="832" t="s">
        <v>2133</v>
      </c>
      <c r="K725" s="832" t="s">
        <v>2134</v>
      </c>
      <c r="L725" s="835">
        <v>200</v>
      </c>
      <c r="M725" s="835">
        <v>2600</v>
      </c>
      <c r="N725" s="832">
        <v>13</v>
      </c>
      <c r="O725" s="836">
        <v>7</v>
      </c>
      <c r="P725" s="835">
        <v>2600</v>
      </c>
      <c r="Q725" s="837">
        <v>1</v>
      </c>
      <c r="R725" s="832">
        <v>13</v>
      </c>
      <c r="S725" s="837">
        <v>1</v>
      </c>
      <c r="T725" s="836">
        <v>7</v>
      </c>
      <c r="U725" s="838">
        <v>1</v>
      </c>
    </row>
    <row r="726" spans="1:21" ht="14.4" customHeight="1" x14ac:dyDescent="0.3">
      <c r="A726" s="831">
        <v>31</v>
      </c>
      <c r="B726" s="832" t="s">
        <v>2041</v>
      </c>
      <c r="C726" s="832" t="s">
        <v>2047</v>
      </c>
      <c r="D726" s="833" t="s">
        <v>3332</v>
      </c>
      <c r="E726" s="834" t="s">
        <v>2060</v>
      </c>
      <c r="F726" s="832" t="s">
        <v>2042</v>
      </c>
      <c r="G726" s="832" t="s">
        <v>2668</v>
      </c>
      <c r="H726" s="832" t="s">
        <v>588</v>
      </c>
      <c r="I726" s="832" t="s">
        <v>2669</v>
      </c>
      <c r="J726" s="832" t="s">
        <v>2670</v>
      </c>
      <c r="K726" s="832" t="s">
        <v>2671</v>
      </c>
      <c r="L726" s="835">
        <v>65.28</v>
      </c>
      <c r="M726" s="835">
        <v>195.84</v>
      </c>
      <c r="N726" s="832">
        <v>3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31</v>
      </c>
      <c r="B727" s="832" t="s">
        <v>2041</v>
      </c>
      <c r="C727" s="832" t="s">
        <v>2047</v>
      </c>
      <c r="D727" s="833" t="s">
        <v>3332</v>
      </c>
      <c r="E727" s="834" t="s">
        <v>2060</v>
      </c>
      <c r="F727" s="832" t="s">
        <v>2042</v>
      </c>
      <c r="G727" s="832" t="s">
        <v>2668</v>
      </c>
      <c r="H727" s="832" t="s">
        <v>588</v>
      </c>
      <c r="I727" s="832" t="s">
        <v>2672</v>
      </c>
      <c r="J727" s="832" t="s">
        <v>2670</v>
      </c>
      <c r="K727" s="832" t="s">
        <v>2673</v>
      </c>
      <c r="L727" s="835">
        <v>121.75</v>
      </c>
      <c r="M727" s="835">
        <v>121.75</v>
      </c>
      <c r="N727" s="832">
        <v>1</v>
      </c>
      <c r="O727" s="836">
        <v>0.5</v>
      </c>
      <c r="P727" s="835">
        <v>121.75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31</v>
      </c>
      <c r="B728" s="832" t="s">
        <v>2041</v>
      </c>
      <c r="C728" s="832" t="s">
        <v>2047</v>
      </c>
      <c r="D728" s="833" t="s">
        <v>3332</v>
      </c>
      <c r="E728" s="834" t="s">
        <v>2060</v>
      </c>
      <c r="F728" s="832" t="s">
        <v>2042</v>
      </c>
      <c r="G728" s="832" t="s">
        <v>2674</v>
      </c>
      <c r="H728" s="832" t="s">
        <v>630</v>
      </c>
      <c r="I728" s="832" t="s">
        <v>2675</v>
      </c>
      <c r="J728" s="832" t="s">
        <v>2676</v>
      </c>
      <c r="K728" s="832" t="s">
        <v>2677</v>
      </c>
      <c r="L728" s="835">
        <v>9.4</v>
      </c>
      <c r="M728" s="835">
        <v>18.8</v>
      </c>
      <c r="N728" s="832">
        <v>2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31</v>
      </c>
      <c r="B729" s="832" t="s">
        <v>2041</v>
      </c>
      <c r="C729" s="832" t="s">
        <v>2047</v>
      </c>
      <c r="D729" s="833" t="s">
        <v>3332</v>
      </c>
      <c r="E729" s="834" t="s">
        <v>2060</v>
      </c>
      <c r="F729" s="832" t="s">
        <v>2042</v>
      </c>
      <c r="G729" s="832" t="s">
        <v>2085</v>
      </c>
      <c r="H729" s="832" t="s">
        <v>630</v>
      </c>
      <c r="I729" s="832" t="s">
        <v>1776</v>
      </c>
      <c r="J729" s="832" t="s">
        <v>1158</v>
      </c>
      <c r="K729" s="832" t="s">
        <v>1777</v>
      </c>
      <c r="L729" s="835">
        <v>154.36000000000001</v>
      </c>
      <c r="M729" s="835">
        <v>154.36000000000001</v>
      </c>
      <c r="N729" s="832">
        <v>1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31</v>
      </c>
      <c r="B730" s="832" t="s">
        <v>2041</v>
      </c>
      <c r="C730" s="832" t="s">
        <v>2047</v>
      </c>
      <c r="D730" s="833" t="s">
        <v>3332</v>
      </c>
      <c r="E730" s="834" t="s">
        <v>2060</v>
      </c>
      <c r="F730" s="832" t="s">
        <v>2042</v>
      </c>
      <c r="G730" s="832" t="s">
        <v>2085</v>
      </c>
      <c r="H730" s="832" t="s">
        <v>630</v>
      </c>
      <c r="I730" s="832" t="s">
        <v>1774</v>
      </c>
      <c r="J730" s="832" t="s">
        <v>1158</v>
      </c>
      <c r="K730" s="832" t="s">
        <v>1775</v>
      </c>
      <c r="L730" s="835">
        <v>225.06</v>
      </c>
      <c r="M730" s="835">
        <v>675.18000000000006</v>
      </c>
      <c r="N730" s="832">
        <v>3</v>
      </c>
      <c r="O730" s="836">
        <v>3</v>
      </c>
      <c r="P730" s="835">
        <v>675.18000000000006</v>
      </c>
      <c r="Q730" s="837">
        <v>1</v>
      </c>
      <c r="R730" s="832">
        <v>3</v>
      </c>
      <c r="S730" s="837">
        <v>1</v>
      </c>
      <c r="T730" s="836">
        <v>3</v>
      </c>
      <c r="U730" s="838">
        <v>1</v>
      </c>
    </row>
    <row r="731" spans="1:21" ht="14.4" customHeight="1" x14ac:dyDescent="0.3">
      <c r="A731" s="831">
        <v>31</v>
      </c>
      <c r="B731" s="832" t="s">
        <v>2041</v>
      </c>
      <c r="C731" s="832" t="s">
        <v>2047</v>
      </c>
      <c r="D731" s="833" t="s">
        <v>3332</v>
      </c>
      <c r="E731" s="834" t="s">
        <v>2060</v>
      </c>
      <c r="F731" s="832" t="s">
        <v>2042</v>
      </c>
      <c r="G731" s="832" t="s">
        <v>2086</v>
      </c>
      <c r="H731" s="832" t="s">
        <v>588</v>
      </c>
      <c r="I731" s="832" t="s">
        <v>2300</v>
      </c>
      <c r="J731" s="832" t="s">
        <v>1792</v>
      </c>
      <c r="K731" s="832" t="s">
        <v>2301</v>
      </c>
      <c r="L731" s="835">
        <v>238.72</v>
      </c>
      <c r="M731" s="835">
        <v>477.44</v>
      </c>
      <c r="N731" s="832">
        <v>2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31</v>
      </c>
      <c r="B732" s="832" t="s">
        <v>2041</v>
      </c>
      <c r="C732" s="832" t="s">
        <v>2047</v>
      </c>
      <c r="D732" s="833" t="s">
        <v>3332</v>
      </c>
      <c r="E732" s="834" t="s">
        <v>2060</v>
      </c>
      <c r="F732" s="832" t="s">
        <v>2042</v>
      </c>
      <c r="G732" s="832" t="s">
        <v>2142</v>
      </c>
      <c r="H732" s="832" t="s">
        <v>588</v>
      </c>
      <c r="I732" s="832" t="s">
        <v>2143</v>
      </c>
      <c r="J732" s="832" t="s">
        <v>2144</v>
      </c>
      <c r="K732" s="832" t="s">
        <v>1790</v>
      </c>
      <c r="L732" s="835">
        <v>78.33</v>
      </c>
      <c r="M732" s="835">
        <v>156.66</v>
      </c>
      <c r="N732" s="832">
        <v>2</v>
      </c>
      <c r="O732" s="836">
        <v>1</v>
      </c>
      <c r="P732" s="835">
        <v>156.66</v>
      </c>
      <c r="Q732" s="837">
        <v>1</v>
      </c>
      <c r="R732" s="832">
        <v>2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31</v>
      </c>
      <c r="B733" s="832" t="s">
        <v>2041</v>
      </c>
      <c r="C733" s="832" t="s">
        <v>2047</v>
      </c>
      <c r="D733" s="833" t="s">
        <v>3332</v>
      </c>
      <c r="E733" s="834" t="s">
        <v>2060</v>
      </c>
      <c r="F733" s="832" t="s">
        <v>2042</v>
      </c>
      <c r="G733" s="832" t="s">
        <v>2678</v>
      </c>
      <c r="H733" s="832" t="s">
        <v>588</v>
      </c>
      <c r="I733" s="832" t="s">
        <v>2679</v>
      </c>
      <c r="J733" s="832" t="s">
        <v>2680</v>
      </c>
      <c r="K733" s="832" t="s">
        <v>2681</v>
      </c>
      <c r="L733" s="835">
        <v>0</v>
      </c>
      <c r="M733" s="835">
        <v>0</v>
      </c>
      <c r="N733" s="832">
        <v>1</v>
      </c>
      <c r="O733" s="836">
        <v>1</v>
      </c>
      <c r="P733" s="835"/>
      <c r="Q733" s="837"/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31</v>
      </c>
      <c r="B734" s="832" t="s">
        <v>2041</v>
      </c>
      <c r="C734" s="832" t="s">
        <v>2047</v>
      </c>
      <c r="D734" s="833" t="s">
        <v>3332</v>
      </c>
      <c r="E734" s="834" t="s">
        <v>2060</v>
      </c>
      <c r="F734" s="832" t="s">
        <v>2042</v>
      </c>
      <c r="G734" s="832" t="s">
        <v>2348</v>
      </c>
      <c r="H734" s="832" t="s">
        <v>588</v>
      </c>
      <c r="I734" s="832" t="s">
        <v>2682</v>
      </c>
      <c r="J734" s="832" t="s">
        <v>2683</v>
      </c>
      <c r="K734" s="832" t="s">
        <v>2684</v>
      </c>
      <c r="L734" s="835">
        <v>32.28</v>
      </c>
      <c r="M734" s="835">
        <v>258.24</v>
      </c>
      <c r="N734" s="832">
        <v>8</v>
      </c>
      <c r="O734" s="836">
        <v>5</v>
      </c>
      <c r="P734" s="835">
        <v>96.84</v>
      </c>
      <c r="Q734" s="837">
        <v>0.375</v>
      </c>
      <c r="R734" s="832">
        <v>3</v>
      </c>
      <c r="S734" s="837">
        <v>0.375</v>
      </c>
      <c r="T734" s="836">
        <v>2</v>
      </c>
      <c r="U734" s="838">
        <v>0.4</v>
      </c>
    </row>
    <row r="735" spans="1:21" ht="14.4" customHeight="1" x14ac:dyDescent="0.3">
      <c r="A735" s="831">
        <v>31</v>
      </c>
      <c r="B735" s="832" t="s">
        <v>2041</v>
      </c>
      <c r="C735" s="832" t="s">
        <v>2047</v>
      </c>
      <c r="D735" s="833" t="s">
        <v>3332</v>
      </c>
      <c r="E735" s="834" t="s">
        <v>2060</v>
      </c>
      <c r="F735" s="832" t="s">
        <v>2042</v>
      </c>
      <c r="G735" s="832" t="s">
        <v>2348</v>
      </c>
      <c r="H735" s="832" t="s">
        <v>588</v>
      </c>
      <c r="I735" s="832" t="s">
        <v>2685</v>
      </c>
      <c r="J735" s="832" t="s">
        <v>2686</v>
      </c>
      <c r="K735" s="832" t="s">
        <v>2687</v>
      </c>
      <c r="L735" s="835">
        <v>0</v>
      </c>
      <c r="M735" s="835">
        <v>0</v>
      </c>
      <c r="N735" s="832">
        <v>1</v>
      </c>
      <c r="O735" s="836">
        <v>1</v>
      </c>
      <c r="P735" s="835"/>
      <c r="Q735" s="837"/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31</v>
      </c>
      <c r="B736" s="832" t="s">
        <v>2041</v>
      </c>
      <c r="C736" s="832" t="s">
        <v>2047</v>
      </c>
      <c r="D736" s="833" t="s">
        <v>3332</v>
      </c>
      <c r="E736" s="834" t="s">
        <v>2060</v>
      </c>
      <c r="F736" s="832" t="s">
        <v>2042</v>
      </c>
      <c r="G736" s="832" t="s">
        <v>2518</v>
      </c>
      <c r="H736" s="832" t="s">
        <v>588</v>
      </c>
      <c r="I736" s="832" t="s">
        <v>2688</v>
      </c>
      <c r="J736" s="832" t="s">
        <v>721</v>
      </c>
      <c r="K736" s="832" t="s">
        <v>2689</v>
      </c>
      <c r="L736" s="835">
        <v>182.22</v>
      </c>
      <c r="M736" s="835">
        <v>728.88</v>
      </c>
      <c r="N736" s="832">
        <v>4</v>
      </c>
      <c r="O736" s="836">
        <v>2</v>
      </c>
      <c r="P736" s="835">
        <v>728.88</v>
      </c>
      <c r="Q736" s="837">
        <v>1</v>
      </c>
      <c r="R736" s="832">
        <v>4</v>
      </c>
      <c r="S736" s="837">
        <v>1</v>
      </c>
      <c r="T736" s="836">
        <v>2</v>
      </c>
      <c r="U736" s="838">
        <v>1</v>
      </c>
    </row>
    <row r="737" spans="1:21" ht="14.4" customHeight="1" x14ac:dyDescent="0.3">
      <c r="A737" s="831">
        <v>31</v>
      </c>
      <c r="B737" s="832" t="s">
        <v>2041</v>
      </c>
      <c r="C737" s="832" t="s">
        <v>2047</v>
      </c>
      <c r="D737" s="833" t="s">
        <v>3332</v>
      </c>
      <c r="E737" s="834" t="s">
        <v>2060</v>
      </c>
      <c r="F737" s="832" t="s">
        <v>2042</v>
      </c>
      <c r="G737" s="832" t="s">
        <v>2518</v>
      </c>
      <c r="H737" s="832" t="s">
        <v>588</v>
      </c>
      <c r="I737" s="832" t="s">
        <v>2523</v>
      </c>
      <c r="J737" s="832" t="s">
        <v>721</v>
      </c>
      <c r="K737" s="832" t="s">
        <v>2520</v>
      </c>
      <c r="L737" s="835">
        <v>91.11</v>
      </c>
      <c r="M737" s="835">
        <v>182.22</v>
      </c>
      <c r="N737" s="832">
        <v>2</v>
      </c>
      <c r="O737" s="836">
        <v>1</v>
      </c>
      <c r="P737" s="835">
        <v>182.22</v>
      </c>
      <c r="Q737" s="837">
        <v>1</v>
      </c>
      <c r="R737" s="832">
        <v>2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31</v>
      </c>
      <c r="B738" s="832" t="s">
        <v>2041</v>
      </c>
      <c r="C738" s="832" t="s">
        <v>2047</v>
      </c>
      <c r="D738" s="833" t="s">
        <v>3332</v>
      </c>
      <c r="E738" s="834" t="s">
        <v>2060</v>
      </c>
      <c r="F738" s="832" t="s">
        <v>2042</v>
      </c>
      <c r="G738" s="832" t="s">
        <v>2690</v>
      </c>
      <c r="H738" s="832" t="s">
        <v>588</v>
      </c>
      <c r="I738" s="832" t="s">
        <v>2691</v>
      </c>
      <c r="J738" s="832" t="s">
        <v>963</v>
      </c>
      <c r="K738" s="832" t="s">
        <v>2692</v>
      </c>
      <c r="L738" s="835">
        <v>37.520000000000003</v>
      </c>
      <c r="M738" s="835">
        <v>75.040000000000006</v>
      </c>
      <c r="N738" s="832">
        <v>2</v>
      </c>
      <c r="O738" s="836">
        <v>0.5</v>
      </c>
      <c r="P738" s="835">
        <v>75.040000000000006</v>
      </c>
      <c r="Q738" s="837">
        <v>1</v>
      </c>
      <c r="R738" s="832">
        <v>2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31</v>
      </c>
      <c r="B739" s="832" t="s">
        <v>2041</v>
      </c>
      <c r="C739" s="832" t="s">
        <v>2047</v>
      </c>
      <c r="D739" s="833" t="s">
        <v>3332</v>
      </c>
      <c r="E739" s="834" t="s">
        <v>2060</v>
      </c>
      <c r="F739" s="832" t="s">
        <v>2042</v>
      </c>
      <c r="G739" s="832" t="s">
        <v>2693</v>
      </c>
      <c r="H739" s="832" t="s">
        <v>588</v>
      </c>
      <c r="I739" s="832" t="s">
        <v>2694</v>
      </c>
      <c r="J739" s="832" t="s">
        <v>2695</v>
      </c>
      <c r="K739" s="832" t="s">
        <v>2696</v>
      </c>
      <c r="L739" s="835">
        <v>0</v>
      </c>
      <c r="M739" s="835">
        <v>0</v>
      </c>
      <c r="N739" s="832">
        <v>6</v>
      </c>
      <c r="O739" s="836">
        <v>4.5</v>
      </c>
      <c r="P739" s="835"/>
      <c r="Q739" s="837"/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31</v>
      </c>
      <c r="B740" s="832" t="s">
        <v>2041</v>
      </c>
      <c r="C740" s="832" t="s">
        <v>2047</v>
      </c>
      <c r="D740" s="833" t="s">
        <v>3332</v>
      </c>
      <c r="E740" s="834" t="s">
        <v>2060</v>
      </c>
      <c r="F740" s="832" t="s">
        <v>2042</v>
      </c>
      <c r="G740" s="832" t="s">
        <v>2697</v>
      </c>
      <c r="H740" s="832" t="s">
        <v>588</v>
      </c>
      <c r="I740" s="832" t="s">
        <v>2698</v>
      </c>
      <c r="J740" s="832" t="s">
        <v>2699</v>
      </c>
      <c r="K740" s="832" t="s">
        <v>2264</v>
      </c>
      <c r="L740" s="835">
        <v>0</v>
      </c>
      <c r="M740" s="835">
        <v>0</v>
      </c>
      <c r="N740" s="832">
        <v>3</v>
      </c>
      <c r="O740" s="836">
        <v>1</v>
      </c>
      <c r="P740" s="835">
        <v>0</v>
      </c>
      <c r="Q740" s="837"/>
      <c r="R740" s="832">
        <v>3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31</v>
      </c>
      <c r="B741" s="832" t="s">
        <v>2041</v>
      </c>
      <c r="C741" s="832" t="s">
        <v>2047</v>
      </c>
      <c r="D741" s="833" t="s">
        <v>3332</v>
      </c>
      <c r="E741" s="834" t="s">
        <v>2060</v>
      </c>
      <c r="F741" s="832" t="s">
        <v>2042</v>
      </c>
      <c r="G741" s="832" t="s">
        <v>2700</v>
      </c>
      <c r="H741" s="832" t="s">
        <v>588</v>
      </c>
      <c r="I741" s="832" t="s">
        <v>2701</v>
      </c>
      <c r="J741" s="832" t="s">
        <v>2702</v>
      </c>
      <c r="K741" s="832" t="s">
        <v>2703</v>
      </c>
      <c r="L741" s="835">
        <v>92.76</v>
      </c>
      <c r="M741" s="835">
        <v>371.04</v>
      </c>
      <c r="N741" s="832">
        <v>4</v>
      </c>
      <c r="O741" s="836">
        <v>1</v>
      </c>
      <c r="P741" s="835">
        <v>371.04</v>
      </c>
      <c r="Q741" s="837">
        <v>1</v>
      </c>
      <c r="R741" s="832">
        <v>4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31</v>
      </c>
      <c r="B742" s="832" t="s">
        <v>2041</v>
      </c>
      <c r="C742" s="832" t="s">
        <v>2047</v>
      </c>
      <c r="D742" s="833" t="s">
        <v>3332</v>
      </c>
      <c r="E742" s="834" t="s">
        <v>2060</v>
      </c>
      <c r="F742" s="832" t="s">
        <v>2042</v>
      </c>
      <c r="G742" s="832" t="s">
        <v>2532</v>
      </c>
      <c r="H742" s="832" t="s">
        <v>588</v>
      </c>
      <c r="I742" s="832" t="s">
        <v>2533</v>
      </c>
      <c r="J742" s="832" t="s">
        <v>923</v>
      </c>
      <c r="K742" s="832" t="s">
        <v>2534</v>
      </c>
      <c r="L742" s="835">
        <v>107.27</v>
      </c>
      <c r="M742" s="835">
        <v>214.54</v>
      </c>
      <c r="N742" s="832">
        <v>2</v>
      </c>
      <c r="O742" s="836">
        <v>0.5</v>
      </c>
      <c r="P742" s="835">
        <v>214.54</v>
      </c>
      <c r="Q742" s="837">
        <v>1</v>
      </c>
      <c r="R742" s="832">
        <v>2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31</v>
      </c>
      <c r="B743" s="832" t="s">
        <v>2041</v>
      </c>
      <c r="C743" s="832" t="s">
        <v>2047</v>
      </c>
      <c r="D743" s="833" t="s">
        <v>3332</v>
      </c>
      <c r="E743" s="834" t="s">
        <v>2060</v>
      </c>
      <c r="F743" s="832" t="s">
        <v>2042</v>
      </c>
      <c r="G743" s="832" t="s">
        <v>2145</v>
      </c>
      <c r="H743" s="832" t="s">
        <v>588</v>
      </c>
      <c r="I743" s="832" t="s">
        <v>2146</v>
      </c>
      <c r="J743" s="832" t="s">
        <v>2147</v>
      </c>
      <c r="K743" s="832" t="s">
        <v>2148</v>
      </c>
      <c r="L743" s="835">
        <v>0</v>
      </c>
      <c r="M743" s="835">
        <v>0</v>
      </c>
      <c r="N743" s="832">
        <v>4</v>
      </c>
      <c r="O743" s="836">
        <v>2</v>
      </c>
      <c r="P743" s="835">
        <v>0</v>
      </c>
      <c r="Q743" s="837"/>
      <c r="R743" s="832">
        <v>2</v>
      </c>
      <c r="S743" s="837">
        <v>0.5</v>
      </c>
      <c r="T743" s="836">
        <v>1</v>
      </c>
      <c r="U743" s="838">
        <v>0.5</v>
      </c>
    </row>
    <row r="744" spans="1:21" ht="14.4" customHeight="1" x14ac:dyDescent="0.3">
      <c r="A744" s="831">
        <v>31</v>
      </c>
      <c r="B744" s="832" t="s">
        <v>2041</v>
      </c>
      <c r="C744" s="832" t="s">
        <v>2047</v>
      </c>
      <c r="D744" s="833" t="s">
        <v>3332</v>
      </c>
      <c r="E744" s="834" t="s">
        <v>2060</v>
      </c>
      <c r="F744" s="832" t="s">
        <v>2042</v>
      </c>
      <c r="G744" s="832" t="s">
        <v>2704</v>
      </c>
      <c r="H744" s="832" t="s">
        <v>588</v>
      </c>
      <c r="I744" s="832" t="s">
        <v>2705</v>
      </c>
      <c r="J744" s="832" t="s">
        <v>2706</v>
      </c>
      <c r="K744" s="832" t="s">
        <v>2707</v>
      </c>
      <c r="L744" s="835">
        <v>38.47</v>
      </c>
      <c r="M744" s="835">
        <v>38.47</v>
      </c>
      <c r="N744" s="832">
        <v>1</v>
      </c>
      <c r="O744" s="836">
        <v>0.5</v>
      </c>
      <c r="P744" s="835">
        <v>38.47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31</v>
      </c>
      <c r="B745" s="832" t="s">
        <v>2041</v>
      </c>
      <c r="C745" s="832" t="s">
        <v>2047</v>
      </c>
      <c r="D745" s="833" t="s">
        <v>3332</v>
      </c>
      <c r="E745" s="834" t="s">
        <v>2060</v>
      </c>
      <c r="F745" s="832" t="s">
        <v>2042</v>
      </c>
      <c r="G745" s="832" t="s">
        <v>2149</v>
      </c>
      <c r="H745" s="832" t="s">
        <v>588</v>
      </c>
      <c r="I745" s="832" t="s">
        <v>2708</v>
      </c>
      <c r="J745" s="832" t="s">
        <v>2709</v>
      </c>
      <c r="K745" s="832" t="s">
        <v>2710</v>
      </c>
      <c r="L745" s="835">
        <v>48.42</v>
      </c>
      <c r="M745" s="835">
        <v>96.84</v>
      </c>
      <c r="N745" s="832">
        <v>2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31</v>
      </c>
      <c r="B746" s="832" t="s">
        <v>2041</v>
      </c>
      <c r="C746" s="832" t="s">
        <v>2047</v>
      </c>
      <c r="D746" s="833" t="s">
        <v>3332</v>
      </c>
      <c r="E746" s="834" t="s">
        <v>2060</v>
      </c>
      <c r="F746" s="832" t="s">
        <v>2042</v>
      </c>
      <c r="G746" s="832" t="s">
        <v>2149</v>
      </c>
      <c r="H746" s="832" t="s">
        <v>588</v>
      </c>
      <c r="I746" s="832" t="s">
        <v>2711</v>
      </c>
      <c r="J746" s="832" t="s">
        <v>2712</v>
      </c>
      <c r="K746" s="832" t="s">
        <v>2713</v>
      </c>
      <c r="L746" s="835">
        <v>0</v>
      </c>
      <c r="M746" s="835">
        <v>0</v>
      </c>
      <c r="N746" s="832">
        <v>1</v>
      </c>
      <c r="O746" s="836">
        <v>1</v>
      </c>
      <c r="P746" s="835"/>
      <c r="Q746" s="837"/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31</v>
      </c>
      <c r="B747" s="832" t="s">
        <v>2041</v>
      </c>
      <c r="C747" s="832" t="s">
        <v>2047</v>
      </c>
      <c r="D747" s="833" t="s">
        <v>3332</v>
      </c>
      <c r="E747" s="834" t="s">
        <v>2060</v>
      </c>
      <c r="F747" s="832" t="s">
        <v>2042</v>
      </c>
      <c r="G747" s="832" t="s">
        <v>2079</v>
      </c>
      <c r="H747" s="832" t="s">
        <v>588</v>
      </c>
      <c r="I747" s="832" t="s">
        <v>2080</v>
      </c>
      <c r="J747" s="832" t="s">
        <v>623</v>
      </c>
      <c r="K747" s="832" t="s">
        <v>2081</v>
      </c>
      <c r="L747" s="835">
        <v>0</v>
      </c>
      <c r="M747" s="835">
        <v>0</v>
      </c>
      <c r="N747" s="832">
        <v>2</v>
      </c>
      <c r="O747" s="836">
        <v>0.5</v>
      </c>
      <c r="P747" s="835">
        <v>0</v>
      </c>
      <c r="Q747" s="837"/>
      <c r="R747" s="832">
        <v>2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31</v>
      </c>
      <c r="B748" s="832" t="s">
        <v>2041</v>
      </c>
      <c r="C748" s="832" t="s">
        <v>2047</v>
      </c>
      <c r="D748" s="833" t="s">
        <v>3332</v>
      </c>
      <c r="E748" s="834" t="s">
        <v>2060</v>
      </c>
      <c r="F748" s="832" t="s">
        <v>2042</v>
      </c>
      <c r="G748" s="832" t="s">
        <v>2161</v>
      </c>
      <c r="H748" s="832" t="s">
        <v>588</v>
      </c>
      <c r="I748" s="832" t="s">
        <v>2162</v>
      </c>
      <c r="J748" s="832" t="s">
        <v>2163</v>
      </c>
      <c r="K748" s="832" t="s">
        <v>2164</v>
      </c>
      <c r="L748" s="835">
        <v>132.97999999999999</v>
      </c>
      <c r="M748" s="835">
        <v>1462.7799999999997</v>
      </c>
      <c r="N748" s="832">
        <v>11</v>
      </c>
      <c r="O748" s="836">
        <v>4.5</v>
      </c>
      <c r="P748" s="835">
        <v>1063.8399999999997</v>
      </c>
      <c r="Q748" s="837">
        <v>0.72727272727272718</v>
      </c>
      <c r="R748" s="832">
        <v>8</v>
      </c>
      <c r="S748" s="837">
        <v>0.72727272727272729</v>
      </c>
      <c r="T748" s="836">
        <v>2.5</v>
      </c>
      <c r="U748" s="838">
        <v>0.55555555555555558</v>
      </c>
    </row>
    <row r="749" spans="1:21" ht="14.4" customHeight="1" x14ac:dyDescent="0.3">
      <c r="A749" s="831">
        <v>31</v>
      </c>
      <c r="B749" s="832" t="s">
        <v>2041</v>
      </c>
      <c r="C749" s="832" t="s">
        <v>2047</v>
      </c>
      <c r="D749" s="833" t="s">
        <v>3332</v>
      </c>
      <c r="E749" s="834" t="s">
        <v>2060</v>
      </c>
      <c r="F749" s="832" t="s">
        <v>2042</v>
      </c>
      <c r="G749" s="832" t="s">
        <v>2714</v>
      </c>
      <c r="H749" s="832" t="s">
        <v>588</v>
      </c>
      <c r="I749" s="832" t="s">
        <v>2715</v>
      </c>
      <c r="J749" s="832" t="s">
        <v>2716</v>
      </c>
      <c r="K749" s="832" t="s">
        <v>2717</v>
      </c>
      <c r="L749" s="835">
        <v>619.6</v>
      </c>
      <c r="M749" s="835">
        <v>619.6</v>
      </c>
      <c r="N749" s="832">
        <v>1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31</v>
      </c>
      <c r="B750" s="832" t="s">
        <v>2041</v>
      </c>
      <c r="C750" s="832" t="s">
        <v>2047</v>
      </c>
      <c r="D750" s="833" t="s">
        <v>3332</v>
      </c>
      <c r="E750" s="834" t="s">
        <v>2060</v>
      </c>
      <c r="F750" s="832" t="s">
        <v>2042</v>
      </c>
      <c r="G750" s="832" t="s">
        <v>2714</v>
      </c>
      <c r="H750" s="832" t="s">
        <v>588</v>
      </c>
      <c r="I750" s="832" t="s">
        <v>2718</v>
      </c>
      <c r="J750" s="832" t="s">
        <v>2719</v>
      </c>
      <c r="K750" s="832" t="s">
        <v>2717</v>
      </c>
      <c r="L750" s="835">
        <v>619.6</v>
      </c>
      <c r="M750" s="835">
        <v>619.6</v>
      </c>
      <c r="N750" s="832">
        <v>1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31</v>
      </c>
      <c r="B751" s="832" t="s">
        <v>2041</v>
      </c>
      <c r="C751" s="832" t="s">
        <v>2047</v>
      </c>
      <c r="D751" s="833" t="s">
        <v>3332</v>
      </c>
      <c r="E751" s="834" t="s">
        <v>2060</v>
      </c>
      <c r="F751" s="832" t="s">
        <v>2042</v>
      </c>
      <c r="G751" s="832" t="s">
        <v>2720</v>
      </c>
      <c r="H751" s="832" t="s">
        <v>588</v>
      </c>
      <c r="I751" s="832" t="s">
        <v>2721</v>
      </c>
      <c r="J751" s="832" t="s">
        <v>751</v>
      </c>
      <c r="K751" s="832" t="s">
        <v>2722</v>
      </c>
      <c r="L751" s="835">
        <v>140.72</v>
      </c>
      <c r="M751" s="835">
        <v>281.44</v>
      </c>
      <c r="N751" s="832">
        <v>2</v>
      </c>
      <c r="O751" s="836">
        <v>1</v>
      </c>
      <c r="P751" s="835">
        <v>281.44</v>
      </c>
      <c r="Q751" s="837">
        <v>1</v>
      </c>
      <c r="R751" s="832">
        <v>2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31</v>
      </c>
      <c r="B752" s="832" t="s">
        <v>2041</v>
      </c>
      <c r="C752" s="832" t="s">
        <v>2047</v>
      </c>
      <c r="D752" s="833" t="s">
        <v>3332</v>
      </c>
      <c r="E752" s="834" t="s">
        <v>2060</v>
      </c>
      <c r="F752" s="832" t="s">
        <v>2042</v>
      </c>
      <c r="G752" s="832" t="s">
        <v>2723</v>
      </c>
      <c r="H752" s="832" t="s">
        <v>588</v>
      </c>
      <c r="I752" s="832" t="s">
        <v>2724</v>
      </c>
      <c r="J752" s="832" t="s">
        <v>2725</v>
      </c>
      <c r="K752" s="832" t="s">
        <v>2726</v>
      </c>
      <c r="L752" s="835">
        <v>1343.53</v>
      </c>
      <c r="M752" s="835">
        <v>2687.06</v>
      </c>
      <c r="N752" s="832">
        <v>2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31</v>
      </c>
      <c r="B753" s="832" t="s">
        <v>2041</v>
      </c>
      <c r="C753" s="832" t="s">
        <v>2047</v>
      </c>
      <c r="D753" s="833" t="s">
        <v>3332</v>
      </c>
      <c r="E753" s="834" t="s">
        <v>2060</v>
      </c>
      <c r="F753" s="832" t="s">
        <v>2042</v>
      </c>
      <c r="G753" s="832" t="s">
        <v>2727</v>
      </c>
      <c r="H753" s="832" t="s">
        <v>588</v>
      </c>
      <c r="I753" s="832" t="s">
        <v>2728</v>
      </c>
      <c r="J753" s="832" t="s">
        <v>719</v>
      </c>
      <c r="K753" s="832" t="s">
        <v>2729</v>
      </c>
      <c r="L753" s="835">
        <v>53.57</v>
      </c>
      <c r="M753" s="835">
        <v>53.57</v>
      </c>
      <c r="N753" s="832">
        <v>1</v>
      </c>
      <c r="O753" s="836">
        <v>0.5</v>
      </c>
      <c r="P753" s="835">
        <v>53.57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31</v>
      </c>
      <c r="B754" s="832" t="s">
        <v>2041</v>
      </c>
      <c r="C754" s="832" t="s">
        <v>2047</v>
      </c>
      <c r="D754" s="833" t="s">
        <v>3332</v>
      </c>
      <c r="E754" s="834" t="s">
        <v>2060</v>
      </c>
      <c r="F754" s="832" t="s">
        <v>2042</v>
      </c>
      <c r="G754" s="832" t="s">
        <v>2730</v>
      </c>
      <c r="H754" s="832" t="s">
        <v>588</v>
      </c>
      <c r="I754" s="832" t="s">
        <v>2731</v>
      </c>
      <c r="J754" s="832" t="s">
        <v>1198</v>
      </c>
      <c r="K754" s="832" t="s">
        <v>2732</v>
      </c>
      <c r="L754" s="835">
        <v>34.19</v>
      </c>
      <c r="M754" s="835">
        <v>68.38</v>
      </c>
      <c r="N754" s="832">
        <v>2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31</v>
      </c>
      <c r="B755" s="832" t="s">
        <v>2041</v>
      </c>
      <c r="C755" s="832" t="s">
        <v>2047</v>
      </c>
      <c r="D755" s="833" t="s">
        <v>3332</v>
      </c>
      <c r="E755" s="834" t="s">
        <v>2060</v>
      </c>
      <c r="F755" s="832" t="s">
        <v>2042</v>
      </c>
      <c r="G755" s="832" t="s">
        <v>2082</v>
      </c>
      <c r="H755" s="832" t="s">
        <v>630</v>
      </c>
      <c r="I755" s="832" t="s">
        <v>2083</v>
      </c>
      <c r="J755" s="832" t="s">
        <v>810</v>
      </c>
      <c r="K755" s="832" t="s">
        <v>1638</v>
      </c>
      <c r="L755" s="835">
        <v>490.89</v>
      </c>
      <c r="M755" s="835">
        <v>12272.25</v>
      </c>
      <c r="N755" s="832">
        <v>25</v>
      </c>
      <c r="O755" s="836">
        <v>14</v>
      </c>
      <c r="P755" s="835">
        <v>9817.8000000000011</v>
      </c>
      <c r="Q755" s="837">
        <v>0.8</v>
      </c>
      <c r="R755" s="832">
        <v>20</v>
      </c>
      <c r="S755" s="837">
        <v>0.8</v>
      </c>
      <c r="T755" s="836">
        <v>12</v>
      </c>
      <c r="U755" s="838">
        <v>0.8571428571428571</v>
      </c>
    </row>
    <row r="756" spans="1:21" ht="14.4" customHeight="1" x14ac:dyDescent="0.3">
      <c r="A756" s="831">
        <v>31</v>
      </c>
      <c r="B756" s="832" t="s">
        <v>2041</v>
      </c>
      <c r="C756" s="832" t="s">
        <v>2047</v>
      </c>
      <c r="D756" s="833" t="s">
        <v>3332</v>
      </c>
      <c r="E756" s="834" t="s">
        <v>2060</v>
      </c>
      <c r="F756" s="832" t="s">
        <v>2042</v>
      </c>
      <c r="G756" s="832" t="s">
        <v>2082</v>
      </c>
      <c r="H756" s="832" t="s">
        <v>630</v>
      </c>
      <c r="I756" s="832" t="s">
        <v>2091</v>
      </c>
      <c r="J756" s="832" t="s">
        <v>810</v>
      </c>
      <c r="K756" s="832" t="s">
        <v>1636</v>
      </c>
      <c r="L756" s="835">
        <v>736.33</v>
      </c>
      <c r="M756" s="835">
        <v>21353.57</v>
      </c>
      <c r="N756" s="832">
        <v>29</v>
      </c>
      <c r="O756" s="836">
        <v>14</v>
      </c>
      <c r="P756" s="835">
        <v>15462.93</v>
      </c>
      <c r="Q756" s="837">
        <v>0.72413793103448276</v>
      </c>
      <c r="R756" s="832">
        <v>21</v>
      </c>
      <c r="S756" s="837">
        <v>0.72413793103448276</v>
      </c>
      <c r="T756" s="836">
        <v>11</v>
      </c>
      <c r="U756" s="838">
        <v>0.7857142857142857</v>
      </c>
    </row>
    <row r="757" spans="1:21" ht="14.4" customHeight="1" x14ac:dyDescent="0.3">
      <c r="A757" s="831">
        <v>31</v>
      </c>
      <c r="B757" s="832" t="s">
        <v>2041</v>
      </c>
      <c r="C757" s="832" t="s">
        <v>2047</v>
      </c>
      <c r="D757" s="833" t="s">
        <v>3332</v>
      </c>
      <c r="E757" s="834" t="s">
        <v>2060</v>
      </c>
      <c r="F757" s="832" t="s">
        <v>2042</v>
      </c>
      <c r="G757" s="832" t="s">
        <v>2082</v>
      </c>
      <c r="H757" s="832" t="s">
        <v>630</v>
      </c>
      <c r="I757" s="832" t="s">
        <v>2293</v>
      </c>
      <c r="J757" s="832" t="s">
        <v>810</v>
      </c>
      <c r="K757" s="832" t="s">
        <v>2294</v>
      </c>
      <c r="L757" s="835">
        <v>1154.68</v>
      </c>
      <c r="M757" s="835">
        <v>1154.68</v>
      </c>
      <c r="N757" s="832">
        <v>1</v>
      </c>
      <c r="O757" s="836">
        <v>0.5</v>
      </c>
      <c r="P757" s="835">
        <v>1154.68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31</v>
      </c>
      <c r="B758" s="832" t="s">
        <v>2041</v>
      </c>
      <c r="C758" s="832" t="s">
        <v>2047</v>
      </c>
      <c r="D758" s="833" t="s">
        <v>3332</v>
      </c>
      <c r="E758" s="834" t="s">
        <v>2060</v>
      </c>
      <c r="F758" s="832" t="s">
        <v>2042</v>
      </c>
      <c r="G758" s="832" t="s">
        <v>2092</v>
      </c>
      <c r="H758" s="832" t="s">
        <v>630</v>
      </c>
      <c r="I758" s="832" t="s">
        <v>1844</v>
      </c>
      <c r="J758" s="832" t="s">
        <v>671</v>
      </c>
      <c r="K758" s="832" t="s">
        <v>1845</v>
      </c>
      <c r="L758" s="835">
        <v>48.42</v>
      </c>
      <c r="M758" s="835">
        <v>581.04000000000008</v>
      </c>
      <c r="N758" s="832">
        <v>12</v>
      </c>
      <c r="O758" s="836">
        <v>7.5</v>
      </c>
      <c r="P758" s="835">
        <v>484.20000000000005</v>
      </c>
      <c r="Q758" s="837">
        <v>0.83333333333333326</v>
      </c>
      <c r="R758" s="832">
        <v>10</v>
      </c>
      <c r="S758" s="837">
        <v>0.83333333333333337</v>
      </c>
      <c r="T758" s="836">
        <v>5.5</v>
      </c>
      <c r="U758" s="838">
        <v>0.73333333333333328</v>
      </c>
    </row>
    <row r="759" spans="1:21" ht="14.4" customHeight="1" x14ac:dyDescent="0.3">
      <c r="A759" s="831">
        <v>31</v>
      </c>
      <c r="B759" s="832" t="s">
        <v>2041</v>
      </c>
      <c r="C759" s="832" t="s">
        <v>2047</v>
      </c>
      <c r="D759" s="833" t="s">
        <v>3332</v>
      </c>
      <c r="E759" s="834" t="s">
        <v>2060</v>
      </c>
      <c r="F759" s="832" t="s">
        <v>2042</v>
      </c>
      <c r="G759" s="832" t="s">
        <v>2092</v>
      </c>
      <c r="H759" s="832" t="s">
        <v>588</v>
      </c>
      <c r="I759" s="832" t="s">
        <v>2266</v>
      </c>
      <c r="J759" s="832" t="s">
        <v>671</v>
      </c>
      <c r="K759" s="832" t="s">
        <v>2267</v>
      </c>
      <c r="L759" s="835">
        <v>48.42</v>
      </c>
      <c r="M759" s="835">
        <v>387.36</v>
      </c>
      <c r="N759" s="832">
        <v>8</v>
      </c>
      <c r="O759" s="836">
        <v>3</v>
      </c>
      <c r="P759" s="835">
        <v>96.84</v>
      </c>
      <c r="Q759" s="837">
        <v>0.25</v>
      </c>
      <c r="R759" s="832">
        <v>2</v>
      </c>
      <c r="S759" s="837">
        <v>0.25</v>
      </c>
      <c r="T759" s="836">
        <v>1</v>
      </c>
      <c r="U759" s="838">
        <v>0.33333333333333331</v>
      </c>
    </row>
    <row r="760" spans="1:21" ht="14.4" customHeight="1" x14ac:dyDescent="0.3">
      <c r="A760" s="831">
        <v>31</v>
      </c>
      <c r="B760" s="832" t="s">
        <v>2041</v>
      </c>
      <c r="C760" s="832" t="s">
        <v>2047</v>
      </c>
      <c r="D760" s="833" t="s">
        <v>3332</v>
      </c>
      <c r="E760" s="834" t="s">
        <v>2060</v>
      </c>
      <c r="F760" s="832" t="s">
        <v>2042</v>
      </c>
      <c r="G760" s="832" t="s">
        <v>2092</v>
      </c>
      <c r="H760" s="832" t="s">
        <v>588</v>
      </c>
      <c r="I760" s="832" t="s">
        <v>2427</v>
      </c>
      <c r="J760" s="832" t="s">
        <v>2428</v>
      </c>
      <c r="K760" s="832" t="s">
        <v>2429</v>
      </c>
      <c r="L760" s="835">
        <v>48.42</v>
      </c>
      <c r="M760" s="835">
        <v>290.52</v>
      </c>
      <c r="N760" s="832">
        <v>6</v>
      </c>
      <c r="O760" s="836">
        <v>1.5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31</v>
      </c>
      <c r="B761" s="832" t="s">
        <v>2041</v>
      </c>
      <c r="C761" s="832" t="s">
        <v>2047</v>
      </c>
      <c r="D761" s="833" t="s">
        <v>3332</v>
      </c>
      <c r="E761" s="834" t="s">
        <v>2060</v>
      </c>
      <c r="F761" s="832" t="s">
        <v>2042</v>
      </c>
      <c r="G761" s="832" t="s">
        <v>2391</v>
      </c>
      <c r="H761" s="832" t="s">
        <v>630</v>
      </c>
      <c r="I761" s="832" t="s">
        <v>2733</v>
      </c>
      <c r="J761" s="832" t="s">
        <v>1704</v>
      </c>
      <c r="K761" s="832" t="s">
        <v>2734</v>
      </c>
      <c r="L761" s="835">
        <v>218.62</v>
      </c>
      <c r="M761" s="835">
        <v>437.24</v>
      </c>
      <c r="N761" s="832">
        <v>2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31</v>
      </c>
      <c r="B762" s="832" t="s">
        <v>2041</v>
      </c>
      <c r="C762" s="832" t="s">
        <v>2047</v>
      </c>
      <c r="D762" s="833" t="s">
        <v>3332</v>
      </c>
      <c r="E762" s="834" t="s">
        <v>2060</v>
      </c>
      <c r="F762" s="832" t="s">
        <v>2042</v>
      </c>
      <c r="G762" s="832" t="s">
        <v>2553</v>
      </c>
      <c r="H762" s="832" t="s">
        <v>588</v>
      </c>
      <c r="I762" s="832" t="s">
        <v>2554</v>
      </c>
      <c r="J762" s="832" t="s">
        <v>635</v>
      </c>
      <c r="K762" s="832" t="s">
        <v>2555</v>
      </c>
      <c r="L762" s="835">
        <v>108.44</v>
      </c>
      <c r="M762" s="835">
        <v>433.76</v>
      </c>
      <c r="N762" s="832">
        <v>4</v>
      </c>
      <c r="O762" s="836">
        <v>2</v>
      </c>
      <c r="P762" s="835">
        <v>216.88</v>
      </c>
      <c r="Q762" s="837">
        <v>0.5</v>
      </c>
      <c r="R762" s="832">
        <v>2</v>
      </c>
      <c r="S762" s="837">
        <v>0.5</v>
      </c>
      <c r="T762" s="836">
        <v>1</v>
      </c>
      <c r="U762" s="838">
        <v>0.5</v>
      </c>
    </row>
    <row r="763" spans="1:21" ht="14.4" customHeight="1" x14ac:dyDescent="0.3">
      <c r="A763" s="831">
        <v>31</v>
      </c>
      <c r="B763" s="832" t="s">
        <v>2041</v>
      </c>
      <c r="C763" s="832" t="s">
        <v>2047</v>
      </c>
      <c r="D763" s="833" t="s">
        <v>3332</v>
      </c>
      <c r="E763" s="834" t="s">
        <v>2060</v>
      </c>
      <c r="F763" s="832" t="s">
        <v>2042</v>
      </c>
      <c r="G763" s="832" t="s">
        <v>2553</v>
      </c>
      <c r="H763" s="832" t="s">
        <v>588</v>
      </c>
      <c r="I763" s="832" t="s">
        <v>2735</v>
      </c>
      <c r="J763" s="832" t="s">
        <v>635</v>
      </c>
      <c r="K763" s="832" t="s">
        <v>2555</v>
      </c>
      <c r="L763" s="835">
        <v>52.61</v>
      </c>
      <c r="M763" s="835">
        <v>105.22</v>
      </c>
      <c r="N763" s="832">
        <v>2</v>
      </c>
      <c r="O763" s="836">
        <v>1</v>
      </c>
      <c r="P763" s="835">
        <v>105.22</v>
      </c>
      <c r="Q763" s="837">
        <v>1</v>
      </c>
      <c r="R763" s="832">
        <v>2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31</v>
      </c>
      <c r="B764" s="832" t="s">
        <v>2041</v>
      </c>
      <c r="C764" s="832" t="s">
        <v>2047</v>
      </c>
      <c r="D764" s="833" t="s">
        <v>3332</v>
      </c>
      <c r="E764" s="834" t="s">
        <v>2060</v>
      </c>
      <c r="F764" s="832" t="s">
        <v>2042</v>
      </c>
      <c r="G764" s="832" t="s">
        <v>2736</v>
      </c>
      <c r="H764" s="832" t="s">
        <v>588</v>
      </c>
      <c r="I764" s="832" t="s">
        <v>2737</v>
      </c>
      <c r="J764" s="832" t="s">
        <v>2738</v>
      </c>
      <c r="K764" s="832" t="s">
        <v>2739</v>
      </c>
      <c r="L764" s="835">
        <v>161.46</v>
      </c>
      <c r="M764" s="835">
        <v>161.46</v>
      </c>
      <c r="N764" s="832">
        <v>1</v>
      </c>
      <c r="O764" s="836">
        <v>1</v>
      </c>
      <c r="P764" s="835">
        <v>161.46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31</v>
      </c>
      <c r="B765" s="832" t="s">
        <v>2041</v>
      </c>
      <c r="C765" s="832" t="s">
        <v>2047</v>
      </c>
      <c r="D765" s="833" t="s">
        <v>3332</v>
      </c>
      <c r="E765" s="834" t="s">
        <v>2060</v>
      </c>
      <c r="F765" s="832" t="s">
        <v>2042</v>
      </c>
      <c r="G765" s="832" t="s">
        <v>2740</v>
      </c>
      <c r="H765" s="832" t="s">
        <v>588</v>
      </c>
      <c r="I765" s="832" t="s">
        <v>2741</v>
      </c>
      <c r="J765" s="832" t="s">
        <v>2742</v>
      </c>
      <c r="K765" s="832" t="s">
        <v>2743</v>
      </c>
      <c r="L765" s="835">
        <v>99.11</v>
      </c>
      <c r="M765" s="835">
        <v>198.22</v>
      </c>
      <c r="N765" s="832">
        <v>2</v>
      </c>
      <c r="O765" s="836">
        <v>0.5</v>
      </c>
      <c r="P765" s="835">
        <v>198.22</v>
      </c>
      <c r="Q765" s="837">
        <v>1</v>
      </c>
      <c r="R765" s="832">
        <v>2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31</v>
      </c>
      <c r="B766" s="832" t="s">
        <v>2041</v>
      </c>
      <c r="C766" s="832" t="s">
        <v>2047</v>
      </c>
      <c r="D766" s="833" t="s">
        <v>3332</v>
      </c>
      <c r="E766" s="834" t="s">
        <v>2060</v>
      </c>
      <c r="F766" s="832" t="s">
        <v>2042</v>
      </c>
      <c r="G766" s="832" t="s">
        <v>2744</v>
      </c>
      <c r="H766" s="832" t="s">
        <v>630</v>
      </c>
      <c r="I766" s="832" t="s">
        <v>2745</v>
      </c>
      <c r="J766" s="832" t="s">
        <v>1692</v>
      </c>
      <c r="K766" s="832" t="s">
        <v>2746</v>
      </c>
      <c r="L766" s="835">
        <v>317.98</v>
      </c>
      <c r="M766" s="835">
        <v>317.98</v>
      </c>
      <c r="N766" s="832">
        <v>1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31</v>
      </c>
      <c r="B767" s="832" t="s">
        <v>2041</v>
      </c>
      <c r="C767" s="832" t="s">
        <v>2047</v>
      </c>
      <c r="D767" s="833" t="s">
        <v>3332</v>
      </c>
      <c r="E767" s="834" t="s">
        <v>2060</v>
      </c>
      <c r="F767" s="832" t="s">
        <v>2042</v>
      </c>
      <c r="G767" s="832" t="s">
        <v>2744</v>
      </c>
      <c r="H767" s="832" t="s">
        <v>630</v>
      </c>
      <c r="I767" s="832" t="s">
        <v>2747</v>
      </c>
      <c r="J767" s="832" t="s">
        <v>1692</v>
      </c>
      <c r="K767" s="832" t="s">
        <v>2748</v>
      </c>
      <c r="L767" s="835">
        <v>158.99</v>
      </c>
      <c r="M767" s="835">
        <v>158.99</v>
      </c>
      <c r="N767" s="832">
        <v>1</v>
      </c>
      <c r="O767" s="836">
        <v>0.5</v>
      </c>
      <c r="P767" s="835">
        <v>158.99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31</v>
      </c>
      <c r="B768" s="832" t="s">
        <v>2041</v>
      </c>
      <c r="C768" s="832" t="s">
        <v>2047</v>
      </c>
      <c r="D768" s="833" t="s">
        <v>3332</v>
      </c>
      <c r="E768" s="834" t="s">
        <v>2060</v>
      </c>
      <c r="F768" s="832" t="s">
        <v>2042</v>
      </c>
      <c r="G768" s="832" t="s">
        <v>2093</v>
      </c>
      <c r="H768" s="832" t="s">
        <v>630</v>
      </c>
      <c r="I768" s="832" t="s">
        <v>1866</v>
      </c>
      <c r="J768" s="832" t="s">
        <v>1867</v>
      </c>
      <c r="K768" s="832" t="s">
        <v>1868</v>
      </c>
      <c r="L768" s="835">
        <v>0</v>
      </c>
      <c r="M768" s="835">
        <v>0</v>
      </c>
      <c r="N768" s="832">
        <v>7</v>
      </c>
      <c r="O768" s="836">
        <v>6.5</v>
      </c>
      <c r="P768" s="835">
        <v>0</v>
      </c>
      <c r="Q768" s="837"/>
      <c r="R768" s="832">
        <v>6</v>
      </c>
      <c r="S768" s="837">
        <v>0.8571428571428571</v>
      </c>
      <c r="T768" s="836">
        <v>5.5</v>
      </c>
      <c r="U768" s="838">
        <v>0.84615384615384615</v>
      </c>
    </row>
    <row r="769" spans="1:21" ht="14.4" customHeight="1" x14ac:dyDescent="0.3">
      <c r="A769" s="831">
        <v>31</v>
      </c>
      <c r="B769" s="832" t="s">
        <v>2041</v>
      </c>
      <c r="C769" s="832" t="s">
        <v>2047</v>
      </c>
      <c r="D769" s="833" t="s">
        <v>3332</v>
      </c>
      <c r="E769" s="834" t="s">
        <v>2060</v>
      </c>
      <c r="F769" s="832" t="s">
        <v>2042</v>
      </c>
      <c r="G769" s="832" t="s">
        <v>2094</v>
      </c>
      <c r="H769" s="832" t="s">
        <v>588</v>
      </c>
      <c r="I769" s="832" t="s">
        <v>2095</v>
      </c>
      <c r="J769" s="832" t="s">
        <v>1237</v>
      </c>
      <c r="K769" s="832" t="s">
        <v>2096</v>
      </c>
      <c r="L769" s="835">
        <v>219.37</v>
      </c>
      <c r="M769" s="835">
        <v>219.37</v>
      </c>
      <c r="N769" s="832">
        <v>1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31</v>
      </c>
      <c r="B770" s="832" t="s">
        <v>2041</v>
      </c>
      <c r="C770" s="832" t="s">
        <v>2047</v>
      </c>
      <c r="D770" s="833" t="s">
        <v>3332</v>
      </c>
      <c r="E770" s="834" t="s">
        <v>2060</v>
      </c>
      <c r="F770" s="832" t="s">
        <v>2042</v>
      </c>
      <c r="G770" s="832" t="s">
        <v>2749</v>
      </c>
      <c r="H770" s="832" t="s">
        <v>588</v>
      </c>
      <c r="I770" s="832" t="s">
        <v>2750</v>
      </c>
      <c r="J770" s="832" t="s">
        <v>1056</v>
      </c>
      <c r="K770" s="832" t="s">
        <v>2751</v>
      </c>
      <c r="L770" s="835">
        <v>55.16</v>
      </c>
      <c r="M770" s="835">
        <v>55.16</v>
      </c>
      <c r="N770" s="832">
        <v>1</v>
      </c>
      <c r="O770" s="836">
        <v>0.5</v>
      </c>
      <c r="P770" s="835">
        <v>55.16</v>
      </c>
      <c r="Q770" s="837">
        <v>1</v>
      </c>
      <c r="R770" s="832">
        <v>1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31</v>
      </c>
      <c r="B771" s="832" t="s">
        <v>2041</v>
      </c>
      <c r="C771" s="832" t="s">
        <v>2047</v>
      </c>
      <c r="D771" s="833" t="s">
        <v>3332</v>
      </c>
      <c r="E771" s="834" t="s">
        <v>2060</v>
      </c>
      <c r="F771" s="832" t="s">
        <v>2042</v>
      </c>
      <c r="G771" s="832" t="s">
        <v>2238</v>
      </c>
      <c r="H771" s="832" t="s">
        <v>588</v>
      </c>
      <c r="I771" s="832" t="s">
        <v>2239</v>
      </c>
      <c r="J771" s="832" t="s">
        <v>2240</v>
      </c>
      <c r="K771" s="832" t="s">
        <v>2241</v>
      </c>
      <c r="L771" s="835">
        <v>77.13</v>
      </c>
      <c r="M771" s="835">
        <v>154.26</v>
      </c>
      <c r="N771" s="832">
        <v>2</v>
      </c>
      <c r="O771" s="836">
        <v>1.5</v>
      </c>
      <c r="P771" s="835">
        <v>154.26</v>
      </c>
      <c r="Q771" s="837">
        <v>1</v>
      </c>
      <c r="R771" s="832">
        <v>2</v>
      </c>
      <c r="S771" s="837">
        <v>1</v>
      </c>
      <c r="T771" s="836">
        <v>1.5</v>
      </c>
      <c r="U771" s="838">
        <v>1</v>
      </c>
    </row>
    <row r="772" spans="1:21" ht="14.4" customHeight="1" x14ac:dyDescent="0.3">
      <c r="A772" s="831">
        <v>31</v>
      </c>
      <c r="B772" s="832" t="s">
        <v>2041</v>
      </c>
      <c r="C772" s="832" t="s">
        <v>2047</v>
      </c>
      <c r="D772" s="833" t="s">
        <v>3332</v>
      </c>
      <c r="E772" s="834" t="s">
        <v>2060</v>
      </c>
      <c r="F772" s="832" t="s">
        <v>2042</v>
      </c>
      <c r="G772" s="832" t="s">
        <v>2380</v>
      </c>
      <c r="H772" s="832" t="s">
        <v>588</v>
      </c>
      <c r="I772" s="832" t="s">
        <v>2383</v>
      </c>
      <c r="J772" s="832" t="s">
        <v>1061</v>
      </c>
      <c r="K772" s="832" t="s">
        <v>2384</v>
      </c>
      <c r="L772" s="835">
        <v>31.32</v>
      </c>
      <c r="M772" s="835">
        <v>31.32</v>
      </c>
      <c r="N772" s="832">
        <v>1</v>
      </c>
      <c r="O772" s="836">
        <v>1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31</v>
      </c>
      <c r="B773" s="832" t="s">
        <v>2041</v>
      </c>
      <c r="C773" s="832" t="s">
        <v>2047</v>
      </c>
      <c r="D773" s="833" t="s">
        <v>3332</v>
      </c>
      <c r="E773" s="834" t="s">
        <v>2060</v>
      </c>
      <c r="F773" s="832" t="s">
        <v>2042</v>
      </c>
      <c r="G773" s="832" t="s">
        <v>2380</v>
      </c>
      <c r="H773" s="832" t="s">
        <v>588</v>
      </c>
      <c r="I773" s="832" t="s">
        <v>2752</v>
      </c>
      <c r="J773" s="832" t="s">
        <v>2753</v>
      </c>
      <c r="K773" s="832" t="s">
        <v>2754</v>
      </c>
      <c r="L773" s="835">
        <v>46.99</v>
      </c>
      <c r="M773" s="835">
        <v>234.95</v>
      </c>
      <c r="N773" s="832">
        <v>5</v>
      </c>
      <c r="O773" s="836">
        <v>3.5</v>
      </c>
      <c r="P773" s="835">
        <v>140.97</v>
      </c>
      <c r="Q773" s="837">
        <v>0.6</v>
      </c>
      <c r="R773" s="832">
        <v>3</v>
      </c>
      <c r="S773" s="837">
        <v>0.6</v>
      </c>
      <c r="T773" s="836">
        <v>1.5</v>
      </c>
      <c r="U773" s="838">
        <v>0.42857142857142855</v>
      </c>
    </row>
    <row r="774" spans="1:21" ht="14.4" customHeight="1" x14ac:dyDescent="0.3">
      <c r="A774" s="831">
        <v>31</v>
      </c>
      <c r="B774" s="832" t="s">
        <v>2041</v>
      </c>
      <c r="C774" s="832" t="s">
        <v>2047</v>
      </c>
      <c r="D774" s="833" t="s">
        <v>3332</v>
      </c>
      <c r="E774" s="834" t="s">
        <v>2060</v>
      </c>
      <c r="F774" s="832" t="s">
        <v>2042</v>
      </c>
      <c r="G774" s="832" t="s">
        <v>2380</v>
      </c>
      <c r="H774" s="832" t="s">
        <v>588</v>
      </c>
      <c r="I774" s="832" t="s">
        <v>2755</v>
      </c>
      <c r="J774" s="832" t="s">
        <v>2756</v>
      </c>
      <c r="K774" s="832" t="s">
        <v>2757</v>
      </c>
      <c r="L774" s="835">
        <v>93.96</v>
      </c>
      <c r="M774" s="835">
        <v>93.96</v>
      </c>
      <c r="N774" s="832">
        <v>1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31</v>
      </c>
      <c r="B775" s="832" t="s">
        <v>2041</v>
      </c>
      <c r="C775" s="832" t="s">
        <v>2047</v>
      </c>
      <c r="D775" s="833" t="s">
        <v>3332</v>
      </c>
      <c r="E775" s="834" t="s">
        <v>2060</v>
      </c>
      <c r="F775" s="832" t="s">
        <v>2042</v>
      </c>
      <c r="G775" s="832" t="s">
        <v>2758</v>
      </c>
      <c r="H775" s="832" t="s">
        <v>588</v>
      </c>
      <c r="I775" s="832" t="s">
        <v>2759</v>
      </c>
      <c r="J775" s="832" t="s">
        <v>1084</v>
      </c>
      <c r="K775" s="832" t="s">
        <v>2760</v>
      </c>
      <c r="L775" s="835">
        <v>264</v>
      </c>
      <c r="M775" s="835">
        <v>264</v>
      </c>
      <c r="N775" s="832">
        <v>1</v>
      </c>
      <c r="O775" s="836">
        <v>1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31</v>
      </c>
      <c r="B776" s="832" t="s">
        <v>2041</v>
      </c>
      <c r="C776" s="832" t="s">
        <v>2047</v>
      </c>
      <c r="D776" s="833" t="s">
        <v>3332</v>
      </c>
      <c r="E776" s="834" t="s">
        <v>2060</v>
      </c>
      <c r="F776" s="832" t="s">
        <v>2042</v>
      </c>
      <c r="G776" s="832" t="s">
        <v>2758</v>
      </c>
      <c r="H776" s="832" t="s">
        <v>588</v>
      </c>
      <c r="I776" s="832" t="s">
        <v>2759</v>
      </c>
      <c r="J776" s="832" t="s">
        <v>1084</v>
      </c>
      <c r="K776" s="832" t="s">
        <v>2760</v>
      </c>
      <c r="L776" s="835">
        <v>170.32</v>
      </c>
      <c r="M776" s="835">
        <v>170.32</v>
      </c>
      <c r="N776" s="832">
        <v>1</v>
      </c>
      <c r="O776" s="836">
        <v>0.5</v>
      </c>
      <c r="P776" s="835">
        <v>170.32</v>
      </c>
      <c r="Q776" s="837">
        <v>1</v>
      </c>
      <c r="R776" s="832">
        <v>1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31</v>
      </c>
      <c r="B777" s="832" t="s">
        <v>2041</v>
      </c>
      <c r="C777" s="832" t="s">
        <v>2047</v>
      </c>
      <c r="D777" s="833" t="s">
        <v>3332</v>
      </c>
      <c r="E777" s="834" t="s">
        <v>2060</v>
      </c>
      <c r="F777" s="832" t="s">
        <v>2042</v>
      </c>
      <c r="G777" s="832" t="s">
        <v>2758</v>
      </c>
      <c r="H777" s="832" t="s">
        <v>588</v>
      </c>
      <c r="I777" s="832" t="s">
        <v>2761</v>
      </c>
      <c r="J777" s="832" t="s">
        <v>1086</v>
      </c>
      <c r="K777" s="832" t="s">
        <v>2762</v>
      </c>
      <c r="L777" s="835">
        <v>65.989999999999995</v>
      </c>
      <c r="M777" s="835">
        <v>65.989999999999995</v>
      </c>
      <c r="N777" s="832">
        <v>1</v>
      </c>
      <c r="O777" s="836">
        <v>0.5</v>
      </c>
      <c r="P777" s="835">
        <v>65.989999999999995</v>
      </c>
      <c r="Q777" s="837">
        <v>1</v>
      </c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31</v>
      </c>
      <c r="B778" s="832" t="s">
        <v>2041</v>
      </c>
      <c r="C778" s="832" t="s">
        <v>2047</v>
      </c>
      <c r="D778" s="833" t="s">
        <v>3332</v>
      </c>
      <c r="E778" s="834" t="s">
        <v>2060</v>
      </c>
      <c r="F778" s="832" t="s">
        <v>2042</v>
      </c>
      <c r="G778" s="832" t="s">
        <v>1110</v>
      </c>
      <c r="H778" s="832" t="s">
        <v>630</v>
      </c>
      <c r="I778" s="832" t="s">
        <v>1629</v>
      </c>
      <c r="J778" s="832" t="s">
        <v>1630</v>
      </c>
      <c r="K778" s="832" t="s">
        <v>1631</v>
      </c>
      <c r="L778" s="835">
        <v>120.61</v>
      </c>
      <c r="M778" s="835">
        <v>120.61</v>
      </c>
      <c r="N778" s="832">
        <v>1</v>
      </c>
      <c r="O778" s="836">
        <v>0.5</v>
      </c>
      <c r="P778" s="835">
        <v>120.61</v>
      </c>
      <c r="Q778" s="837">
        <v>1</v>
      </c>
      <c r="R778" s="832">
        <v>1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31</v>
      </c>
      <c r="B779" s="832" t="s">
        <v>2041</v>
      </c>
      <c r="C779" s="832" t="s">
        <v>2047</v>
      </c>
      <c r="D779" s="833" t="s">
        <v>3332</v>
      </c>
      <c r="E779" s="834" t="s">
        <v>2060</v>
      </c>
      <c r="F779" s="832" t="s">
        <v>2042</v>
      </c>
      <c r="G779" s="832" t="s">
        <v>2425</v>
      </c>
      <c r="H779" s="832" t="s">
        <v>630</v>
      </c>
      <c r="I779" s="832" t="s">
        <v>1892</v>
      </c>
      <c r="J779" s="832" t="s">
        <v>1120</v>
      </c>
      <c r="K779" s="832" t="s">
        <v>1893</v>
      </c>
      <c r="L779" s="835">
        <v>0</v>
      </c>
      <c r="M779" s="835">
        <v>0</v>
      </c>
      <c r="N779" s="832">
        <v>2</v>
      </c>
      <c r="O779" s="836">
        <v>1.5</v>
      </c>
      <c r="P779" s="835">
        <v>0</v>
      </c>
      <c r="Q779" s="837"/>
      <c r="R779" s="832">
        <v>2</v>
      </c>
      <c r="S779" s="837">
        <v>1</v>
      </c>
      <c r="T779" s="836">
        <v>1.5</v>
      </c>
      <c r="U779" s="838">
        <v>1</v>
      </c>
    </row>
    <row r="780" spans="1:21" ht="14.4" customHeight="1" x14ac:dyDescent="0.3">
      <c r="A780" s="831">
        <v>31</v>
      </c>
      <c r="B780" s="832" t="s">
        <v>2041</v>
      </c>
      <c r="C780" s="832" t="s">
        <v>2047</v>
      </c>
      <c r="D780" s="833" t="s">
        <v>3332</v>
      </c>
      <c r="E780" s="834" t="s">
        <v>2060</v>
      </c>
      <c r="F780" s="832" t="s">
        <v>2042</v>
      </c>
      <c r="G780" s="832" t="s">
        <v>2425</v>
      </c>
      <c r="H780" s="832" t="s">
        <v>588</v>
      </c>
      <c r="I780" s="832" t="s">
        <v>2763</v>
      </c>
      <c r="J780" s="832" t="s">
        <v>2764</v>
      </c>
      <c r="K780" s="832" t="s">
        <v>2022</v>
      </c>
      <c r="L780" s="835">
        <v>0</v>
      </c>
      <c r="M780" s="835">
        <v>0</v>
      </c>
      <c r="N780" s="832">
        <v>1</v>
      </c>
      <c r="O780" s="836">
        <v>1</v>
      </c>
      <c r="P780" s="835">
        <v>0</v>
      </c>
      <c r="Q780" s="837"/>
      <c r="R780" s="832">
        <v>1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31</v>
      </c>
      <c r="B781" s="832" t="s">
        <v>2041</v>
      </c>
      <c r="C781" s="832" t="s">
        <v>2047</v>
      </c>
      <c r="D781" s="833" t="s">
        <v>3332</v>
      </c>
      <c r="E781" s="834" t="s">
        <v>2060</v>
      </c>
      <c r="F781" s="832" t="s">
        <v>2042</v>
      </c>
      <c r="G781" s="832" t="s">
        <v>2425</v>
      </c>
      <c r="H781" s="832" t="s">
        <v>588</v>
      </c>
      <c r="I781" s="832" t="s">
        <v>2765</v>
      </c>
      <c r="J781" s="832" t="s">
        <v>2764</v>
      </c>
      <c r="K781" s="832" t="s">
        <v>1893</v>
      </c>
      <c r="L781" s="835">
        <v>0</v>
      </c>
      <c r="M781" s="835">
        <v>0</v>
      </c>
      <c r="N781" s="832">
        <v>10</v>
      </c>
      <c r="O781" s="836">
        <v>5</v>
      </c>
      <c r="P781" s="835">
        <v>0</v>
      </c>
      <c r="Q781" s="837"/>
      <c r="R781" s="832">
        <v>2</v>
      </c>
      <c r="S781" s="837">
        <v>0.2</v>
      </c>
      <c r="T781" s="836">
        <v>1</v>
      </c>
      <c r="U781" s="838">
        <v>0.2</v>
      </c>
    </row>
    <row r="782" spans="1:21" ht="14.4" customHeight="1" x14ac:dyDescent="0.3">
      <c r="A782" s="831">
        <v>31</v>
      </c>
      <c r="B782" s="832" t="s">
        <v>2041</v>
      </c>
      <c r="C782" s="832" t="s">
        <v>2047</v>
      </c>
      <c r="D782" s="833" t="s">
        <v>3332</v>
      </c>
      <c r="E782" s="834" t="s">
        <v>2060</v>
      </c>
      <c r="F782" s="832" t="s">
        <v>2042</v>
      </c>
      <c r="G782" s="832" t="s">
        <v>2425</v>
      </c>
      <c r="H782" s="832" t="s">
        <v>588</v>
      </c>
      <c r="I782" s="832" t="s">
        <v>2766</v>
      </c>
      <c r="J782" s="832" t="s">
        <v>2764</v>
      </c>
      <c r="K782" s="832" t="s">
        <v>1893</v>
      </c>
      <c r="L782" s="835">
        <v>0</v>
      </c>
      <c r="M782" s="835">
        <v>0</v>
      </c>
      <c r="N782" s="832">
        <v>3</v>
      </c>
      <c r="O782" s="836">
        <v>1.5</v>
      </c>
      <c r="P782" s="835">
        <v>0</v>
      </c>
      <c r="Q782" s="837"/>
      <c r="R782" s="832">
        <v>1</v>
      </c>
      <c r="S782" s="837">
        <v>0.33333333333333331</v>
      </c>
      <c r="T782" s="836">
        <v>0.5</v>
      </c>
      <c r="U782" s="838">
        <v>0.33333333333333331</v>
      </c>
    </row>
    <row r="783" spans="1:21" ht="14.4" customHeight="1" x14ac:dyDescent="0.3">
      <c r="A783" s="831">
        <v>31</v>
      </c>
      <c r="B783" s="832" t="s">
        <v>2041</v>
      </c>
      <c r="C783" s="832" t="s">
        <v>2047</v>
      </c>
      <c r="D783" s="833" t="s">
        <v>3332</v>
      </c>
      <c r="E783" s="834" t="s">
        <v>2060</v>
      </c>
      <c r="F783" s="832" t="s">
        <v>2042</v>
      </c>
      <c r="G783" s="832" t="s">
        <v>2097</v>
      </c>
      <c r="H783" s="832" t="s">
        <v>588</v>
      </c>
      <c r="I783" s="832" t="s">
        <v>2196</v>
      </c>
      <c r="J783" s="832" t="s">
        <v>1114</v>
      </c>
      <c r="K783" s="832" t="s">
        <v>2197</v>
      </c>
      <c r="L783" s="835">
        <v>50.32</v>
      </c>
      <c r="M783" s="835">
        <v>50.32</v>
      </c>
      <c r="N783" s="832">
        <v>1</v>
      </c>
      <c r="O783" s="836">
        <v>1</v>
      </c>
      <c r="P783" s="835">
        <v>50.32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31</v>
      </c>
      <c r="B784" s="832" t="s">
        <v>2041</v>
      </c>
      <c r="C784" s="832" t="s">
        <v>2047</v>
      </c>
      <c r="D784" s="833" t="s">
        <v>3332</v>
      </c>
      <c r="E784" s="834" t="s">
        <v>2060</v>
      </c>
      <c r="F784" s="832" t="s">
        <v>2042</v>
      </c>
      <c r="G784" s="832" t="s">
        <v>2097</v>
      </c>
      <c r="H784" s="832" t="s">
        <v>588</v>
      </c>
      <c r="I784" s="832" t="s">
        <v>2103</v>
      </c>
      <c r="J784" s="832" t="s">
        <v>2099</v>
      </c>
      <c r="K784" s="832" t="s">
        <v>2104</v>
      </c>
      <c r="L784" s="835">
        <v>99.94</v>
      </c>
      <c r="M784" s="835">
        <v>99.94</v>
      </c>
      <c r="N784" s="832">
        <v>1</v>
      </c>
      <c r="O784" s="836">
        <v>1</v>
      </c>
      <c r="P784" s="835">
        <v>99.94</v>
      </c>
      <c r="Q784" s="837">
        <v>1</v>
      </c>
      <c r="R784" s="832">
        <v>1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31</v>
      </c>
      <c r="B785" s="832" t="s">
        <v>2041</v>
      </c>
      <c r="C785" s="832" t="s">
        <v>2047</v>
      </c>
      <c r="D785" s="833" t="s">
        <v>3332</v>
      </c>
      <c r="E785" s="834" t="s">
        <v>2060</v>
      </c>
      <c r="F785" s="832" t="s">
        <v>2042</v>
      </c>
      <c r="G785" s="832" t="s">
        <v>2097</v>
      </c>
      <c r="H785" s="832" t="s">
        <v>588</v>
      </c>
      <c r="I785" s="832" t="s">
        <v>2418</v>
      </c>
      <c r="J785" s="832" t="s">
        <v>1114</v>
      </c>
      <c r="K785" s="832" t="s">
        <v>2419</v>
      </c>
      <c r="L785" s="835">
        <v>50.32</v>
      </c>
      <c r="M785" s="835">
        <v>251.60000000000002</v>
      </c>
      <c r="N785" s="832">
        <v>5</v>
      </c>
      <c r="O785" s="836">
        <v>4</v>
      </c>
      <c r="P785" s="835">
        <v>251.60000000000002</v>
      </c>
      <c r="Q785" s="837">
        <v>1</v>
      </c>
      <c r="R785" s="832">
        <v>5</v>
      </c>
      <c r="S785" s="837">
        <v>1</v>
      </c>
      <c r="T785" s="836">
        <v>4</v>
      </c>
      <c r="U785" s="838">
        <v>1</v>
      </c>
    </row>
    <row r="786" spans="1:21" ht="14.4" customHeight="1" x14ac:dyDescent="0.3">
      <c r="A786" s="831">
        <v>31</v>
      </c>
      <c r="B786" s="832" t="s">
        <v>2041</v>
      </c>
      <c r="C786" s="832" t="s">
        <v>2047</v>
      </c>
      <c r="D786" s="833" t="s">
        <v>3332</v>
      </c>
      <c r="E786" s="834" t="s">
        <v>2060</v>
      </c>
      <c r="F786" s="832" t="s">
        <v>2044</v>
      </c>
      <c r="G786" s="832" t="s">
        <v>2105</v>
      </c>
      <c r="H786" s="832" t="s">
        <v>588</v>
      </c>
      <c r="I786" s="832" t="s">
        <v>2106</v>
      </c>
      <c r="J786" s="832" t="s">
        <v>2107</v>
      </c>
      <c r="K786" s="832" t="s">
        <v>2108</v>
      </c>
      <c r="L786" s="835">
        <v>35.130000000000003</v>
      </c>
      <c r="M786" s="835">
        <v>105.39000000000001</v>
      </c>
      <c r="N786" s="832">
        <v>3</v>
      </c>
      <c r="O786" s="836">
        <v>1</v>
      </c>
      <c r="P786" s="835">
        <v>105.39000000000001</v>
      </c>
      <c r="Q786" s="837">
        <v>1</v>
      </c>
      <c r="R786" s="832">
        <v>3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31</v>
      </c>
      <c r="B787" s="832" t="s">
        <v>2041</v>
      </c>
      <c r="C787" s="832" t="s">
        <v>2047</v>
      </c>
      <c r="D787" s="833" t="s">
        <v>3332</v>
      </c>
      <c r="E787" s="834" t="s">
        <v>2060</v>
      </c>
      <c r="F787" s="832" t="s">
        <v>2044</v>
      </c>
      <c r="G787" s="832" t="s">
        <v>2105</v>
      </c>
      <c r="H787" s="832" t="s">
        <v>588</v>
      </c>
      <c r="I787" s="832" t="s">
        <v>2476</v>
      </c>
      <c r="J787" s="832" t="s">
        <v>2107</v>
      </c>
      <c r="K787" s="832" t="s">
        <v>2477</v>
      </c>
      <c r="L787" s="835">
        <v>38.24</v>
      </c>
      <c r="M787" s="835">
        <v>38.24</v>
      </c>
      <c r="N787" s="832">
        <v>1</v>
      </c>
      <c r="O787" s="836">
        <v>1</v>
      </c>
      <c r="P787" s="835">
        <v>38.24</v>
      </c>
      <c r="Q787" s="837">
        <v>1</v>
      </c>
      <c r="R787" s="832">
        <v>1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31</v>
      </c>
      <c r="B788" s="832" t="s">
        <v>2041</v>
      </c>
      <c r="C788" s="832" t="s">
        <v>2047</v>
      </c>
      <c r="D788" s="833" t="s">
        <v>3332</v>
      </c>
      <c r="E788" s="834" t="s">
        <v>2060</v>
      </c>
      <c r="F788" s="832" t="s">
        <v>2044</v>
      </c>
      <c r="G788" s="832" t="s">
        <v>2105</v>
      </c>
      <c r="H788" s="832" t="s">
        <v>588</v>
      </c>
      <c r="I788" s="832" t="s">
        <v>2767</v>
      </c>
      <c r="J788" s="832" t="s">
        <v>2768</v>
      </c>
      <c r="K788" s="832" t="s">
        <v>2769</v>
      </c>
      <c r="L788" s="835">
        <v>32.130000000000003</v>
      </c>
      <c r="M788" s="835">
        <v>96.390000000000015</v>
      </c>
      <c r="N788" s="832">
        <v>3</v>
      </c>
      <c r="O788" s="836">
        <v>1</v>
      </c>
      <c r="P788" s="835">
        <v>96.390000000000015</v>
      </c>
      <c r="Q788" s="837">
        <v>1</v>
      </c>
      <c r="R788" s="832">
        <v>3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31</v>
      </c>
      <c r="B789" s="832" t="s">
        <v>2041</v>
      </c>
      <c r="C789" s="832" t="s">
        <v>2047</v>
      </c>
      <c r="D789" s="833" t="s">
        <v>3332</v>
      </c>
      <c r="E789" s="834" t="s">
        <v>2060</v>
      </c>
      <c r="F789" s="832" t="s">
        <v>2044</v>
      </c>
      <c r="G789" s="832" t="s">
        <v>2109</v>
      </c>
      <c r="H789" s="832" t="s">
        <v>588</v>
      </c>
      <c r="I789" s="832" t="s">
        <v>2208</v>
      </c>
      <c r="J789" s="832" t="s">
        <v>2209</v>
      </c>
      <c r="K789" s="832" t="s">
        <v>2210</v>
      </c>
      <c r="L789" s="835">
        <v>199.5</v>
      </c>
      <c r="M789" s="835">
        <v>199.5</v>
      </c>
      <c r="N789" s="832">
        <v>1</v>
      </c>
      <c r="O789" s="836">
        <v>1</v>
      </c>
      <c r="P789" s="835">
        <v>199.5</v>
      </c>
      <c r="Q789" s="837">
        <v>1</v>
      </c>
      <c r="R789" s="832">
        <v>1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31</v>
      </c>
      <c r="B790" s="832" t="s">
        <v>2041</v>
      </c>
      <c r="C790" s="832" t="s">
        <v>2047</v>
      </c>
      <c r="D790" s="833" t="s">
        <v>3332</v>
      </c>
      <c r="E790" s="834" t="s">
        <v>2060</v>
      </c>
      <c r="F790" s="832" t="s">
        <v>2044</v>
      </c>
      <c r="G790" s="832" t="s">
        <v>2109</v>
      </c>
      <c r="H790" s="832" t="s">
        <v>588</v>
      </c>
      <c r="I790" s="832" t="s">
        <v>2110</v>
      </c>
      <c r="J790" s="832" t="s">
        <v>2111</v>
      </c>
      <c r="K790" s="832" t="s">
        <v>2112</v>
      </c>
      <c r="L790" s="835">
        <v>492.18</v>
      </c>
      <c r="M790" s="835">
        <v>492.18</v>
      </c>
      <c r="N790" s="832">
        <v>1</v>
      </c>
      <c r="O790" s="836">
        <v>1</v>
      </c>
      <c r="P790" s="835">
        <v>492.18</v>
      </c>
      <c r="Q790" s="837">
        <v>1</v>
      </c>
      <c r="R790" s="832">
        <v>1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31</v>
      </c>
      <c r="B791" s="832" t="s">
        <v>2041</v>
      </c>
      <c r="C791" s="832" t="s">
        <v>2047</v>
      </c>
      <c r="D791" s="833" t="s">
        <v>3332</v>
      </c>
      <c r="E791" s="834" t="s">
        <v>2060</v>
      </c>
      <c r="F791" s="832" t="s">
        <v>2044</v>
      </c>
      <c r="G791" s="832" t="s">
        <v>2109</v>
      </c>
      <c r="H791" s="832" t="s">
        <v>588</v>
      </c>
      <c r="I791" s="832" t="s">
        <v>2314</v>
      </c>
      <c r="J791" s="832" t="s">
        <v>2315</v>
      </c>
      <c r="K791" s="832" t="s">
        <v>2316</v>
      </c>
      <c r="L791" s="835">
        <v>320.25</v>
      </c>
      <c r="M791" s="835">
        <v>320.25</v>
      </c>
      <c r="N791" s="832">
        <v>1</v>
      </c>
      <c r="O791" s="836">
        <v>1</v>
      </c>
      <c r="P791" s="835">
        <v>320.25</v>
      </c>
      <c r="Q791" s="837">
        <v>1</v>
      </c>
      <c r="R791" s="832">
        <v>1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31</v>
      </c>
      <c r="B792" s="832" t="s">
        <v>2041</v>
      </c>
      <c r="C792" s="832" t="s">
        <v>2047</v>
      </c>
      <c r="D792" s="833" t="s">
        <v>3332</v>
      </c>
      <c r="E792" s="834" t="s">
        <v>2060</v>
      </c>
      <c r="F792" s="832" t="s">
        <v>2044</v>
      </c>
      <c r="G792" s="832" t="s">
        <v>2109</v>
      </c>
      <c r="H792" s="832" t="s">
        <v>588</v>
      </c>
      <c r="I792" s="832" t="s">
        <v>2359</v>
      </c>
      <c r="J792" s="832" t="s">
        <v>2360</v>
      </c>
      <c r="K792" s="832" t="s">
        <v>2361</v>
      </c>
      <c r="L792" s="835">
        <v>245.43</v>
      </c>
      <c r="M792" s="835">
        <v>245.43</v>
      </c>
      <c r="N792" s="832">
        <v>1</v>
      </c>
      <c r="O792" s="836">
        <v>1</v>
      </c>
      <c r="P792" s="835">
        <v>245.43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31</v>
      </c>
      <c r="B793" s="832" t="s">
        <v>2041</v>
      </c>
      <c r="C793" s="832" t="s">
        <v>2047</v>
      </c>
      <c r="D793" s="833" t="s">
        <v>3332</v>
      </c>
      <c r="E793" s="834" t="s">
        <v>2060</v>
      </c>
      <c r="F793" s="832" t="s">
        <v>2044</v>
      </c>
      <c r="G793" s="832" t="s">
        <v>2109</v>
      </c>
      <c r="H793" s="832" t="s">
        <v>588</v>
      </c>
      <c r="I793" s="832" t="s">
        <v>2116</v>
      </c>
      <c r="J793" s="832" t="s">
        <v>2117</v>
      </c>
      <c r="K793" s="832" t="s">
        <v>2118</v>
      </c>
      <c r="L793" s="835">
        <v>2202.1999999999998</v>
      </c>
      <c r="M793" s="835">
        <v>2202.1999999999998</v>
      </c>
      <c r="N793" s="832">
        <v>1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31</v>
      </c>
      <c r="B794" s="832" t="s">
        <v>2041</v>
      </c>
      <c r="C794" s="832" t="s">
        <v>2047</v>
      </c>
      <c r="D794" s="833" t="s">
        <v>3332</v>
      </c>
      <c r="E794" s="834" t="s">
        <v>2060</v>
      </c>
      <c r="F794" s="832" t="s">
        <v>2044</v>
      </c>
      <c r="G794" s="832" t="s">
        <v>2109</v>
      </c>
      <c r="H794" s="832" t="s">
        <v>588</v>
      </c>
      <c r="I794" s="832" t="s">
        <v>2119</v>
      </c>
      <c r="J794" s="832" t="s">
        <v>2120</v>
      </c>
      <c r="K794" s="832" t="s">
        <v>2121</v>
      </c>
      <c r="L794" s="835">
        <v>58.5</v>
      </c>
      <c r="M794" s="835">
        <v>58.5</v>
      </c>
      <c r="N794" s="832">
        <v>1</v>
      </c>
      <c r="O794" s="836">
        <v>1</v>
      </c>
      <c r="P794" s="835">
        <v>58.5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31</v>
      </c>
      <c r="B795" s="832" t="s">
        <v>2041</v>
      </c>
      <c r="C795" s="832" t="s">
        <v>2047</v>
      </c>
      <c r="D795" s="833" t="s">
        <v>3332</v>
      </c>
      <c r="E795" s="834" t="s">
        <v>2060</v>
      </c>
      <c r="F795" s="832" t="s">
        <v>2044</v>
      </c>
      <c r="G795" s="832" t="s">
        <v>2109</v>
      </c>
      <c r="H795" s="832" t="s">
        <v>588</v>
      </c>
      <c r="I795" s="832" t="s">
        <v>2122</v>
      </c>
      <c r="J795" s="832" t="s">
        <v>2123</v>
      </c>
      <c r="K795" s="832" t="s">
        <v>2124</v>
      </c>
      <c r="L795" s="835">
        <v>971.25</v>
      </c>
      <c r="M795" s="835">
        <v>4856.25</v>
      </c>
      <c r="N795" s="832">
        <v>5</v>
      </c>
      <c r="O795" s="836">
        <v>5</v>
      </c>
      <c r="P795" s="835">
        <v>2913.75</v>
      </c>
      <c r="Q795" s="837">
        <v>0.6</v>
      </c>
      <c r="R795" s="832">
        <v>3</v>
      </c>
      <c r="S795" s="837">
        <v>0.6</v>
      </c>
      <c r="T795" s="836">
        <v>3</v>
      </c>
      <c r="U795" s="838">
        <v>0.6</v>
      </c>
    </row>
    <row r="796" spans="1:21" ht="14.4" customHeight="1" x14ac:dyDescent="0.3">
      <c r="A796" s="831">
        <v>31</v>
      </c>
      <c r="B796" s="832" t="s">
        <v>2041</v>
      </c>
      <c r="C796" s="832" t="s">
        <v>2047</v>
      </c>
      <c r="D796" s="833" t="s">
        <v>3332</v>
      </c>
      <c r="E796" s="834" t="s">
        <v>2060</v>
      </c>
      <c r="F796" s="832" t="s">
        <v>2044</v>
      </c>
      <c r="G796" s="832" t="s">
        <v>2109</v>
      </c>
      <c r="H796" s="832" t="s">
        <v>588</v>
      </c>
      <c r="I796" s="832" t="s">
        <v>2584</v>
      </c>
      <c r="J796" s="832" t="s">
        <v>2585</v>
      </c>
      <c r="K796" s="832" t="s">
        <v>2586</v>
      </c>
      <c r="L796" s="835">
        <v>250</v>
      </c>
      <c r="M796" s="835">
        <v>250</v>
      </c>
      <c r="N796" s="832">
        <v>1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31</v>
      </c>
      <c r="B797" s="832" t="s">
        <v>2041</v>
      </c>
      <c r="C797" s="832" t="s">
        <v>2047</v>
      </c>
      <c r="D797" s="833" t="s">
        <v>3332</v>
      </c>
      <c r="E797" s="834" t="s">
        <v>2060</v>
      </c>
      <c r="F797" s="832" t="s">
        <v>2044</v>
      </c>
      <c r="G797" s="832" t="s">
        <v>2109</v>
      </c>
      <c r="H797" s="832" t="s">
        <v>588</v>
      </c>
      <c r="I797" s="832" t="s">
        <v>2589</v>
      </c>
      <c r="J797" s="832" t="s">
        <v>2590</v>
      </c>
      <c r="K797" s="832" t="s">
        <v>2591</v>
      </c>
      <c r="L797" s="835">
        <v>600</v>
      </c>
      <c r="M797" s="835">
        <v>600</v>
      </c>
      <c r="N797" s="832">
        <v>1</v>
      </c>
      <c r="O797" s="836">
        <v>1</v>
      </c>
      <c r="P797" s="835">
        <v>600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31</v>
      </c>
      <c r="B798" s="832" t="s">
        <v>2041</v>
      </c>
      <c r="C798" s="832" t="s">
        <v>2047</v>
      </c>
      <c r="D798" s="833" t="s">
        <v>3332</v>
      </c>
      <c r="E798" s="834" t="s">
        <v>2060</v>
      </c>
      <c r="F798" s="832" t="s">
        <v>2044</v>
      </c>
      <c r="G798" s="832" t="s">
        <v>2109</v>
      </c>
      <c r="H798" s="832" t="s">
        <v>588</v>
      </c>
      <c r="I798" s="832" t="s">
        <v>2277</v>
      </c>
      <c r="J798" s="832" t="s">
        <v>2278</v>
      </c>
      <c r="K798" s="832" t="s">
        <v>2279</v>
      </c>
      <c r="L798" s="835">
        <v>349.12</v>
      </c>
      <c r="M798" s="835">
        <v>698.24</v>
      </c>
      <c r="N798" s="832">
        <v>2</v>
      </c>
      <c r="O798" s="836">
        <v>2</v>
      </c>
      <c r="P798" s="835">
        <v>698.24</v>
      </c>
      <c r="Q798" s="837">
        <v>1</v>
      </c>
      <c r="R798" s="832">
        <v>2</v>
      </c>
      <c r="S798" s="837">
        <v>1</v>
      </c>
      <c r="T798" s="836">
        <v>2</v>
      </c>
      <c r="U798" s="838">
        <v>1</v>
      </c>
    </row>
    <row r="799" spans="1:21" ht="14.4" customHeight="1" x14ac:dyDescent="0.3">
      <c r="A799" s="831">
        <v>31</v>
      </c>
      <c r="B799" s="832" t="s">
        <v>2041</v>
      </c>
      <c r="C799" s="832" t="s">
        <v>2047</v>
      </c>
      <c r="D799" s="833" t="s">
        <v>3332</v>
      </c>
      <c r="E799" s="834" t="s">
        <v>2060</v>
      </c>
      <c r="F799" s="832" t="s">
        <v>2044</v>
      </c>
      <c r="G799" s="832" t="s">
        <v>2109</v>
      </c>
      <c r="H799" s="832" t="s">
        <v>588</v>
      </c>
      <c r="I799" s="832" t="s">
        <v>2125</v>
      </c>
      <c r="J799" s="832" t="s">
        <v>2126</v>
      </c>
      <c r="K799" s="832" t="s">
        <v>2127</v>
      </c>
      <c r="L799" s="835">
        <v>350</v>
      </c>
      <c r="M799" s="835">
        <v>700</v>
      </c>
      <c r="N799" s="832">
        <v>2</v>
      </c>
      <c r="O799" s="836">
        <v>2</v>
      </c>
      <c r="P799" s="835">
        <v>700</v>
      </c>
      <c r="Q799" s="837">
        <v>1</v>
      </c>
      <c r="R799" s="832">
        <v>2</v>
      </c>
      <c r="S799" s="837">
        <v>1</v>
      </c>
      <c r="T799" s="836">
        <v>2</v>
      </c>
      <c r="U799" s="838">
        <v>1</v>
      </c>
    </row>
    <row r="800" spans="1:21" ht="14.4" customHeight="1" x14ac:dyDescent="0.3">
      <c r="A800" s="831">
        <v>31</v>
      </c>
      <c r="B800" s="832" t="s">
        <v>2041</v>
      </c>
      <c r="C800" s="832" t="s">
        <v>2047</v>
      </c>
      <c r="D800" s="833" t="s">
        <v>3332</v>
      </c>
      <c r="E800" s="834" t="s">
        <v>2060</v>
      </c>
      <c r="F800" s="832" t="s">
        <v>2044</v>
      </c>
      <c r="G800" s="832" t="s">
        <v>2109</v>
      </c>
      <c r="H800" s="832" t="s">
        <v>588</v>
      </c>
      <c r="I800" s="832" t="s">
        <v>2280</v>
      </c>
      <c r="J800" s="832" t="s">
        <v>2120</v>
      </c>
      <c r="K800" s="832" t="s">
        <v>2281</v>
      </c>
      <c r="L800" s="835">
        <v>58.5</v>
      </c>
      <c r="M800" s="835">
        <v>117</v>
      </c>
      <c r="N800" s="832">
        <v>2</v>
      </c>
      <c r="O800" s="836">
        <v>2</v>
      </c>
      <c r="P800" s="835">
        <v>117</v>
      </c>
      <c r="Q800" s="837">
        <v>1</v>
      </c>
      <c r="R800" s="832">
        <v>2</v>
      </c>
      <c r="S800" s="837">
        <v>1</v>
      </c>
      <c r="T800" s="836">
        <v>2</v>
      </c>
      <c r="U800" s="838">
        <v>1</v>
      </c>
    </row>
    <row r="801" spans="1:21" ht="14.4" customHeight="1" x14ac:dyDescent="0.3">
      <c r="A801" s="831">
        <v>31</v>
      </c>
      <c r="B801" s="832" t="s">
        <v>2041</v>
      </c>
      <c r="C801" s="832" t="s">
        <v>2047</v>
      </c>
      <c r="D801" s="833" t="s">
        <v>3332</v>
      </c>
      <c r="E801" s="834" t="s">
        <v>2060</v>
      </c>
      <c r="F801" s="832" t="s">
        <v>2044</v>
      </c>
      <c r="G801" s="832" t="s">
        <v>2109</v>
      </c>
      <c r="H801" s="832" t="s">
        <v>588</v>
      </c>
      <c r="I801" s="832" t="s">
        <v>2440</v>
      </c>
      <c r="J801" s="832" t="s">
        <v>2441</v>
      </c>
      <c r="K801" s="832" t="s">
        <v>2442</v>
      </c>
      <c r="L801" s="835">
        <v>1000</v>
      </c>
      <c r="M801" s="835">
        <v>1000</v>
      </c>
      <c r="N801" s="832">
        <v>1</v>
      </c>
      <c r="O801" s="836">
        <v>1</v>
      </c>
      <c r="P801" s="835">
        <v>1000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31</v>
      </c>
      <c r="B802" s="832" t="s">
        <v>2041</v>
      </c>
      <c r="C802" s="832" t="s">
        <v>2047</v>
      </c>
      <c r="D802" s="833" t="s">
        <v>3332</v>
      </c>
      <c r="E802" s="834" t="s">
        <v>2060</v>
      </c>
      <c r="F802" s="832" t="s">
        <v>2044</v>
      </c>
      <c r="G802" s="832" t="s">
        <v>2109</v>
      </c>
      <c r="H802" s="832" t="s">
        <v>588</v>
      </c>
      <c r="I802" s="832" t="s">
        <v>2251</v>
      </c>
      <c r="J802" s="832" t="s">
        <v>2252</v>
      </c>
      <c r="K802" s="832" t="s">
        <v>2253</v>
      </c>
      <c r="L802" s="835">
        <v>1000</v>
      </c>
      <c r="M802" s="835">
        <v>2000</v>
      </c>
      <c r="N802" s="832">
        <v>2</v>
      </c>
      <c r="O802" s="836">
        <v>2</v>
      </c>
      <c r="P802" s="835">
        <v>2000</v>
      </c>
      <c r="Q802" s="837">
        <v>1</v>
      </c>
      <c r="R802" s="832">
        <v>2</v>
      </c>
      <c r="S802" s="837">
        <v>1</v>
      </c>
      <c r="T802" s="836">
        <v>2</v>
      </c>
      <c r="U802" s="838">
        <v>1</v>
      </c>
    </row>
    <row r="803" spans="1:21" ht="14.4" customHeight="1" x14ac:dyDescent="0.3">
      <c r="A803" s="831">
        <v>31</v>
      </c>
      <c r="B803" s="832" t="s">
        <v>2041</v>
      </c>
      <c r="C803" s="832" t="s">
        <v>2047</v>
      </c>
      <c r="D803" s="833" t="s">
        <v>3332</v>
      </c>
      <c r="E803" s="834" t="s">
        <v>2060</v>
      </c>
      <c r="F803" s="832" t="s">
        <v>2044</v>
      </c>
      <c r="G803" s="832" t="s">
        <v>2109</v>
      </c>
      <c r="H803" s="832" t="s">
        <v>588</v>
      </c>
      <c r="I803" s="832" t="s">
        <v>2367</v>
      </c>
      <c r="J803" s="832" t="s">
        <v>2368</v>
      </c>
      <c r="K803" s="832" t="s">
        <v>2322</v>
      </c>
      <c r="L803" s="835">
        <v>1000</v>
      </c>
      <c r="M803" s="835">
        <v>2000</v>
      </c>
      <c r="N803" s="832">
        <v>2</v>
      </c>
      <c r="O803" s="836">
        <v>2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31</v>
      </c>
      <c r="B804" s="832" t="s">
        <v>2041</v>
      </c>
      <c r="C804" s="832" t="s">
        <v>2047</v>
      </c>
      <c r="D804" s="833" t="s">
        <v>3332</v>
      </c>
      <c r="E804" s="834" t="s">
        <v>2060</v>
      </c>
      <c r="F804" s="832" t="s">
        <v>2044</v>
      </c>
      <c r="G804" s="832" t="s">
        <v>2131</v>
      </c>
      <c r="H804" s="832" t="s">
        <v>588</v>
      </c>
      <c r="I804" s="832" t="s">
        <v>2214</v>
      </c>
      <c r="J804" s="832" t="s">
        <v>2215</v>
      </c>
      <c r="K804" s="832" t="s">
        <v>2216</v>
      </c>
      <c r="L804" s="835">
        <v>260</v>
      </c>
      <c r="M804" s="835">
        <v>2080</v>
      </c>
      <c r="N804" s="832">
        <v>8</v>
      </c>
      <c r="O804" s="836">
        <v>4</v>
      </c>
      <c r="P804" s="835">
        <v>2080</v>
      </c>
      <c r="Q804" s="837">
        <v>1</v>
      </c>
      <c r="R804" s="832">
        <v>8</v>
      </c>
      <c r="S804" s="837">
        <v>1</v>
      </c>
      <c r="T804" s="836">
        <v>4</v>
      </c>
      <c r="U804" s="838">
        <v>1</v>
      </c>
    </row>
    <row r="805" spans="1:21" ht="14.4" customHeight="1" x14ac:dyDescent="0.3">
      <c r="A805" s="831">
        <v>31</v>
      </c>
      <c r="B805" s="832" t="s">
        <v>2041</v>
      </c>
      <c r="C805" s="832" t="s">
        <v>2047</v>
      </c>
      <c r="D805" s="833" t="s">
        <v>3332</v>
      </c>
      <c r="E805" s="834" t="s">
        <v>2060</v>
      </c>
      <c r="F805" s="832" t="s">
        <v>2044</v>
      </c>
      <c r="G805" s="832" t="s">
        <v>2131</v>
      </c>
      <c r="H805" s="832" t="s">
        <v>588</v>
      </c>
      <c r="I805" s="832" t="s">
        <v>2132</v>
      </c>
      <c r="J805" s="832" t="s">
        <v>2133</v>
      </c>
      <c r="K805" s="832" t="s">
        <v>2134</v>
      </c>
      <c r="L805" s="835">
        <v>200</v>
      </c>
      <c r="M805" s="835">
        <v>1200</v>
      </c>
      <c r="N805" s="832">
        <v>6</v>
      </c>
      <c r="O805" s="836">
        <v>3</v>
      </c>
      <c r="P805" s="835">
        <v>1200</v>
      </c>
      <c r="Q805" s="837">
        <v>1</v>
      </c>
      <c r="R805" s="832">
        <v>6</v>
      </c>
      <c r="S805" s="837">
        <v>1</v>
      </c>
      <c r="T805" s="836">
        <v>3</v>
      </c>
      <c r="U805" s="838">
        <v>1</v>
      </c>
    </row>
    <row r="806" spans="1:21" ht="14.4" customHeight="1" x14ac:dyDescent="0.3">
      <c r="A806" s="831">
        <v>31</v>
      </c>
      <c r="B806" s="832" t="s">
        <v>2041</v>
      </c>
      <c r="C806" s="832" t="s">
        <v>2047</v>
      </c>
      <c r="D806" s="833" t="s">
        <v>3332</v>
      </c>
      <c r="E806" s="834" t="s">
        <v>2064</v>
      </c>
      <c r="F806" s="832" t="s">
        <v>2042</v>
      </c>
      <c r="G806" s="832" t="s">
        <v>2668</v>
      </c>
      <c r="H806" s="832" t="s">
        <v>588</v>
      </c>
      <c r="I806" s="832" t="s">
        <v>2770</v>
      </c>
      <c r="J806" s="832" t="s">
        <v>935</v>
      </c>
      <c r="K806" s="832" t="s">
        <v>1849</v>
      </c>
      <c r="L806" s="835">
        <v>36.270000000000003</v>
      </c>
      <c r="M806" s="835">
        <v>36.270000000000003</v>
      </c>
      <c r="N806" s="832">
        <v>1</v>
      </c>
      <c r="O806" s="836">
        <v>1</v>
      </c>
      <c r="P806" s="835">
        <v>36.270000000000003</v>
      </c>
      <c r="Q806" s="837">
        <v>1</v>
      </c>
      <c r="R806" s="832">
        <v>1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31</v>
      </c>
      <c r="B807" s="832" t="s">
        <v>2041</v>
      </c>
      <c r="C807" s="832" t="s">
        <v>2047</v>
      </c>
      <c r="D807" s="833" t="s">
        <v>3332</v>
      </c>
      <c r="E807" s="834" t="s">
        <v>2064</v>
      </c>
      <c r="F807" s="832" t="s">
        <v>2042</v>
      </c>
      <c r="G807" s="832" t="s">
        <v>2085</v>
      </c>
      <c r="H807" s="832" t="s">
        <v>588</v>
      </c>
      <c r="I807" s="832" t="s">
        <v>2220</v>
      </c>
      <c r="J807" s="832" t="s">
        <v>2221</v>
      </c>
      <c r="K807" s="832" t="s">
        <v>2222</v>
      </c>
      <c r="L807" s="835">
        <v>154.36000000000001</v>
      </c>
      <c r="M807" s="835">
        <v>308.72000000000003</v>
      </c>
      <c r="N807" s="832">
        <v>2</v>
      </c>
      <c r="O807" s="836">
        <v>1</v>
      </c>
      <c r="P807" s="835">
        <v>308.72000000000003</v>
      </c>
      <c r="Q807" s="837">
        <v>1</v>
      </c>
      <c r="R807" s="832">
        <v>2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31</v>
      </c>
      <c r="B808" s="832" t="s">
        <v>2041</v>
      </c>
      <c r="C808" s="832" t="s">
        <v>2047</v>
      </c>
      <c r="D808" s="833" t="s">
        <v>3332</v>
      </c>
      <c r="E808" s="834" t="s">
        <v>2064</v>
      </c>
      <c r="F808" s="832" t="s">
        <v>2042</v>
      </c>
      <c r="G808" s="832" t="s">
        <v>2085</v>
      </c>
      <c r="H808" s="832" t="s">
        <v>630</v>
      </c>
      <c r="I808" s="832" t="s">
        <v>1776</v>
      </c>
      <c r="J808" s="832" t="s">
        <v>1158</v>
      </c>
      <c r="K808" s="832" t="s">
        <v>1777</v>
      </c>
      <c r="L808" s="835">
        <v>154.36000000000001</v>
      </c>
      <c r="M808" s="835">
        <v>617.44000000000005</v>
      </c>
      <c r="N808" s="832">
        <v>4</v>
      </c>
      <c r="O808" s="836">
        <v>2</v>
      </c>
      <c r="P808" s="835">
        <v>617.44000000000005</v>
      </c>
      <c r="Q808" s="837">
        <v>1</v>
      </c>
      <c r="R808" s="832">
        <v>4</v>
      </c>
      <c r="S808" s="837">
        <v>1</v>
      </c>
      <c r="T808" s="836">
        <v>2</v>
      </c>
      <c r="U808" s="838">
        <v>1</v>
      </c>
    </row>
    <row r="809" spans="1:21" ht="14.4" customHeight="1" x14ac:dyDescent="0.3">
      <c r="A809" s="831">
        <v>31</v>
      </c>
      <c r="B809" s="832" t="s">
        <v>2041</v>
      </c>
      <c r="C809" s="832" t="s">
        <v>2047</v>
      </c>
      <c r="D809" s="833" t="s">
        <v>3332</v>
      </c>
      <c r="E809" s="834" t="s">
        <v>2064</v>
      </c>
      <c r="F809" s="832" t="s">
        <v>2042</v>
      </c>
      <c r="G809" s="832" t="s">
        <v>2085</v>
      </c>
      <c r="H809" s="832" t="s">
        <v>630</v>
      </c>
      <c r="I809" s="832" t="s">
        <v>1984</v>
      </c>
      <c r="J809" s="832" t="s">
        <v>1985</v>
      </c>
      <c r="K809" s="832" t="s">
        <v>1986</v>
      </c>
      <c r="L809" s="835">
        <v>111.22</v>
      </c>
      <c r="M809" s="835">
        <v>111.22</v>
      </c>
      <c r="N809" s="832">
        <v>1</v>
      </c>
      <c r="O809" s="836">
        <v>1</v>
      </c>
      <c r="P809" s="835">
        <v>111.22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31</v>
      </c>
      <c r="B810" s="832" t="s">
        <v>2041</v>
      </c>
      <c r="C810" s="832" t="s">
        <v>2047</v>
      </c>
      <c r="D810" s="833" t="s">
        <v>3332</v>
      </c>
      <c r="E810" s="834" t="s">
        <v>2064</v>
      </c>
      <c r="F810" s="832" t="s">
        <v>2042</v>
      </c>
      <c r="G810" s="832" t="s">
        <v>2085</v>
      </c>
      <c r="H810" s="832" t="s">
        <v>630</v>
      </c>
      <c r="I810" s="832" t="s">
        <v>1778</v>
      </c>
      <c r="J810" s="832" t="s">
        <v>1779</v>
      </c>
      <c r="K810" s="832" t="s">
        <v>1780</v>
      </c>
      <c r="L810" s="835">
        <v>149.52000000000001</v>
      </c>
      <c r="M810" s="835">
        <v>299.04000000000002</v>
      </c>
      <c r="N810" s="832">
        <v>2</v>
      </c>
      <c r="O810" s="836">
        <v>0.5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31</v>
      </c>
      <c r="B811" s="832" t="s">
        <v>2041</v>
      </c>
      <c r="C811" s="832" t="s">
        <v>2047</v>
      </c>
      <c r="D811" s="833" t="s">
        <v>3332</v>
      </c>
      <c r="E811" s="834" t="s">
        <v>2064</v>
      </c>
      <c r="F811" s="832" t="s">
        <v>2042</v>
      </c>
      <c r="G811" s="832" t="s">
        <v>2142</v>
      </c>
      <c r="H811" s="832" t="s">
        <v>588</v>
      </c>
      <c r="I811" s="832" t="s">
        <v>2404</v>
      </c>
      <c r="J811" s="832" t="s">
        <v>2144</v>
      </c>
      <c r="K811" s="832" t="s">
        <v>2405</v>
      </c>
      <c r="L811" s="835">
        <v>391.67</v>
      </c>
      <c r="M811" s="835">
        <v>391.67</v>
      </c>
      <c r="N811" s="832">
        <v>1</v>
      </c>
      <c r="O811" s="836">
        <v>0.5</v>
      </c>
      <c r="P811" s="835">
        <v>391.67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31</v>
      </c>
      <c r="B812" s="832" t="s">
        <v>2041</v>
      </c>
      <c r="C812" s="832" t="s">
        <v>2047</v>
      </c>
      <c r="D812" s="833" t="s">
        <v>3332</v>
      </c>
      <c r="E812" s="834" t="s">
        <v>2064</v>
      </c>
      <c r="F812" s="832" t="s">
        <v>2042</v>
      </c>
      <c r="G812" s="832" t="s">
        <v>2348</v>
      </c>
      <c r="H812" s="832" t="s">
        <v>588</v>
      </c>
      <c r="I812" s="832" t="s">
        <v>2771</v>
      </c>
      <c r="J812" s="832" t="s">
        <v>2461</v>
      </c>
      <c r="K812" s="832" t="s">
        <v>1668</v>
      </c>
      <c r="L812" s="835">
        <v>322.8</v>
      </c>
      <c r="M812" s="835">
        <v>322.8</v>
      </c>
      <c r="N812" s="832">
        <v>1</v>
      </c>
      <c r="O812" s="836">
        <v>0.5</v>
      </c>
      <c r="P812" s="835">
        <v>322.8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31</v>
      </c>
      <c r="B813" s="832" t="s">
        <v>2041</v>
      </c>
      <c r="C813" s="832" t="s">
        <v>2047</v>
      </c>
      <c r="D813" s="833" t="s">
        <v>3332</v>
      </c>
      <c r="E813" s="834" t="s">
        <v>2064</v>
      </c>
      <c r="F813" s="832" t="s">
        <v>2042</v>
      </c>
      <c r="G813" s="832" t="s">
        <v>2348</v>
      </c>
      <c r="H813" s="832" t="s">
        <v>588</v>
      </c>
      <c r="I813" s="832" t="s">
        <v>2772</v>
      </c>
      <c r="J813" s="832" t="s">
        <v>2773</v>
      </c>
      <c r="K813" s="832" t="s">
        <v>2774</v>
      </c>
      <c r="L813" s="835">
        <v>48.42</v>
      </c>
      <c r="M813" s="835">
        <v>48.42</v>
      </c>
      <c r="N813" s="832">
        <v>1</v>
      </c>
      <c r="O813" s="836">
        <v>0.5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31</v>
      </c>
      <c r="B814" s="832" t="s">
        <v>2041</v>
      </c>
      <c r="C814" s="832" t="s">
        <v>2047</v>
      </c>
      <c r="D814" s="833" t="s">
        <v>3332</v>
      </c>
      <c r="E814" s="834" t="s">
        <v>2064</v>
      </c>
      <c r="F814" s="832" t="s">
        <v>2042</v>
      </c>
      <c r="G814" s="832" t="s">
        <v>2348</v>
      </c>
      <c r="H814" s="832" t="s">
        <v>588</v>
      </c>
      <c r="I814" s="832" t="s">
        <v>2775</v>
      </c>
      <c r="J814" s="832" t="s">
        <v>2776</v>
      </c>
      <c r="K814" s="832" t="s">
        <v>2777</v>
      </c>
      <c r="L814" s="835">
        <v>0</v>
      </c>
      <c r="M814" s="835">
        <v>0</v>
      </c>
      <c r="N814" s="832">
        <v>1</v>
      </c>
      <c r="O814" s="836">
        <v>0.5</v>
      </c>
      <c r="P814" s="835"/>
      <c r="Q814" s="837"/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31</v>
      </c>
      <c r="B815" s="832" t="s">
        <v>2041</v>
      </c>
      <c r="C815" s="832" t="s">
        <v>2047</v>
      </c>
      <c r="D815" s="833" t="s">
        <v>3332</v>
      </c>
      <c r="E815" s="834" t="s">
        <v>2064</v>
      </c>
      <c r="F815" s="832" t="s">
        <v>2042</v>
      </c>
      <c r="G815" s="832" t="s">
        <v>2326</v>
      </c>
      <c r="H815" s="832" t="s">
        <v>588</v>
      </c>
      <c r="I815" s="832" t="s">
        <v>2327</v>
      </c>
      <c r="J815" s="832" t="s">
        <v>2328</v>
      </c>
      <c r="K815" s="832" t="s">
        <v>2329</v>
      </c>
      <c r="L815" s="835">
        <v>46.75</v>
      </c>
      <c r="M815" s="835">
        <v>46.75</v>
      </c>
      <c r="N815" s="832">
        <v>1</v>
      </c>
      <c r="O815" s="836">
        <v>0.5</v>
      </c>
      <c r="P815" s="835">
        <v>46.75</v>
      </c>
      <c r="Q815" s="837">
        <v>1</v>
      </c>
      <c r="R815" s="832">
        <v>1</v>
      </c>
      <c r="S815" s="837">
        <v>1</v>
      </c>
      <c r="T815" s="836">
        <v>0.5</v>
      </c>
      <c r="U815" s="838">
        <v>1</v>
      </c>
    </row>
    <row r="816" spans="1:21" ht="14.4" customHeight="1" x14ac:dyDescent="0.3">
      <c r="A816" s="831">
        <v>31</v>
      </c>
      <c r="B816" s="832" t="s">
        <v>2041</v>
      </c>
      <c r="C816" s="832" t="s">
        <v>2047</v>
      </c>
      <c r="D816" s="833" t="s">
        <v>3332</v>
      </c>
      <c r="E816" s="834" t="s">
        <v>2064</v>
      </c>
      <c r="F816" s="832" t="s">
        <v>2042</v>
      </c>
      <c r="G816" s="832" t="s">
        <v>2778</v>
      </c>
      <c r="H816" s="832" t="s">
        <v>588</v>
      </c>
      <c r="I816" s="832" t="s">
        <v>2779</v>
      </c>
      <c r="J816" s="832" t="s">
        <v>773</v>
      </c>
      <c r="K816" s="832" t="s">
        <v>2780</v>
      </c>
      <c r="L816" s="835">
        <v>92.85</v>
      </c>
      <c r="M816" s="835">
        <v>92.85</v>
      </c>
      <c r="N816" s="832">
        <v>1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31</v>
      </c>
      <c r="B817" s="832" t="s">
        <v>2041</v>
      </c>
      <c r="C817" s="832" t="s">
        <v>2047</v>
      </c>
      <c r="D817" s="833" t="s">
        <v>3332</v>
      </c>
      <c r="E817" s="834" t="s">
        <v>2064</v>
      </c>
      <c r="F817" s="832" t="s">
        <v>2042</v>
      </c>
      <c r="G817" s="832" t="s">
        <v>2781</v>
      </c>
      <c r="H817" s="832" t="s">
        <v>588</v>
      </c>
      <c r="I817" s="832" t="s">
        <v>2782</v>
      </c>
      <c r="J817" s="832" t="s">
        <v>2783</v>
      </c>
      <c r="K817" s="832" t="s">
        <v>2784</v>
      </c>
      <c r="L817" s="835">
        <v>73.73</v>
      </c>
      <c r="M817" s="835">
        <v>147.46</v>
      </c>
      <c r="N817" s="832">
        <v>2</v>
      </c>
      <c r="O817" s="836">
        <v>1</v>
      </c>
      <c r="P817" s="835">
        <v>147.46</v>
      </c>
      <c r="Q817" s="837">
        <v>1</v>
      </c>
      <c r="R817" s="832">
        <v>2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31</v>
      </c>
      <c r="B818" s="832" t="s">
        <v>2041</v>
      </c>
      <c r="C818" s="832" t="s">
        <v>2047</v>
      </c>
      <c r="D818" s="833" t="s">
        <v>3332</v>
      </c>
      <c r="E818" s="834" t="s">
        <v>2064</v>
      </c>
      <c r="F818" s="832" t="s">
        <v>2042</v>
      </c>
      <c r="G818" s="832" t="s">
        <v>2524</v>
      </c>
      <c r="H818" s="832" t="s">
        <v>588</v>
      </c>
      <c r="I818" s="832" t="s">
        <v>2785</v>
      </c>
      <c r="J818" s="832" t="s">
        <v>2786</v>
      </c>
      <c r="K818" s="832" t="s">
        <v>2787</v>
      </c>
      <c r="L818" s="835">
        <v>0</v>
      </c>
      <c r="M818" s="835">
        <v>0</v>
      </c>
      <c r="N818" s="832">
        <v>4</v>
      </c>
      <c r="O818" s="836">
        <v>3.5</v>
      </c>
      <c r="P818" s="835">
        <v>0</v>
      </c>
      <c r="Q818" s="837"/>
      <c r="R818" s="832">
        <v>3</v>
      </c>
      <c r="S818" s="837">
        <v>0.75</v>
      </c>
      <c r="T818" s="836">
        <v>2.5</v>
      </c>
      <c r="U818" s="838">
        <v>0.7142857142857143</v>
      </c>
    </row>
    <row r="819" spans="1:21" ht="14.4" customHeight="1" x14ac:dyDescent="0.3">
      <c r="A819" s="831">
        <v>31</v>
      </c>
      <c r="B819" s="832" t="s">
        <v>2041</v>
      </c>
      <c r="C819" s="832" t="s">
        <v>2047</v>
      </c>
      <c r="D819" s="833" t="s">
        <v>3332</v>
      </c>
      <c r="E819" s="834" t="s">
        <v>2064</v>
      </c>
      <c r="F819" s="832" t="s">
        <v>2042</v>
      </c>
      <c r="G819" s="832" t="s">
        <v>2528</v>
      </c>
      <c r="H819" s="832" t="s">
        <v>588</v>
      </c>
      <c r="I819" s="832" t="s">
        <v>2529</v>
      </c>
      <c r="J819" s="832" t="s">
        <v>2530</v>
      </c>
      <c r="K819" s="832" t="s">
        <v>2531</v>
      </c>
      <c r="L819" s="835">
        <v>0</v>
      </c>
      <c r="M819" s="835">
        <v>0</v>
      </c>
      <c r="N819" s="832">
        <v>2</v>
      </c>
      <c r="O819" s="836">
        <v>2</v>
      </c>
      <c r="P819" s="835"/>
      <c r="Q819" s="837"/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31</v>
      </c>
      <c r="B820" s="832" t="s">
        <v>2041</v>
      </c>
      <c r="C820" s="832" t="s">
        <v>2047</v>
      </c>
      <c r="D820" s="833" t="s">
        <v>3332</v>
      </c>
      <c r="E820" s="834" t="s">
        <v>2064</v>
      </c>
      <c r="F820" s="832" t="s">
        <v>2042</v>
      </c>
      <c r="G820" s="832" t="s">
        <v>2528</v>
      </c>
      <c r="H820" s="832" t="s">
        <v>588</v>
      </c>
      <c r="I820" s="832" t="s">
        <v>2788</v>
      </c>
      <c r="J820" s="832" t="s">
        <v>2530</v>
      </c>
      <c r="K820" s="832" t="s">
        <v>2789</v>
      </c>
      <c r="L820" s="835">
        <v>0</v>
      </c>
      <c r="M820" s="835">
        <v>0</v>
      </c>
      <c r="N820" s="832">
        <v>1</v>
      </c>
      <c r="O820" s="836">
        <v>1</v>
      </c>
      <c r="P820" s="835">
        <v>0</v>
      </c>
      <c r="Q820" s="837"/>
      <c r="R820" s="832">
        <v>1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31</v>
      </c>
      <c r="B821" s="832" t="s">
        <v>2041</v>
      </c>
      <c r="C821" s="832" t="s">
        <v>2047</v>
      </c>
      <c r="D821" s="833" t="s">
        <v>3332</v>
      </c>
      <c r="E821" s="834" t="s">
        <v>2064</v>
      </c>
      <c r="F821" s="832" t="s">
        <v>2042</v>
      </c>
      <c r="G821" s="832" t="s">
        <v>2443</v>
      </c>
      <c r="H821" s="832" t="s">
        <v>588</v>
      </c>
      <c r="I821" s="832" t="s">
        <v>2790</v>
      </c>
      <c r="J821" s="832" t="s">
        <v>2445</v>
      </c>
      <c r="K821" s="832" t="s">
        <v>2791</v>
      </c>
      <c r="L821" s="835">
        <v>0</v>
      </c>
      <c r="M821" s="835">
        <v>0</v>
      </c>
      <c r="N821" s="832">
        <v>1</v>
      </c>
      <c r="O821" s="836">
        <v>1</v>
      </c>
      <c r="P821" s="835"/>
      <c r="Q821" s="837"/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31</v>
      </c>
      <c r="B822" s="832" t="s">
        <v>2041</v>
      </c>
      <c r="C822" s="832" t="s">
        <v>2047</v>
      </c>
      <c r="D822" s="833" t="s">
        <v>3332</v>
      </c>
      <c r="E822" s="834" t="s">
        <v>2064</v>
      </c>
      <c r="F822" s="832" t="s">
        <v>2042</v>
      </c>
      <c r="G822" s="832" t="s">
        <v>2286</v>
      </c>
      <c r="H822" s="832" t="s">
        <v>588</v>
      </c>
      <c r="I822" s="832" t="s">
        <v>2792</v>
      </c>
      <c r="J822" s="832" t="s">
        <v>2793</v>
      </c>
      <c r="K822" s="832" t="s">
        <v>2794</v>
      </c>
      <c r="L822" s="835">
        <v>89.91</v>
      </c>
      <c r="M822" s="835">
        <v>89.91</v>
      </c>
      <c r="N822" s="832">
        <v>1</v>
      </c>
      <c r="O822" s="836">
        <v>1</v>
      </c>
      <c r="P822" s="835">
        <v>89.91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31</v>
      </c>
      <c r="B823" s="832" t="s">
        <v>2041</v>
      </c>
      <c r="C823" s="832" t="s">
        <v>2047</v>
      </c>
      <c r="D823" s="833" t="s">
        <v>3332</v>
      </c>
      <c r="E823" s="834" t="s">
        <v>2064</v>
      </c>
      <c r="F823" s="832" t="s">
        <v>2042</v>
      </c>
      <c r="G823" s="832" t="s">
        <v>2079</v>
      </c>
      <c r="H823" s="832" t="s">
        <v>588</v>
      </c>
      <c r="I823" s="832" t="s">
        <v>2080</v>
      </c>
      <c r="J823" s="832" t="s">
        <v>623</v>
      </c>
      <c r="K823" s="832" t="s">
        <v>2081</v>
      </c>
      <c r="L823" s="835">
        <v>0</v>
      </c>
      <c r="M823" s="835">
        <v>0</v>
      </c>
      <c r="N823" s="832">
        <v>2</v>
      </c>
      <c r="O823" s="836">
        <v>1.5</v>
      </c>
      <c r="P823" s="835">
        <v>0</v>
      </c>
      <c r="Q823" s="837"/>
      <c r="R823" s="832">
        <v>2</v>
      </c>
      <c r="S823" s="837">
        <v>1</v>
      </c>
      <c r="T823" s="836">
        <v>1.5</v>
      </c>
      <c r="U823" s="838">
        <v>1</v>
      </c>
    </row>
    <row r="824" spans="1:21" ht="14.4" customHeight="1" x14ac:dyDescent="0.3">
      <c r="A824" s="831">
        <v>31</v>
      </c>
      <c r="B824" s="832" t="s">
        <v>2041</v>
      </c>
      <c r="C824" s="832" t="s">
        <v>2047</v>
      </c>
      <c r="D824" s="833" t="s">
        <v>3332</v>
      </c>
      <c r="E824" s="834" t="s">
        <v>2064</v>
      </c>
      <c r="F824" s="832" t="s">
        <v>2042</v>
      </c>
      <c r="G824" s="832" t="s">
        <v>2079</v>
      </c>
      <c r="H824" s="832" t="s">
        <v>588</v>
      </c>
      <c r="I824" s="832" t="s">
        <v>2156</v>
      </c>
      <c r="J824" s="832" t="s">
        <v>623</v>
      </c>
      <c r="K824" s="832" t="s">
        <v>2157</v>
      </c>
      <c r="L824" s="835">
        <v>0</v>
      </c>
      <c r="M824" s="835">
        <v>0</v>
      </c>
      <c r="N824" s="832">
        <v>1</v>
      </c>
      <c r="O824" s="836">
        <v>0.5</v>
      </c>
      <c r="P824" s="835">
        <v>0</v>
      </c>
      <c r="Q824" s="837"/>
      <c r="R824" s="832">
        <v>1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31</v>
      </c>
      <c r="B825" s="832" t="s">
        <v>2041</v>
      </c>
      <c r="C825" s="832" t="s">
        <v>2047</v>
      </c>
      <c r="D825" s="833" t="s">
        <v>3332</v>
      </c>
      <c r="E825" s="834" t="s">
        <v>2064</v>
      </c>
      <c r="F825" s="832" t="s">
        <v>2042</v>
      </c>
      <c r="G825" s="832" t="s">
        <v>2158</v>
      </c>
      <c r="H825" s="832" t="s">
        <v>588</v>
      </c>
      <c r="I825" s="832" t="s">
        <v>2795</v>
      </c>
      <c r="J825" s="832" t="s">
        <v>678</v>
      </c>
      <c r="K825" s="832" t="s">
        <v>2796</v>
      </c>
      <c r="L825" s="835">
        <v>0</v>
      </c>
      <c r="M825" s="835">
        <v>0</v>
      </c>
      <c r="N825" s="832">
        <v>1</v>
      </c>
      <c r="O825" s="836">
        <v>0.5</v>
      </c>
      <c r="P825" s="835">
        <v>0</v>
      </c>
      <c r="Q825" s="837"/>
      <c r="R825" s="832">
        <v>1</v>
      </c>
      <c r="S825" s="837">
        <v>1</v>
      </c>
      <c r="T825" s="836">
        <v>0.5</v>
      </c>
      <c r="U825" s="838">
        <v>1</v>
      </c>
    </row>
    <row r="826" spans="1:21" ht="14.4" customHeight="1" x14ac:dyDescent="0.3">
      <c r="A826" s="831">
        <v>31</v>
      </c>
      <c r="B826" s="832" t="s">
        <v>2041</v>
      </c>
      <c r="C826" s="832" t="s">
        <v>2047</v>
      </c>
      <c r="D826" s="833" t="s">
        <v>3332</v>
      </c>
      <c r="E826" s="834" t="s">
        <v>2064</v>
      </c>
      <c r="F826" s="832" t="s">
        <v>2042</v>
      </c>
      <c r="G826" s="832" t="s">
        <v>2158</v>
      </c>
      <c r="H826" s="832" t="s">
        <v>588</v>
      </c>
      <c r="I826" s="832" t="s">
        <v>2159</v>
      </c>
      <c r="J826" s="832" t="s">
        <v>678</v>
      </c>
      <c r="K826" s="832" t="s">
        <v>2160</v>
      </c>
      <c r="L826" s="835">
        <v>0</v>
      </c>
      <c r="M826" s="835">
        <v>0</v>
      </c>
      <c r="N826" s="832">
        <v>2</v>
      </c>
      <c r="O826" s="836">
        <v>1.5</v>
      </c>
      <c r="P826" s="835">
        <v>0</v>
      </c>
      <c r="Q826" s="837"/>
      <c r="R826" s="832">
        <v>1</v>
      </c>
      <c r="S826" s="837">
        <v>0.5</v>
      </c>
      <c r="T826" s="836">
        <v>0.5</v>
      </c>
      <c r="U826" s="838">
        <v>0.33333333333333331</v>
      </c>
    </row>
    <row r="827" spans="1:21" ht="14.4" customHeight="1" x14ac:dyDescent="0.3">
      <c r="A827" s="831">
        <v>31</v>
      </c>
      <c r="B827" s="832" t="s">
        <v>2041</v>
      </c>
      <c r="C827" s="832" t="s">
        <v>2047</v>
      </c>
      <c r="D827" s="833" t="s">
        <v>3332</v>
      </c>
      <c r="E827" s="834" t="s">
        <v>2064</v>
      </c>
      <c r="F827" s="832" t="s">
        <v>2042</v>
      </c>
      <c r="G827" s="832" t="s">
        <v>2158</v>
      </c>
      <c r="H827" s="832" t="s">
        <v>588</v>
      </c>
      <c r="I827" s="832" t="s">
        <v>2797</v>
      </c>
      <c r="J827" s="832" t="s">
        <v>678</v>
      </c>
      <c r="K827" s="832" t="s">
        <v>2798</v>
      </c>
      <c r="L827" s="835">
        <v>0</v>
      </c>
      <c r="M827" s="835">
        <v>0</v>
      </c>
      <c r="N827" s="832">
        <v>5</v>
      </c>
      <c r="O827" s="836">
        <v>3.5</v>
      </c>
      <c r="P827" s="835">
        <v>0</v>
      </c>
      <c r="Q827" s="837"/>
      <c r="R827" s="832">
        <v>3</v>
      </c>
      <c r="S827" s="837">
        <v>0.6</v>
      </c>
      <c r="T827" s="836">
        <v>2</v>
      </c>
      <c r="U827" s="838">
        <v>0.5714285714285714</v>
      </c>
    </row>
    <row r="828" spans="1:21" ht="14.4" customHeight="1" x14ac:dyDescent="0.3">
      <c r="A828" s="831">
        <v>31</v>
      </c>
      <c r="B828" s="832" t="s">
        <v>2041</v>
      </c>
      <c r="C828" s="832" t="s">
        <v>2047</v>
      </c>
      <c r="D828" s="833" t="s">
        <v>3332</v>
      </c>
      <c r="E828" s="834" t="s">
        <v>2064</v>
      </c>
      <c r="F828" s="832" t="s">
        <v>2042</v>
      </c>
      <c r="G828" s="832" t="s">
        <v>2158</v>
      </c>
      <c r="H828" s="832" t="s">
        <v>588</v>
      </c>
      <c r="I828" s="832" t="s">
        <v>2799</v>
      </c>
      <c r="J828" s="832" t="s">
        <v>678</v>
      </c>
      <c r="K828" s="832" t="s">
        <v>2538</v>
      </c>
      <c r="L828" s="835">
        <v>0</v>
      </c>
      <c r="M828" s="835">
        <v>0</v>
      </c>
      <c r="N828" s="832">
        <v>2</v>
      </c>
      <c r="O828" s="836">
        <v>2</v>
      </c>
      <c r="P828" s="835">
        <v>0</v>
      </c>
      <c r="Q828" s="837"/>
      <c r="R828" s="832">
        <v>1</v>
      </c>
      <c r="S828" s="837">
        <v>0.5</v>
      </c>
      <c r="T828" s="836">
        <v>1</v>
      </c>
      <c r="U828" s="838">
        <v>0.5</v>
      </c>
    </row>
    <row r="829" spans="1:21" ht="14.4" customHeight="1" x14ac:dyDescent="0.3">
      <c r="A829" s="831">
        <v>31</v>
      </c>
      <c r="B829" s="832" t="s">
        <v>2041</v>
      </c>
      <c r="C829" s="832" t="s">
        <v>2047</v>
      </c>
      <c r="D829" s="833" t="s">
        <v>3332</v>
      </c>
      <c r="E829" s="834" t="s">
        <v>2064</v>
      </c>
      <c r="F829" s="832" t="s">
        <v>2042</v>
      </c>
      <c r="G829" s="832" t="s">
        <v>2800</v>
      </c>
      <c r="H829" s="832" t="s">
        <v>588</v>
      </c>
      <c r="I829" s="832" t="s">
        <v>2801</v>
      </c>
      <c r="J829" s="832" t="s">
        <v>2802</v>
      </c>
      <c r="K829" s="832" t="s">
        <v>2803</v>
      </c>
      <c r="L829" s="835">
        <v>76.180000000000007</v>
      </c>
      <c r="M829" s="835">
        <v>76.180000000000007</v>
      </c>
      <c r="N829" s="832">
        <v>1</v>
      </c>
      <c r="O829" s="836">
        <v>1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31</v>
      </c>
      <c r="B830" s="832" t="s">
        <v>2041</v>
      </c>
      <c r="C830" s="832" t="s">
        <v>2047</v>
      </c>
      <c r="D830" s="833" t="s">
        <v>3332</v>
      </c>
      <c r="E830" s="834" t="s">
        <v>2064</v>
      </c>
      <c r="F830" s="832" t="s">
        <v>2042</v>
      </c>
      <c r="G830" s="832" t="s">
        <v>2161</v>
      </c>
      <c r="H830" s="832" t="s">
        <v>588</v>
      </c>
      <c r="I830" s="832" t="s">
        <v>2162</v>
      </c>
      <c r="J830" s="832" t="s">
        <v>2163</v>
      </c>
      <c r="K830" s="832" t="s">
        <v>2164</v>
      </c>
      <c r="L830" s="835">
        <v>132.97999999999999</v>
      </c>
      <c r="M830" s="835">
        <v>1728.7399999999998</v>
      </c>
      <c r="N830" s="832">
        <v>13</v>
      </c>
      <c r="O830" s="836">
        <v>4.5</v>
      </c>
      <c r="P830" s="835">
        <v>1462.7799999999997</v>
      </c>
      <c r="Q830" s="837">
        <v>0.84615384615384615</v>
      </c>
      <c r="R830" s="832">
        <v>11</v>
      </c>
      <c r="S830" s="837">
        <v>0.84615384615384615</v>
      </c>
      <c r="T830" s="836">
        <v>4</v>
      </c>
      <c r="U830" s="838">
        <v>0.88888888888888884</v>
      </c>
    </row>
    <row r="831" spans="1:21" ht="14.4" customHeight="1" x14ac:dyDescent="0.3">
      <c r="A831" s="831">
        <v>31</v>
      </c>
      <c r="B831" s="832" t="s">
        <v>2041</v>
      </c>
      <c r="C831" s="832" t="s">
        <v>2047</v>
      </c>
      <c r="D831" s="833" t="s">
        <v>3332</v>
      </c>
      <c r="E831" s="834" t="s">
        <v>2064</v>
      </c>
      <c r="F831" s="832" t="s">
        <v>2042</v>
      </c>
      <c r="G831" s="832" t="s">
        <v>2161</v>
      </c>
      <c r="H831" s="832" t="s">
        <v>588</v>
      </c>
      <c r="I831" s="832" t="s">
        <v>2228</v>
      </c>
      <c r="J831" s="832" t="s">
        <v>2163</v>
      </c>
      <c r="K831" s="832" t="s">
        <v>2164</v>
      </c>
      <c r="L831" s="835">
        <v>132.97999999999999</v>
      </c>
      <c r="M831" s="835">
        <v>265.95999999999998</v>
      </c>
      <c r="N831" s="832">
        <v>2</v>
      </c>
      <c r="O831" s="836">
        <v>0.5</v>
      </c>
      <c r="P831" s="835">
        <v>265.95999999999998</v>
      </c>
      <c r="Q831" s="837">
        <v>1</v>
      </c>
      <c r="R831" s="832">
        <v>2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31</v>
      </c>
      <c r="B832" s="832" t="s">
        <v>2041</v>
      </c>
      <c r="C832" s="832" t="s">
        <v>2047</v>
      </c>
      <c r="D832" s="833" t="s">
        <v>3332</v>
      </c>
      <c r="E832" s="834" t="s">
        <v>2064</v>
      </c>
      <c r="F832" s="832" t="s">
        <v>2042</v>
      </c>
      <c r="G832" s="832" t="s">
        <v>2804</v>
      </c>
      <c r="H832" s="832" t="s">
        <v>588</v>
      </c>
      <c r="I832" s="832" t="s">
        <v>2805</v>
      </c>
      <c r="J832" s="832" t="s">
        <v>2806</v>
      </c>
      <c r="K832" s="832" t="s">
        <v>2807</v>
      </c>
      <c r="L832" s="835">
        <v>244.64</v>
      </c>
      <c r="M832" s="835">
        <v>244.64</v>
      </c>
      <c r="N832" s="832">
        <v>1</v>
      </c>
      <c r="O832" s="836">
        <v>0.5</v>
      </c>
      <c r="P832" s="835">
        <v>244.64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31</v>
      </c>
      <c r="B833" s="832" t="s">
        <v>2041</v>
      </c>
      <c r="C833" s="832" t="s">
        <v>2047</v>
      </c>
      <c r="D833" s="833" t="s">
        <v>3332</v>
      </c>
      <c r="E833" s="834" t="s">
        <v>2064</v>
      </c>
      <c r="F833" s="832" t="s">
        <v>2042</v>
      </c>
      <c r="G833" s="832" t="s">
        <v>2082</v>
      </c>
      <c r="H833" s="832" t="s">
        <v>630</v>
      </c>
      <c r="I833" s="832" t="s">
        <v>2174</v>
      </c>
      <c r="J833" s="832" t="s">
        <v>810</v>
      </c>
      <c r="K833" s="832" t="s">
        <v>2175</v>
      </c>
      <c r="L833" s="835">
        <v>368.16</v>
      </c>
      <c r="M833" s="835">
        <v>736.32</v>
      </c>
      <c r="N833" s="832">
        <v>2</v>
      </c>
      <c r="O833" s="836">
        <v>1</v>
      </c>
      <c r="P833" s="835">
        <v>736.32</v>
      </c>
      <c r="Q833" s="837">
        <v>1</v>
      </c>
      <c r="R833" s="832">
        <v>2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31</v>
      </c>
      <c r="B834" s="832" t="s">
        <v>2041</v>
      </c>
      <c r="C834" s="832" t="s">
        <v>2047</v>
      </c>
      <c r="D834" s="833" t="s">
        <v>3332</v>
      </c>
      <c r="E834" s="834" t="s">
        <v>2064</v>
      </c>
      <c r="F834" s="832" t="s">
        <v>2042</v>
      </c>
      <c r="G834" s="832" t="s">
        <v>2082</v>
      </c>
      <c r="H834" s="832" t="s">
        <v>630</v>
      </c>
      <c r="I834" s="832" t="s">
        <v>2083</v>
      </c>
      <c r="J834" s="832" t="s">
        <v>810</v>
      </c>
      <c r="K834" s="832" t="s">
        <v>1638</v>
      </c>
      <c r="L834" s="835">
        <v>490.89</v>
      </c>
      <c r="M834" s="835">
        <v>26508.059999999994</v>
      </c>
      <c r="N834" s="832">
        <v>54</v>
      </c>
      <c r="O834" s="836">
        <v>23.5</v>
      </c>
      <c r="P834" s="835">
        <v>23562.719999999994</v>
      </c>
      <c r="Q834" s="837">
        <v>0.88888888888888884</v>
      </c>
      <c r="R834" s="832">
        <v>48</v>
      </c>
      <c r="S834" s="837">
        <v>0.88888888888888884</v>
      </c>
      <c r="T834" s="836">
        <v>20.5</v>
      </c>
      <c r="U834" s="838">
        <v>0.87234042553191493</v>
      </c>
    </row>
    <row r="835" spans="1:21" ht="14.4" customHeight="1" x14ac:dyDescent="0.3">
      <c r="A835" s="831">
        <v>31</v>
      </c>
      <c r="B835" s="832" t="s">
        <v>2041</v>
      </c>
      <c r="C835" s="832" t="s">
        <v>2047</v>
      </c>
      <c r="D835" s="833" t="s">
        <v>3332</v>
      </c>
      <c r="E835" s="834" t="s">
        <v>2064</v>
      </c>
      <c r="F835" s="832" t="s">
        <v>2042</v>
      </c>
      <c r="G835" s="832" t="s">
        <v>2082</v>
      </c>
      <c r="H835" s="832" t="s">
        <v>630</v>
      </c>
      <c r="I835" s="832" t="s">
        <v>2091</v>
      </c>
      <c r="J835" s="832" t="s">
        <v>810</v>
      </c>
      <c r="K835" s="832" t="s">
        <v>1636</v>
      </c>
      <c r="L835" s="835">
        <v>736.33</v>
      </c>
      <c r="M835" s="835">
        <v>30189.530000000006</v>
      </c>
      <c r="N835" s="832">
        <v>41</v>
      </c>
      <c r="O835" s="836">
        <v>18.5</v>
      </c>
      <c r="P835" s="835">
        <v>27980.540000000005</v>
      </c>
      <c r="Q835" s="837">
        <v>0.92682926829268286</v>
      </c>
      <c r="R835" s="832">
        <v>38</v>
      </c>
      <c r="S835" s="837">
        <v>0.92682926829268297</v>
      </c>
      <c r="T835" s="836">
        <v>16.5</v>
      </c>
      <c r="U835" s="838">
        <v>0.89189189189189189</v>
      </c>
    </row>
    <row r="836" spans="1:21" ht="14.4" customHeight="1" x14ac:dyDescent="0.3">
      <c r="A836" s="831">
        <v>31</v>
      </c>
      <c r="B836" s="832" t="s">
        <v>2041</v>
      </c>
      <c r="C836" s="832" t="s">
        <v>2047</v>
      </c>
      <c r="D836" s="833" t="s">
        <v>3332</v>
      </c>
      <c r="E836" s="834" t="s">
        <v>2064</v>
      </c>
      <c r="F836" s="832" t="s">
        <v>2042</v>
      </c>
      <c r="G836" s="832" t="s">
        <v>2082</v>
      </c>
      <c r="H836" s="832" t="s">
        <v>630</v>
      </c>
      <c r="I836" s="832" t="s">
        <v>2233</v>
      </c>
      <c r="J836" s="832" t="s">
        <v>810</v>
      </c>
      <c r="K836" s="832" t="s">
        <v>2234</v>
      </c>
      <c r="L836" s="835">
        <v>923.74</v>
      </c>
      <c r="M836" s="835">
        <v>923.74</v>
      </c>
      <c r="N836" s="832">
        <v>1</v>
      </c>
      <c r="O836" s="836">
        <v>1</v>
      </c>
      <c r="P836" s="835">
        <v>923.74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31</v>
      </c>
      <c r="B837" s="832" t="s">
        <v>2041</v>
      </c>
      <c r="C837" s="832" t="s">
        <v>2047</v>
      </c>
      <c r="D837" s="833" t="s">
        <v>3332</v>
      </c>
      <c r="E837" s="834" t="s">
        <v>2064</v>
      </c>
      <c r="F837" s="832" t="s">
        <v>2042</v>
      </c>
      <c r="G837" s="832" t="s">
        <v>2082</v>
      </c>
      <c r="H837" s="832" t="s">
        <v>630</v>
      </c>
      <c r="I837" s="832" t="s">
        <v>2293</v>
      </c>
      <c r="J837" s="832" t="s">
        <v>810</v>
      </c>
      <c r="K837" s="832" t="s">
        <v>2294</v>
      </c>
      <c r="L837" s="835">
        <v>1154.68</v>
      </c>
      <c r="M837" s="835">
        <v>1154.68</v>
      </c>
      <c r="N837" s="832">
        <v>1</v>
      </c>
      <c r="O837" s="836">
        <v>1</v>
      </c>
      <c r="P837" s="835">
        <v>1154.68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31</v>
      </c>
      <c r="B838" s="832" t="s">
        <v>2041</v>
      </c>
      <c r="C838" s="832" t="s">
        <v>2047</v>
      </c>
      <c r="D838" s="833" t="s">
        <v>3332</v>
      </c>
      <c r="E838" s="834" t="s">
        <v>2064</v>
      </c>
      <c r="F838" s="832" t="s">
        <v>2042</v>
      </c>
      <c r="G838" s="832" t="s">
        <v>2082</v>
      </c>
      <c r="H838" s="832" t="s">
        <v>630</v>
      </c>
      <c r="I838" s="832" t="s">
        <v>2417</v>
      </c>
      <c r="J838" s="832" t="s">
        <v>810</v>
      </c>
      <c r="K838" s="832" t="s">
        <v>2294</v>
      </c>
      <c r="L838" s="835">
        <v>1154.68</v>
      </c>
      <c r="M838" s="835">
        <v>2309.36</v>
      </c>
      <c r="N838" s="832">
        <v>2</v>
      </c>
      <c r="O838" s="836">
        <v>2</v>
      </c>
      <c r="P838" s="835">
        <v>2309.36</v>
      </c>
      <c r="Q838" s="837">
        <v>1</v>
      </c>
      <c r="R838" s="832">
        <v>2</v>
      </c>
      <c r="S838" s="837">
        <v>1</v>
      </c>
      <c r="T838" s="836">
        <v>2</v>
      </c>
      <c r="U838" s="838">
        <v>1</v>
      </c>
    </row>
    <row r="839" spans="1:21" ht="14.4" customHeight="1" x14ac:dyDescent="0.3">
      <c r="A839" s="831">
        <v>31</v>
      </c>
      <c r="B839" s="832" t="s">
        <v>2041</v>
      </c>
      <c r="C839" s="832" t="s">
        <v>2047</v>
      </c>
      <c r="D839" s="833" t="s">
        <v>3332</v>
      </c>
      <c r="E839" s="834" t="s">
        <v>2064</v>
      </c>
      <c r="F839" s="832" t="s">
        <v>2042</v>
      </c>
      <c r="G839" s="832" t="s">
        <v>2092</v>
      </c>
      <c r="H839" s="832" t="s">
        <v>630</v>
      </c>
      <c r="I839" s="832" t="s">
        <v>1842</v>
      </c>
      <c r="J839" s="832" t="s">
        <v>671</v>
      </c>
      <c r="K839" s="832" t="s">
        <v>1843</v>
      </c>
      <c r="L839" s="835">
        <v>24.22</v>
      </c>
      <c r="M839" s="835">
        <v>72.66</v>
      </c>
      <c r="N839" s="832">
        <v>3</v>
      </c>
      <c r="O839" s="836">
        <v>2.5</v>
      </c>
      <c r="P839" s="835">
        <v>48.44</v>
      </c>
      <c r="Q839" s="837">
        <v>0.66666666666666663</v>
      </c>
      <c r="R839" s="832">
        <v>2</v>
      </c>
      <c r="S839" s="837">
        <v>0.66666666666666663</v>
      </c>
      <c r="T839" s="836">
        <v>1.5</v>
      </c>
      <c r="U839" s="838">
        <v>0.6</v>
      </c>
    </row>
    <row r="840" spans="1:21" ht="14.4" customHeight="1" x14ac:dyDescent="0.3">
      <c r="A840" s="831">
        <v>31</v>
      </c>
      <c r="B840" s="832" t="s">
        <v>2041</v>
      </c>
      <c r="C840" s="832" t="s">
        <v>2047</v>
      </c>
      <c r="D840" s="833" t="s">
        <v>3332</v>
      </c>
      <c r="E840" s="834" t="s">
        <v>2064</v>
      </c>
      <c r="F840" s="832" t="s">
        <v>2042</v>
      </c>
      <c r="G840" s="832" t="s">
        <v>2092</v>
      </c>
      <c r="H840" s="832" t="s">
        <v>630</v>
      </c>
      <c r="I840" s="832" t="s">
        <v>1844</v>
      </c>
      <c r="J840" s="832" t="s">
        <v>671</v>
      </c>
      <c r="K840" s="832" t="s">
        <v>1845</v>
      </c>
      <c r="L840" s="835">
        <v>48.42</v>
      </c>
      <c r="M840" s="835">
        <v>193.68</v>
      </c>
      <c r="N840" s="832">
        <v>4</v>
      </c>
      <c r="O840" s="836">
        <v>3</v>
      </c>
      <c r="P840" s="835">
        <v>48.42</v>
      </c>
      <c r="Q840" s="837">
        <v>0.25</v>
      </c>
      <c r="R840" s="832">
        <v>1</v>
      </c>
      <c r="S840" s="837">
        <v>0.25</v>
      </c>
      <c r="T840" s="836">
        <v>0.5</v>
      </c>
      <c r="U840" s="838">
        <v>0.16666666666666666</v>
      </c>
    </row>
    <row r="841" spans="1:21" ht="14.4" customHeight="1" x14ac:dyDescent="0.3">
      <c r="A841" s="831">
        <v>31</v>
      </c>
      <c r="B841" s="832" t="s">
        <v>2041</v>
      </c>
      <c r="C841" s="832" t="s">
        <v>2047</v>
      </c>
      <c r="D841" s="833" t="s">
        <v>3332</v>
      </c>
      <c r="E841" s="834" t="s">
        <v>2064</v>
      </c>
      <c r="F841" s="832" t="s">
        <v>2042</v>
      </c>
      <c r="G841" s="832" t="s">
        <v>2093</v>
      </c>
      <c r="H841" s="832" t="s">
        <v>630</v>
      </c>
      <c r="I841" s="832" t="s">
        <v>1866</v>
      </c>
      <c r="J841" s="832" t="s">
        <v>1867</v>
      </c>
      <c r="K841" s="832" t="s">
        <v>1868</v>
      </c>
      <c r="L841" s="835">
        <v>0</v>
      </c>
      <c r="M841" s="835">
        <v>0</v>
      </c>
      <c r="N841" s="832">
        <v>4</v>
      </c>
      <c r="O841" s="836">
        <v>3</v>
      </c>
      <c r="P841" s="835">
        <v>0</v>
      </c>
      <c r="Q841" s="837"/>
      <c r="R841" s="832">
        <v>4</v>
      </c>
      <c r="S841" s="837">
        <v>1</v>
      </c>
      <c r="T841" s="836">
        <v>3</v>
      </c>
      <c r="U841" s="838">
        <v>1</v>
      </c>
    </row>
    <row r="842" spans="1:21" ht="14.4" customHeight="1" x14ac:dyDescent="0.3">
      <c r="A842" s="831">
        <v>31</v>
      </c>
      <c r="B842" s="832" t="s">
        <v>2041</v>
      </c>
      <c r="C842" s="832" t="s">
        <v>2047</v>
      </c>
      <c r="D842" s="833" t="s">
        <v>3332</v>
      </c>
      <c r="E842" s="834" t="s">
        <v>2064</v>
      </c>
      <c r="F842" s="832" t="s">
        <v>2042</v>
      </c>
      <c r="G842" s="832" t="s">
        <v>2235</v>
      </c>
      <c r="H842" s="832" t="s">
        <v>588</v>
      </c>
      <c r="I842" s="832" t="s">
        <v>2378</v>
      </c>
      <c r="J842" s="832" t="s">
        <v>1511</v>
      </c>
      <c r="K842" s="832" t="s">
        <v>2237</v>
      </c>
      <c r="L842" s="835">
        <v>42.54</v>
      </c>
      <c r="M842" s="835">
        <v>85.08</v>
      </c>
      <c r="N842" s="832">
        <v>2</v>
      </c>
      <c r="O842" s="836">
        <v>0.5</v>
      </c>
      <c r="P842" s="835">
        <v>85.08</v>
      </c>
      <c r="Q842" s="837">
        <v>1</v>
      </c>
      <c r="R842" s="832">
        <v>2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31</v>
      </c>
      <c r="B843" s="832" t="s">
        <v>2041</v>
      </c>
      <c r="C843" s="832" t="s">
        <v>2047</v>
      </c>
      <c r="D843" s="833" t="s">
        <v>3332</v>
      </c>
      <c r="E843" s="834" t="s">
        <v>2064</v>
      </c>
      <c r="F843" s="832" t="s">
        <v>2042</v>
      </c>
      <c r="G843" s="832" t="s">
        <v>2431</v>
      </c>
      <c r="H843" s="832" t="s">
        <v>588</v>
      </c>
      <c r="I843" s="832" t="s">
        <v>2432</v>
      </c>
      <c r="J843" s="832" t="s">
        <v>2433</v>
      </c>
      <c r="K843" s="832" t="s">
        <v>2434</v>
      </c>
      <c r="L843" s="835">
        <v>657.67</v>
      </c>
      <c r="M843" s="835">
        <v>657.67</v>
      </c>
      <c r="N843" s="832">
        <v>1</v>
      </c>
      <c r="O843" s="836">
        <v>1</v>
      </c>
      <c r="P843" s="835">
        <v>657.67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31</v>
      </c>
      <c r="B844" s="832" t="s">
        <v>2041</v>
      </c>
      <c r="C844" s="832" t="s">
        <v>2047</v>
      </c>
      <c r="D844" s="833" t="s">
        <v>3332</v>
      </c>
      <c r="E844" s="834" t="s">
        <v>2064</v>
      </c>
      <c r="F844" s="832" t="s">
        <v>2042</v>
      </c>
      <c r="G844" s="832" t="s">
        <v>2431</v>
      </c>
      <c r="H844" s="832" t="s">
        <v>588</v>
      </c>
      <c r="I844" s="832" t="s">
        <v>2808</v>
      </c>
      <c r="J844" s="832" t="s">
        <v>2433</v>
      </c>
      <c r="K844" s="832" t="s">
        <v>2809</v>
      </c>
      <c r="L844" s="835">
        <v>1578.41</v>
      </c>
      <c r="M844" s="835">
        <v>1578.41</v>
      </c>
      <c r="N844" s="832">
        <v>1</v>
      </c>
      <c r="O844" s="836">
        <v>1</v>
      </c>
      <c r="P844" s="835">
        <v>1578.41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31</v>
      </c>
      <c r="B845" s="832" t="s">
        <v>2041</v>
      </c>
      <c r="C845" s="832" t="s">
        <v>2047</v>
      </c>
      <c r="D845" s="833" t="s">
        <v>3332</v>
      </c>
      <c r="E845" s="834" t="s">
        <v>2064</v>
      </c>
      <c r="F845" s="832" t="s">
        <v>2042</v>
      </c>
      <c r="G845" s="832" t="s">
        <v>2431</v>
      </c>
      <c r="H845" s="832" t="s">
        <v>588</v>
      </c>
      <c r="I845" s="832" t="s">
        <v>2810</v>
      </c>
      <c r="J845" s="832" t="s">
        <v>2433</v>
      </c>
      <c r="K845" s="832" t="s">
        <v>2811</v>
      </c>
      <c r="L845" s="835">
        <v>789.2</v>
      </c>
      <c r="M845" s="835">
        <v>2367.6000000000004</v>
      </c>
      <c r="N845" s="832">
        <v>3</v>
      </c>
      <c r="O845" s="836">
        <v>2.5</v>
      </c>
      <c r="P845" s="835">
        <v>1578.4</v>
      </c>
      <c r="Q845" s="837">
        <v>0.66666666666666663</v>
      </c>
      <c r="R845" s="832">
        <v>2</v>
      </c>
      <c r="S845" s="837">
        <v>0.66666666666666663</v>
      </c>
      <c r="T845" s="836">
        <v>1.5</v>
      </c>
      <c r="U845" s="838">
        <v>0.6</v>
      </c>
    </row>
    <row r="846" spans="1:21" ht="14.4" customHeight="1" x14ac:dyDescent="0.3">
      <c r="A846" s="831">
        <v>31</v>
      </c>
      <c r="B846" s="832" t="s">
        <v>2041</v>
      </c>
      <c r="C846" s="832" t="s">
        <v>2047</v>
      </c>
      <c r="D846" s="833" t="s">
        <v>3332</v>
      </c>
      <c r="E846" s="834" t="s">
        <v>2064</v>
      </c>
      <c r="F846" s="832" t="s">
        <v>2042</v>
      </c>
      <c r="G846" s="832" t="s">
        <v>2094</v>
      </c>
      <c r="H846" s="832" t="s">
        <v>588</v>
      </c>
      <c r="I846" s="832" t="s">
        <v>2095</v>
      </c>
      <c r="J846" s="832" t="s">
        <v>1237</v>
      </c>
      <c r="K846" s="832" t="s">
        <v>2096</v>
      </c>
      <c r="L846" s="835">
        <v>186.27</v>
      </c>
      <c r="M846" s="835">
        <v>186.27</v>
      </c>
      <c r="N846" s="832">
        <v>1</v>
      </c>
      <c r="O846" s="836">
        <v>0.5</v>
      </c>
      <c r="P846" s="835">
        <v>186.27</v>
      </c>
      <c r="Q846" s="837">
        <v>1</v>
      </c>
      <c r="R846" s="832">
        <v>1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31</v>
      </c>
      <c r="B847" s="832" t="s">
        <v>2041</v>
      </c>
      <c r="C847" s="832" t="s">
        <v>2047</v>
      </c>
      <c r="D847" s="833" t="s">
        <v>3332</v>
      </c>
      <c r="E847" s="834" t="s">
        <v>2064</v>
      </c>
      <c r="F847" s="832" t="s">
        <v>2042</v>
      </c>
      <c r="G847" s="832" t="s">
        <v>2562</v>
      </c>
      <c r="H847" s="832" t="s">
        <v>588</v>
      </c>
      <c r="I847" s="832" t="s">
        <v>2812</v>
      </c>
      <c r="J847" s="832" t="s">
        <v>1310</v>
      </c>
      <c r="K847" s="832" t="s">
        <v>2813</v>
      </c>
      <c r="L847" s="835">
        <v>0</v>
      </c>
      <c r="M847" s="835">
        <v>0</v>
      </c>
      <c r="N847" s="832">
        <v>1</v>
      </c>
      <c r="O847" s="836">
        <v>0.5</v>
      </c>
      <c r="P847" s="835">
        <v>0</v>
      </c>
      <c r="Q847" s="837"/>
      <c r="R847" s="832">
        <v>1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31</v>
      </c>
      <c r="B848" s="832" t="s">
        <v>2041</v>
      </c>
      <c r="C848" s="832" t="s">
        <v>2047</v>
      </c>
      <c r="D848" s="833" t="s">
        <v>3332</v>
      </c>
      <c r="E848" s="834" t="s">
        <v>2064</v>
      </c>
      <c r="F848" s="832" t="s">
        <v>2042</v>
      </c>
      <c r="G848" s="832" t="s">
        <v>2562</v>
      </c>
      <c r="H848" s="832" t="s">
        <v>588</v>
      </c>
      <c r="I848" s="832" t="s">
        <v>2814</v>
      </c>
      <c r="J848" s="832" t="s">
        <v>1310</v>
      </c>
      <c r="K848" s="832" t="s">
        <v>2815</v>
      </c>
      <c r="L848" s="835">
        <v>0</v>
      </c>
      <c r="M848" s="835">
        <v>0</v>
      </c>
      <c r="N848" s="832">
        <v>6</v>
      </c>
      <c r="O848" s="836">
        <v>5</v>
      </c>
      <c r="P848" s="835">
        <v>0</v>
      </c>
      <c r="Q848" s="837"/>
      <c r="R848" s="832">
        <v>5</v>
      </c>
      <c r="S848" s="837">
        <v>0.83333333333333337</v>
      </c>
      <c r="T848" s="836">
        <v>4</v>
      </c>
      <c r="U848" s="838">
        <v>0.8</v>
      </c>
    </row>
    <row r="849" spans="1:21" ht="14.4" customHeight="1" x14ac:dyDescent="0.3">
      <c r="A849" s="831">
        <v>31</v>
      </c>
      <c r="B849" s="832" t="s">
        <v>2041</v>
      </c>
      <c r="C849" s="832" t="s">
        <v>2047</v>
      </c>
      <c r="D849" s="833" t="s">
        <v>3332</v>
      </c>
      <c r="E849" s="834" t="s">
        <v>2064</v>
      </c>
      <c r="F849" s="832" t="s">
        <v>2042</v>
      </c>
      <c r="G849" s="832" t="s">
        <v>2471</v>
      </c>
      <c r="H849" s="832" t="s">
        <v>588</v>
      </c>
      <c r="I849" s="832" t="s">
        <v>2816</v>
      </c>
      <c r="J849" s="832" t="s">
        <v>933</v>
      </c>
      <c r="K849" s="832" t="s">
        <v>2817</v>
      </c>
      <c r="L849" s="835">
        <v>0</v>
      </c>
      <c r="M849" s="835">
        <v>0</v>
      </c>
      <c r="N849" s="832">
        <v>1</v>
      </c>
      <c r="O849" s="836">
        <v>1</v>
      </c>
      <c r="P849" s="835"/>
      <c r="Q849" s="837"/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31</v>
      </c>
      <c r="B850" s="832" t="s">
        <v>2041</v>
      </c>
      <c r="C850" s="832" t="s">
        <v>2047</v>
      </c>
      <c r="D850" s="833" t="s">
        <v>3332</v>
      </c>
      <c r="E850" s="834" t="s">
        <v>2064</v>
      </c>
      <c r="F850" s="832" t="s">
        <v>2042</v>
      </c>
      <c r="G850" s="832" t="s">
        <v>2471</v>
      </c>
      <c r="H850" s="832" t="s">
        <v>588</v>
      </c>
      <c r="I850" s="832" t="s">
        <v>2472</v>
      </c>
      <c r="J850" s="832" t="s">
        <v>933</v>
      </c>
      <c r="K850" s="832" t="s">
        <v>2473</v>
      </c>
      <c r="L850" s="835">
        <v>0</v>
      </c>
      <c r="M850" s="835">
        <v>0</v>
      </c>
      <c r="N850" s="832">
        <v>1</v>
      </c>
      <c r="O850" s="836">
        <v>1</v>
      </c>
      <c r="P850" s="835">
        <v>0</v>
      </c>
      <c r="Q850" s="837"/>
      <c r="R850" s="832">
        <v>1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31</v>
      </c>
      <c r="B851" s="832" t="s">
        <v>2041</v>
      </c>
      <c r="C851" s="832" t="s">
        <v>2047</v>
      </c>
      <c r="D851" s="833" t="s">
        <v>3332</v>
      </c>
      <c r="E851" s="834" t="s">
        <v>2064</v>
      </c>
      <c r="F851" s="832" t="s">
        <v>2042</v>
      </c>
      <c r="G851" s="832" t="s">
        <v>2097</v>
      </c>
      <c r="H851" s="832" t="s">
        <v>588</v>
      </c>
      <c r="I851" s="832" t="s">
        <v>2098</v>
      </c>
      <c r="J851" s="832" t="s">
        <v>2099</v>
      </c>
      <c r="K851" s="832" t="s">
        <v>2100</v>
      </c>
      <c r="L851" s="835">
        <v>50.32</v>
      </c>
      <c r="M851" s="835">
        <v>50.32</v>
      </c>
      <c r="N851" s="832">
        <v>1</v>
      </c>
      <c r="O851" s="836">
        <v>1</v>
      </c>
      <c r="P851" s="835">
        <v>50.32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31</v>
      </c>
      <c r="B852" s="832" t="s">
        <v>2041</v>
      </c>
      <c r="C852" s="832" t="s">
        <v>2047</v>
      </c>
      <c r="D852" s="833" t="s">
        <v>3332</v>
      </c>
      <c r="E852" s="834" t="s">
        <v>2064</v>
      </c>
      <c r="F852" s="832" t="s">
        <v>2042</v>
      </c>
      <c r="G852" s="832" t="s">
        <v>2097</v>
      </c>
      <c r="H852" s="832" t="s">
        <v>588</v>
      </c>
      <c r="I852" s="832" t="s">
        <v>2198</v>
      </c>
      <c r="J852" s="832" t="s">
        <v>2099</v>
      </c>
      <c r="K852" s="832" t="s">
        <v>2199</v>
      </c>
      <c r="L852" s="835">
        <v>66.63</v>
      </c>
      <c r="M852" s="835">
        <v>66.63</v>
      </c>
      <c r="N852" s="832">
        <v>1</v>
      </c>
      <c r="O852" s="836">
        <v>1</v>
      </c>
      <c r="P852" s="835">
        <v>66.63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31</v>
      </c>
      <c r="B853" s="832" t="s">
        <v>2041</v>
      </c>
      <c r="C853" s="832" t="s">
        <v>2047</v>
      </c>
      <c r="D853" s="833" t="s">
        <v>3332</v>
      </c>
      <c r="E853" s="834" t="s">
        <v>2064</v>
      </c>
      <c r="F853" s="832" t="s">
        <v>2042</v>
      </c>
      <c r="G853" s="832" t="s">
        <v>2097</v>
      </c>
      <c r="H853" s="832" t="s">
        <v>588</v>
      </c>
      <c r="I853" s="832" t="s">
        <v>2818</v>
      </c>
      <c r="J853" s="832" t="s">
        <v>746</v>
      </c>
      <c r="K853" s="832" t="s">
        <v>2819</v>
      </c>
      <c r="L853" s="835">
        <v>199.89</v>
      </c>
      <c r="M853" s="835">
        <v>199.89</v>
      </c>
      <c r="N853" s="832">
        <v>1</v>
      </c>
      <c r="O853" s="836">
        <v>1</v>
      </c>
      <c r="P853" s="835">
        <v>199.89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31</v>
      </c>
      <c r="B854" s="832" t="s">
        <v>2041</v>
      </c>
      <c r="C854" s="832" t="s">
        <v>2047</v>
      </c>
      <c r="D854" s="833" t="s">
        <v>3332</v>
      </c>
      <c r="E854" s="834" t="s">
        <v>2064</v>
      </c>
      <c r="F854" s="832" t="s">
        <v>2044</v>
      </c>
      <c r="G854" s="832" t="s">
        <v>2105</v>
      </c>
      <c r="H854" s="832" t="s">
        <v>588</v>
      </c>
      <c r="I854" s="832" t="s">
        <v>2820</v>
      </c>
      <c r="J854" s="832" t="s">
        <v>2821</v>
      </c>
      <c r="K854" s="832" t="s">
        <v>2822</v>
      </c>
      <c r="L854" s="835">
        <v>56.25</v>
      </c>
      <c r="M854" s="835">
        <v>225</v>
      </c>
      <c r="N854" s="832">
        <v>4</v>
      </c>
      <c r="O854" s="836">
        <v>2</v>
      </c>
      <c r="P854" s="835">
        <v>112.5</v>
      </c>
      <c r="Q854" s="837">
        <v>0.5</v>
      </c>
      <c r="R854" s="832">
        <v>2</v>
      </c>
      <c r="S854" s="837">
        <v>0.5</v>
      </c>
      <c r="T854" s="836">
        <v>1</v>
      </c>
      <c r="U854" s="838">
        <v>0.5</v>
      </c>
    </row>
    <row r="855" spans="1:21" ht="14.4" customHeight="1" x14ac:dyDescent="0.3">
      <c r="A855" s="831">
        <v>31</v>
      </c>
      <c r="B855" s="832" t="s">
        <v>2041</v>
      </c>
      <c r="C855" s="832" t="s">
        <v>2047</v>
      </c>
      <c r="D855" s="833" t="s">
        <v>3332</v>
      </c>
      <c r="E855" s="834" t="s">
        <v>2064</v>
      </c>
      <c r="F855" s="832" t="s">
        <v>2044</v>
      </c>
      <c r="G855" s="832" t="s">
        <v>2105</v>
      </c>
      <c r="H855" s="832" t="s">
        <v>588</v>
      </c>
      <c r="I855" s="832" t="s">
        <v>2823</v>
      </c>
      <c r="J855" s="832" t="s">
        <v>2821</v>
      </c>
      <c r="K855" s="832" t="s">
        <v>2824</v>
      </c>
      <c r="L855" s="835">
        <v>100</v>
      </c>
      <c r="M855" s="835">
        <v>1000</v>
      </c>
      <c r="N855" s="832">
        <v>10</v>
      </c>
      <c r="O855" s="836">
        <v>1</v>
      </c>
      <c r="P855" s="835">
        <v>1000</v>
      </c>
      <c r="Q855" s="837">
        <v>1</v>
      </c>
      <c r="R855" s="832">
        <v>10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31</v>
      </c>
      <c r="B856" s="832" t="s">
        <v>2041</v>
      </c>
      <c r="C856" s="832" t="s">
        <v>2047</v>
      </c>
      <c r="D856" s="833" t="s">
        <v>3332</v>
      </c>
      <c r="E856" s="834" t="s">
        <v>2064</v>
      </c>
      <c r="F856" s="832" t="s">
        <v>2044</v>
      </c>
      <c r="G856" s="832" t="s">
        <v>2105</v>
      </c>
      <c r="H856" s="832" t="s">
        <v>588</v>
      </c>
      <c r="I856" s="832" t="s">
        <v>2570</v>
      </c>
      <c r="J856" s="832" t="s">
        <v>2107</v>
      </c>
      <c r="K856" s="832" t="s">
        <v>2571</v>
      </c>
      <c r="L856" s="835">
        <v>30.99</v>
      </c>
      <c r="M856" s="835">
        <v>712.7700000000001</v>
      </c>
      <c r="N856" s="832">
        <v>23</v>
      </c>
      <c r="O856" s="836">
        <v>21</v>
      </c>
      <c r="P856" s="835">
        <v>712.7700000000001</v>
      </c>
      <c r="Q856" s="837">
        <v>1</v>
      </c>
      <c r="R856" s="832">
        <v>23</v>
      </c>
      <c r="S856" s="837">
        <v>1</v>
      </c>
      <c r="T856" s="836">
        <v>21</v>
      </c>
      <c r="U856" s="838">
        <v>1</v>
      </c>
    </row>
    <row r="857" spans="1:21" ht="14.4" customHeight="1" x14ac:dyDescent="0.3">
      <c r="A857" s="831">
        <v>31</v>
      </c>
      <c r="B857" s="832" t="s">
        <v>2041</v>
      </c>
      <c r="C857" s="832" t="s">
        <v>2047</v>
      </c>
      <c r="D857" s="833" t="s">
        <v>3332</v>
      </c>
      <c r="E857" s="834" t="s">
        <v>2064</v>
      </c>
      <c r="F857" s="832" t="s">
        <v>2044</v>
      </c>
      <c r="G857" s="832" t="s">
        <v>2105</v>
      </c>
      <c r="H857" s="832" t="s">
        <v>588</v>
      </c>
      <c r="I857" s="832" t="s">
        <v>2476</v>
      </c>
      <c r="J857" s="832" t="s">
        <v>2107</v>
      </c>
      <c r="K857" s="832" t="s">
        <v>2477</v>
      </c>
      <c r="L857" s="835">
        <v>38.24</v>
      </c>
      <c r="M857" s="835">
        <v>76.48</v>
      </c>
      <c r="N857" s="832">
        <v>2</v>
      </c>
      <c r="O857" s="836">
        <v>2</v>
      </c>
      <c r="P857" s="835">
        <v>76.48</v>
      </c>
      <c r="Q857" s="837">
        <v>1</v>
      </c>
      <c r="R857" s="832">
        <v>2</v>
      </c>
      <c r="S857" s="837">
        <v>1</v>
      </c>
      <c r="T857" s="836">
        <v>2</v>
      </c>
      <c r="U857" s="838">
        <v>1</v>
      </c>
    </row>
    <row r="858" spans="1:21" ht="14.4" customHeight="1" x14ac:dyDescent="0.3">
      <c r="A858" s="831">
        <v>31</v>
      </c>
      <c r="B858" s="832" t="s">
        <v>2041</v>
      </c>
      <c r="C858" s="832" t="s">
        <v>2047</v>
      </c>
      <c r="D858" s="833" t="s">
        <v>3332</v>
      </c>
      <c r="E858" s="834" t="s">
        <v>2064</v>
      </c>
      <c r="F858" s="832" t="s">
        <v>2044</v>
      </c>
      <c r="G858" s="832" t="s">
        <v>2105</v>
      </c>
      <c r="H858" s="832" t="s">
        <v>588</v>
      </c>
      <c r="I858" s="832" t="s">
        <v>2825</v>
      </c>
      <c r="J858" s="832" t="s">
        <v>2826</v>
      </c>
      <c r="K858" s="832" t="s">
        <v>2827</v>
      </c>
      <c r="L858" s="835">
        <v>50</v>
      </c>
      <c r="M858" s="835">
        <v>1500</v>
      </c>
      <c r="N858" s="832">
        <v>30</v>
      </c>
      <c r="O858" s="836">
        <v>8</v>
      </c>
      <c r="P858" s="835">
        <v>200</v>
      </c>
      <c r="Q858" s="837">
        <v>0.13333333333333333</v>
      </c>
      <c r="R858" s="832">
        <v>4</v>
      </c>
      <c r="S858" s="837">
        <v>0.13333333333333333</v>
      </c>
      <c r="T858" s="836">
        <v>1</v>
      </c>
      <c r="U858" s="838">
        <v>0.125</v>
      </c>
    </row>
    <row r="859" spans="1:21" ht="14.4" customHeight="1" x14ac:dyDescent="0.3">
      <c r="A859" s="831">
        <v>31</v>
      </c>
      <c r="B859" s="832" t="s">
        <v>2041</v>
      </c>
      <c r="C859" s="832" t="s">
        <v>2047</v>
      </c>
      <c r="D859" s="833" t="s">
        <v>3332</v>
      </c>
      <c r="E859" s="834" t="s">
        <v>2064</v>
      </c>
      <c r="F859" s="832" t="s">
        <v>2044</v>
      </c>
      <c r="G859" s="832" t="s">
        <v>2105</v>
      </c>
      <c r="H859" s="832" t="s">
        <v>588</v>
      </c>
      <c r="I859" s="832" t="s">
        <v>2828</v>
      </c>
      <c r="J859" s="832" t="s">
        <v>2829</v>
      </c>
      <c r="K859" s="832" t="s">
        <v>2830</v>
      </c>
      <c r="L859" s="835">
        <v>35.24</v>
      </c>
      <c r="M859" s="835">
        <v>35.24</v>
      </c>
      <c r="N859" s="832">
        <v>1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31</v>
      </c>
      <c r="B860" s="832" t="s">
        <v>2041</v>
      </c>
      <c r="C860" s="832" t="s">
        <v>2047</v>
      </c>
      <c r="D860" s="833" t="s">
        <v>3332</v>
      </c>
      <c r="E860" s="834" t="s">
        <v>2064</v>
      </c>
      <c r="F860" s="832" t="s">
        <v>2044</v>
      </c>
      <c r="G860" s="832" t="s">
        <v>2109</v>
      </c>
      <c r="H860" s="832" t="s">
        <v>588</v>
      </c>
      <c r="I860" s="832" t="s">
        <v>2248</v>
      </c>
      <c r="J860" s="832" t="s">
        <v>2249</v>
      </c>
      <c r="K860" s="832" t="s">
        <v>2250</v>
      </c>
      <c r="L860" s="835">
        <v>3000</v>
      </c>
      <c r="M860" s="835">
        <v>3000</v>
      </c>
      <c r="N860" s="832">
        <v>1</v>
      </c>
      <c r="O860" s="836">
        <v>1</v>
      </c>
      <c r="P860" s="835">
        <v>3000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31</v>
      </c>
      <c r="B861" s="832" t="s">
        <v>2041</v>
      </c>
      <c r="C861" s="832" t="s">
        <v>2047</v>
      </c>
      <c r="D861" s="833" t="s">
        <v>3332</v>
      </c>
      <c r="E861" s="834" t="s">
        <v>2064</v>
      </c>
      <c r="F861" s="832" t="s">
        <v>2044</v>
      </c>
      <c r="G861" s="832" t="s">
        <v>2109</v>
      </c>
      <c r="H861" s="832" t="s">
        <v>588</v>
      </c>
      <c r="I861" s="832" t="s">
        <v>2110</v>
      </c>
      <c r="J861" s="832" t="s">
        <v>2111</v>
      </c>
      <c r="K861" s="832" t="s">
        <v>2112</v>
      </c>
      <c r="L861" s="835">
        <v>492.18</v>
      </c>
      <c r="M861" s="835">
        <v>1476.54</v>
      </c>
      <c r="N861" s="832">
        <v>3</v>
      </c>
      <c r="O861" s="836">
        <v>3</v>
      </c>
      <c r="P861" s="835">
        <v>1476.54</v>
      </c>
      <c r="Q861" s="837">
        <v>1</v>
      </c>
      <c r="R861" s="832">
        <v>3</v>
      </c>
      <c r="S861" s="837">
        <v>1</v>
      </c>
      <c r="T861" s="836">
        <v>3</v>
      </c>
      <c r="U861" s="838">
        <v>1</v>
      </c>
    </row>
    <row r="862" spans="1:21" ht="14.4" customHeight="1" x14ac:dyDescent="0.3">
      <c r="A862" s="831">
        <v>31</v>
      </c>
      <c r="B862" s="832" t="s">
        <v>2041</v>
      </c>
      <c r="C862" s="832" t="s">
        <v>2047</v>
      </c>
      <c r="D862" s="833" t="s">
        <v>3332</v>
      </c>
      <c r="E862" s="834" t="s">
        <v>2064</v>
      </c>
      <c r="F862" s="832" t="s">
        <v>2044</v>
      </c>
      <c r="G862" s="832" t="s">
        <v>2109</v>
      </c>
      <c r="H862" s="832" t="s">
        <v>588</v>
      </c>
      <c r="I862" s="832" t="s">
        <v>2274</v>
      </c>
      <c r="J862" s="832" t="s">
        <v>2275</v>
      </c>
      <c r="K862" s="832" t="s">
        <v>2276</v>
      </c>
      <c r="L862" s="835">
        <v>2296.87</v>
      </c>
      <c r="M862" s="835">
        <v>9187.48</v>
      </c>
      <c r="N862" s="832">
        <v>4</v>
      </c>
      <c r="O862" s="836">
        <v>4</v>
      </c>
      <c r="P862" s="835">
        <v>9187.48</v>
      </c>
      <c r="Q862" s="837">
        <v>1</v>
      </c>
      <c r="R862" s="832">
        <v>4</v>
      </c>
      <c r="S862" s="837">
        <v>1</v>
      </c>
      <c r="T862" s="836">
        <v>4</v>
      </c>
      <c r="U862" s="838">
        <v>1</v>
      </c>
    </row>
    <row r="863" spans="1:21" ht="14.4" customHeight="1" x14ac:dyDescent="0.3">
      <c r="A863" s="831">
        <v>31</v>
      </c>
      <c r="B863" s="832" t="s">
        <v>2041</v>
      </c>
      <c r="C863" s="832" t="s">
        <v>2047</v>
      </c>
      <c r="D863" s="833" t="s">
        <v>3332</v>
      </c>
      <c r="E863" s="834" t="s">
        <v>2064</v>
      </c>
      <c r="F863" s="832" t="s">
        <v>2044</v>
      </c>
      <c r="G863" s="832" t="s">
        <v>2109</v>
      </c>
      <c r="H863" s="832" t="s">
        <v>588</v>
      </c>
      <c r="I863" s="832" t="s">
        <v>2314</v>
      </c>
      <c r="J863" s="832" t="s">
        <v>2315</v>
      </c>
      <c r="K863" s="832" t="s">
        <v>2316</v>
      </c>
      <c r="L863" s="835">
        <v>320.25</v>
      </c>
      <c r="M863" s="835">
        <v>1281</v>
      </c>
      <c r="N863" s="832">
        <v>4</v>
      </c>
      <c r="O863" s="836">
        <v>4</v>
      </c>
      <c r="P863" s="835">
        <v>640.5</v>
      </c>
      <c r="Q863" s="837">
        <v>0.5</v>
      </c>
      <c r="R863" s="832">
        <v>2</v>
      </c>
      <c r="S863" s="837">
        <v>0.5</v>
      </c>
      <c r="T863" s="836">
        <v>2</v>
      </c>
      <c r="U863" s="838">
        <v>0.5</v>
      </c>
    </row>
    <row r="864" spans="1:21" ht="14.4" customHeight="1" x14ac:dyDescent="0.3">
      <c r="A864" s="831">
        <v>31</v>
      </c>
      <c r="B864" s="832" t="s">
        <v>2041</v>
      </c>
      <c r="C864" s="832" t="s">
        <v>2047</v>
      </c>
      <c r="D864" s="833" t="s">
        <v>3332</v>
      </c>
      <c r="E864" s="834" t="s">
        <v>2064</v>
      </c>
      <c r="F864" s="832" t="s">
        <v>2044</v>
      </c>
      <c r="G864" s="832" t="s">
        <v>2109</v>
      </c>
      <c r="H864" s="832" t="s">
        <v>588</v>
      </c>
      <c r="I864" s="832" t="s">
        <v>2359</v>
      </c>
      <c r="J864" s="832" t="s">
        <v>2360</v>
      </c>
      <c r="K864" s="832" t="s">
        <v>2361</v>
      </c>
      <c r="L864" s="835">
        <v>245.43</v>
      </c>
      <c r="M864" s="835">
        <v>490.86</v>
      </c>
      <c r="N864" s="832">
        <v>2</v>
      </c>
      <c r="O864" s="836">
        <v>2</v>
      </c>
      <c r="P864" s="835">
        <v>490.86</v>
      </c>
      <c r="Q864" s="837">
        <v>1</v>
      </c>
      <c r="R864" s="832">
        <v>2</v>
      </c>
      <c r="S864" s="837">
        <v>1</v>
      </c>
      <c r="T864" s="836">
        <v>2</v>
      </c>
      <c r="U864" s="838">
        <v>1</v>
      </c>
    </row>
    <row r="865" spans="1:21" ht="14.4" customHeight="1" x14ac:dyDescent="0.3">
      <c r="A865" s="831">
        <v>31</v>
      </c>
      <c r="B865" s="832" t="s">
        <v>2041</v>
      </c>
      <c r="C865" s="832" t="s">
        <v>2047</v>
      </c>
      <c r="D865" s="833" t="s">
        <v>3332</v>
      </c>
      <c r="E865" s="834" t="s">
        <v>2064</v>
      </c>
      <c r="F865" s="832" t="s">
        <v>2044</v>
      </c>
      <c r="G865" s="832" t="s">
        <v>2109</v>
      </c>
      <c r="H865" s="832" t="s">
        <v>588</v>
      </c>
      <c r="I865" s="832" t="s">
        <v>2116</v>
      </c>
      <c r="J865" s="832" t="s">
        <v>2117</v>
      </c>
      <c r="K865" s="832" t="s">
        <v>2118</v>
      </c>
      <c r="L865" s="835">
        <v>2202.1999999999998</v>
      </c>
      <c r="M865" s="835">
        <v>2202.1999999999998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31</v>
      </c>
      <c r="B866" s="832" t="s">
        <v>2041</v>
      </c>
      <c r="C866" s="832" t="s">
        <v>2047</v>
      </c>
      <c r="D866" s="833" t="s">
        <v>3332</v>
      </c>
      <c r="E866" s="834" t="s">
        <v>2064</v>
      </c>
      <c r="F866" s="832" t="s">
        <v>2044</v>
      </c>
      <c r="G866" s="832" t="s">
        <v>2109</v>
      </c>
      <c r="H866" s="832" t="s">
        <v>588</v>
      </c>
      <c r="I866" s="832" t="s">
        <v>2119</v>
      </c>
      <c r="J866" s="832" t="s">
        <v>2120</v>
      </c>
      <c r="K866" s="832" t="s">
        <v>2121</v>
      </c>
      <c r="L866" s="835">
        <v>58.5</v>
      </c>
      <c r="M866" s="835">
        <v>58.5</v>
      </c>
      <c r="N866" s="832">
        <v>1</v>
      </c>
      <c r="O866" s="836">
        <v>1</v>
      </c>
      <c r="P866" s="835">
        <v>58.5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31</v>
      </c>
      <c r="B867" s="832" t="s">
        <v>2041</v>
      </c>
      <c r="C867" s="832" t="s">
        <v>2047</v>
      </c>
      <c r="D867" s="833" t="s">
        <v>3332</v>
      </c>
      <c r="E867" s="834" t="s">
        <v>2064</v>
      </c>
      <c r="F867" s="832" t="s">
        <v>2044</v>
      </c>
      <c r="G867" s="832" t="s">
        <v>2109</v>
      </c>
      <c r="H867" s="832" t="s">
        <v>588</v>
      </c>
      <c r="I867" s="832" t="s">
        <v>2122</v>
      </c>
      <c r="J867" s="832" t="s">
        <v>2123</v>
      </c>
      <c r="K867" s="832" t="s">
        <v>2124</v>
      </c>
      <c r="L867" s="835">
        <v>971.25</v>
      </c>
      <c r="M867" s="835">
        <v>5827.5</v>
      </c>
      <c r="N867" s="832">
        <v>6</v>
      </c>
      <c r="O867" s="836">
        <v>6</v>
      </c>
      <c r="P867" s="835">
        <v>5827.5</v>
      </c>
      <c r="Q867" s="837">
        <v>1</v>
      </c>
      <c r="R867" s="832">
        <v>6</v>
      </c>
      <c r="S867" s="837">
        <v>1</v>
      </c>
      <c r="T867" s="836">
        <v>6</v>
      </c>
      <c r="U867" s="838">
        <v>1</v>
      </c>
    </row>
    <row r="868" spans="1:21" ht="14.4" customHeight="1" x14ac:dyDescent="0.3">
      <c r="A868" s="831">
        <v>31</v>
      </c>
      <c r="B868" s="832" t="s">
        <v>2041</v>
      </c>
      <c r="C868" s="832" t="s">
        <v>2047</v>
      </c>
      <c r="D868" s="833" t="s">
        <v>3332</v>
      </c>
      <c r="E868" s="834" t="s">
        <v>2064</v>
      </c>
      <c r="F868" s="832" t="s">
        <v>2044</v>
      </c>
      <c r="G868" s="832" t="s">
        <v>2109</v>
      </c>
      <c r="H868" s="832" t="s">
        <v>588</v>
      </c>
      <c r="I868" s="832" t="s">
        <v>2584</v>
      </c>
      <c r="J868" s="832" t="s">
        <v>2585</v>
      </c>
      <c r="K868" s="832" t="s">
        <v>2586</v>
      </c>
      <c r="L868" s="835">
        <v>250</v>
      </c>
      <c r="M868" s="835">
        <v>250</v>
      </c>
      <c r="N868" s="832">
        <v>1</v>
      </c>
      <c r="O868" s="836">
        <v>1</v>
      </c>
      <c r="P868" s="835">
        <v>250</v>
      </c>
      <c r="Q868" s="837">
        <v>1</v>
      </c>
      <c r="R868" s="832">
        <v>1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31</v>
      </c>
      <c r="B869" s="832" t="s">
        <v>2041</v>
      </c>
      <c r="C869" s="832" t="s">
        <v>2047</v>
      </c>
      <c r="D869" s="833" t="s">
        <v>3332</v>
      </c>
      <c r="E869" s="834" t="s">
        <v>2064</v>
      </c>
      <c r="F869" s="832" t="s">
        <v>2044</v>
      </c>
      <c r="G869" s="832" t="s">
        <v>2109</v>
      </c>
      <c r="H869" s="832" t="s">
        <v>588</v>
      </c>
      <c r="I869" s="832" t="s">
        <v>2277</v>
      </c>
      <c r="J869" s="832" t="s">
        <v>2278</v>
      </c>
      <c r="K869" s="832" t="s">
        <v>2279</v>
      </c>
      <c r="L869" s="835">
        <v>349.12</v>
      </c>
      <c r="M869" s="835">
        <v>349.12</v>
      </c>
      <c r="N869" s="832">
        <v>1</v>
      </c>
      <c r="O869" s="836">
        <v>1</v>
      </c>
      <c r="P869" s="835">
        <v>349.12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31</v>
      </c>
      <c r="B870" s="832" t="s">
        <v>2041</v>
      </c>
      <c r="C870" s="832" t="s">
        <v>2047</v>
      </c>
      <c r="D870" s="833" t="s">
        <v>3332</v>
      </c>
      <c r="E870" s="834" t="s">
        <v>2064</v>
      </c>
      <c r="F870" s="832" t="s">
        <v>2044</v>
      </c>
      <c r="G870" s="832" t="s">
        <v>2109</v>
      </c>
      <c r="H870" s="832" t="s">
        <v>588</v>
      </c>
      <c r="I870" s="832" t="s">
        <v>2125</v>
      </c>
      <c r="J870" s="832" t="s">
        <v>2126</v>
      </c>
      <c r="K870" s="832" t="s">
        <v>2127</v>
      </c>
      <c r="L870" s="835">
        <v>350</v>
      </c>
      <c r="M870" s="835">
        <v>3850</v>
      </c>
      <c r="N870" s="832">
        <v>11</v>
      </c>
      <c r="O870" s="836">
        <v>11</v>
      </c>
      <c r="P870" s="835">
        <v>3500</v>
      </c>
      <c r="Q870" s="837">
        <v>0.90909090909090906</v>
      </c>
      <c r="R870" s="832">
        <v>10</v>
      </c>
      <c r="S870" s="837">
        <v>0.90909090909090906</v>
      </c>
      <c r="T870" s="836">
        <v>10</v>
      </c>
      <c r="U870" s="838">
        <v>0.90909090909090906</v>
      </c>
    </row>
    <row r="871" spans="1:21" ht="14.4" customHeight="1" x14ac:dyDescent="0.3">
      <c r="A871" s="831">
        <v>31</v>
      </c>
      <c r="B871" s="832" t="s">
        <v>2041</v>
      </c>
      <c r="C871" s="832" t="s">
        <v>2047</v>
      </c>
      <c r="D871" s="833" t="s">
        <v>3332</v>
      </c>
      <c r="E871" s="834" t="s">
        <v>2064</v>
      </c>
      <c r="F871" s="832" t="s">
        <v>2044</v>
      </c>
      <c r="G871" s="832" t="s">
        <v>2109</v>
      </c>
      <c r="H871" s="832" t="s">
        <v>588</v>
      </c>
      <c r="I871" s="832" t="s">
        <v>2440</v>
      </c>
      <c r="J871" s="832" t="s">
        <v>2441</v>
      </c>
      <c r="K871" s="832" t="s">
        <v>2442</v>
      </c>
      <c r="L871" s="835">
        <v>1000</v>
      </c>
      <c r="M871" s="835">
        <v>3000</v>
      </c>
      <c r="N871" s="832">
        <v>3</v>
      </c>
      <c r="O871" s="836">
        <v>3</v>
      </c>
      <c r="P871" s="835">
        <v>3000</v>
      </c>
      <c r="Q871" s="837">
        <v>1</v>
      </c>
      <c r="R871" s="832">
        <v>3</v>
      </c>
      <c r="S871" s="837">
        <v>1</v>
      </c>
      <c r="T871" s="836">
        <v>3</v>
      </c>
      <c r="U871" s="838">
        <v>1</v>
      </c>
    </row>
    <row r="872" spans="1:21" ht="14.4" customHeight="1" x14ac:dyDescent="0.3">
      <c r="A872" s="831">
        <v>31</v>
      </c>
      <c r="B872" s="832" t="s">
        <v>2041</v>
      </c>
      <c r="C872" s="832" t="s">
        <v>2047</v>
      </c>
      <c r="D872" s="833" t="s">
        <v>3332</v>
      </c>
      <c r="E872" s="834" t="s">
        <v>2064</v>
      </c>
      <c r="F872" s="832" t="s">
        <v>2044</v>
      </c>
      <c r="G872" s="832" t="s">
        <v>2109</v>
      </c>
      <c r="H872" s="832" t="s">
        <v>588</v>
      </c>
      <c r="I872" s="832" t="s">
        <v>2251</v>
      </c>
      <c r="J872" s="832" t="s">
        <v>2252</v>
      </c>
      <c r="K872" s="832" t="s">
        <v>2253</v>
      </c>
      <c r="L872" s="835">
        <v>1000</v>
      </c>
      <c r="M872" s="835">
        <v>1000</v>
      </c>
      <c r="N872" s="832">
        <v>1</v>
      </c>
      <c r="O872" s="836">
        <v>1</v>
      </c>
      <c r="P872" s="835">
        <v>1000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31</v>
      </c>
      <c r="B873" s="832" t="s">
        <v>2041</v>
      </c>
      <c r="C873" s="832" t="s">
        <v>2047</v>
      </c>
      <c r="D873" s="833" t="s">
        <v>3332</v>
      </c>
      <c r="E873" s="834" t="s">
        <v>2064</v>
      </c>
      <c r="F873" s="832" t="s">
        <v>2044</v>
      </c>
      <c r="G873" s="832" t="s">
        <v>2109</v>
      </c>
      <c r="H873" s="832" t="s">
        <v>588</v>
      </c>
      <c r="I873" s="832" t="s">
        <v>2654</v>
      </c>
      <c r="J873" s="832" t="s">
        <v>2655</v>
      </c>
      <c r="K873" s="832" t="s">
        <v>2656</v>
      </c>
      <c r="L873" s="835">
        <v>250</v>
      </c>
      <c r="M873" s="835">
        <v>250</v>
      </c>
      <c r="N873" s="832">
        <v>1</v>
      </c>
      <c r="O873" s="836">
        <v>1</v>
      </c>
      <c r="P873" s="835">
        <v>250</v>
      </c>
      <c r="Q873" s="837">
        <v>1</v>
      </c>
      <c r="R873" s="832">
        <v>1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31</v>
      </c>
      <c r="B874" s="832" t="s">
        <v>2041</v>
      </c>
      <c r="C874" s="832" t="s">
        <v>2047</v>
      </c>
      <c r="D874" s="833" t="s">
        <v>3332</v>
      </c>
      <c r="E874" s="834" t="s">
        <v>2064</v>
      </c>
      <c r="F874" s="832" t="s">
        <v>2044</v>
      </c>
      <c r="G874" s="832" t="s">
        <v>2109</v>
      </c>
      <c r="H874" s="832" t="s">
        <v>588</v>
      </c>
      <c r="I874" s="832" t="s">
        <v>2367</v>
      </c>
      <c r="J874" s="832" t="s">
        <v>2368</v>
      </c>
      <c r="K874" s="832" t="s">
        <v>2322</v>
      </c>
      <c r="L874" s="835">
        <v>1000</v>
      </c>
      <c r="M874" s="835">
        <v>2000</v>
      </c>
      <c r="N874" s="832">
        <v>2</v>
      </c>
      <c r="O874" s="836">
        <v>2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31</v>
      </c>
      <c r="B875" s="832" t="s">
        <v>2041</v>
      </c>
      <c r="C875" s="832" t="s">
        <v>2047</v>
      </c>
      <c r="D875" s="833" t="s">
        <v>3332</v>
      </c>
      <c r="E875" s="834" t="s">
        <v>2064</v>
      </c>
      <c r="F875" s="832" t="s">
        <v>2044</v>
      </c>
      <c r="G875" s="832" t="s">
        <v>2109</v>
      </c>
      <c r="H875" s="832" t="s">
        <v>588</v>
      </c>
      <c r="I875" s="832" t="s">
        <v>2657</v>
      </c>
      <c r="J875" s="832" t="s">
        <v>2658</v>
      </c>
      <c r="K875" s="832"/>
      <c r="L875" s="835">
        <v>100</v>
      </c>
      <c r="M875" s="835">
        <v>200</v>
      </c>
      <c r="N875" s="832">
        <v>2</v>
      </c>
      <c r="O875" s="836">
        <v>2</v>
      </c>
      <c r="P875" s="835">
        <v>200</v>
      </c>
      <c r="Q875" s="837">
        <v>1</v>
      </c>
      <c r="R875" s="832">
        <v>2</v>
      </c>
      <c r="S875" s="837">
        <v>1</v>
      </c>
      <c r="T875" s="836">
        <v>2</v>
      </c>
      <c r="U875" s="838">
        <v>1</v>
      </c>
    </row>
    <row r="876" spans="1:21" ht="14.4" customHeight="1" x14ac:dyDescent="0.3">
      <c r="A876" s="831">
        <v>31</v>
      </c>
      <c r="B876" s="832" t="s">
        <v>2041</v>
      </c>
      <c r="C876" s="832" t="s">
        <v>2047</v>
      </c>
      <c r="D876" s="833" t="s">
        <v>3332</v>
      </c>
      <c r="E876" s="834" t="s">
        <v>2064</v>
      </c>
      <c r="F876" s="832" t="s">
        <v>2044</v>
      </c>
      <c r="G876" s="832" t="s">
        <v>2109</v>
      </c>
      <c r="H876" s="832" t="s">
        <v>588</v>
      </c>
      <c r="I876" s="832" t="s">
        <v>2659</v>
      </c>
      <c r="J876" s="832" t="s">
        <v>2660</v>
      </c>
      <c r="K876" s="832" t="s">
        <v>2661</v>
      </c>
      <c r="L876" s="835">
        <v>695.62</v>
      </c>
      <c r="M876" s="835">
        <v>695.62</v>
      </c>
      <c r="N876" s="832">
        <v>1</v>
      </c>
      <c r="O876" s="836">
        <v>1</v>
      </c>
      <c r="P876" s="835">
        <v>695.62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31</v>
      </c>
      <c r="B877" s="832" t="s">
        <v>2041</v>
      </c>
      <c r="C877" s="832" t="s">
        <v>2047</v>
      </c>
      <c r="D877" s="833" t="s">
        <v>3332</v>
      </c>
      <c r="E877" s="834" t="s">
        <v>2064</v>
      </c>
      <c r="F877" s="832" t="s">
        <v>2044</v>
      </c>
      <c r="G877" s="832" t="s">
        <v>2109</v>
      </c>
      <c r="H877" s="832" t="s">
        <v>588</v>
      </c>
      <c r="I877" s="832" t="s">
        <v>2317</v>
      </c>
      <c r="J877" s="832" t="s">
        <v>2318</v>
      </c>
      <c r="K877" s="832" t="s">
        <v>2319</v>
      </c>
      <c r="L877" s="835">
        <v>2260</v>
      </c>
      <c r="M877" s="835">
        <v>2260</v>
      </c>
      <c r="N877" s="832">
        <v>1</v>
      </c>
      <c r="O877" s="836">
        <v>1</v>
      </c>
      <c r="P877" s="835">
        <v>2260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31</v>
      </c>
      <c r="B878" s="832" t="s">
        <v>2041</v>
      </c>
      <c r="C878" s="832" t="s">
        <v>2047</v>
      </c>
      <c r="D878" s="833" t="s">
        <v>3332</v>
      </c>
      <c r="E878" s="834" t="s">
        <v>2064</v>
      </c>
      <c r="F878" s="832" t="s">
        <v>2044</v>
      </c>
      <c r="G878" s="832" t="s">
        <v>2109</v>
      </c>
      <c r="H878" s="832" t="s">
        <v>588</v>
      </c>
      <c r="I878" s="832" t="s">
        <v>2606</v>
      </c>
      <c r="J878" s="832" t="s">
        <v>2607</v>
      </c>
      <c r="K878" s="832" t="s">
        <v>2608</v>
      </c>
      <c r="L878" s="835">
        <v>3200</v>
      </c>
      <c r="M878" s="835">
        <v>3200</v>
      </c>
      <c r="N878" s="832">
        <v>1</v>
      </c>
      <c r="O878" s="836">
        <v>1</v>
      </c>
      <c r="P878" s="835">
        <v>3200</v>
      </c>
      <c r="Q878" s="837">
        <v>1</v>
      </c>
      <c r="R878" s="832">
        <v>1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31</v>
      </c>
      <c r="B879" s="832" t="s">
        <v>2041</v>
      </c>
      <c r="C879" s="832" t="s">
        <v>2047</v>
      </c>
      <c r="D879" s="833" t="s">
        <v>3332</v>
      </c>
      <c r="E879" s="834" t="s">
        <v>2064</v>
      </c>
      <c r="F879" s="832" t="s">
        <v>2044</v>
      </c>
      <c r="G879" s="832" t="s">
        <v>2109</v>
      </c>
      <c r="H879" s="832" t="s">
        <v>588</v>
      </c>
      <c r="I879" s="832" t="s">
        <v>2831</v>
      </c>
      <c r="J879" s="832" t="s">
        <v>2832</v>
      </c>
      <c r="K879" s="832" t="s">
        <v>2833</v>
      </c>
      <c r="L879" s="835">
        <v>332.98</v>
      </c>
      <c r="M879" s="835">
        <v>332.98</v>
      </c>
      <c r="N879" s="832">
        <v>1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31</v>
      </c>
      <c r="B880" s="832" t="s">
        <v>2041</v>
      </c>
      <c r="C880" s="832" t="s">
        <v>2047</v>
      </c>
      <c r="D880" s="833" t="s">
        <v>3332</v>
      </c>
      <c r="E880" s="834" t="s">
        <v>2064</v>
      </c>
      <c r="F880" s="832" t="s">
        <v>2044</v>
      </c>
      <c r="G880" s="832" t="s">
        <v>2131</v>
      </c>
      <c r="H880" s="832" t="s">
        <v>588</v>
      </c>
      <c r="I880" s="832" t="s">
        <v>2214</v>
      </c>
      <c r="J880" s="832" t="s">
        <v>2215</v>
      </c>
      <c r="K880" s="832" t="s">
        <v>2216</v>
      </c>
      <c r="L880" s="835">
        <v>260</v>
      </c>
      <c r="M880" s="835">
        <v>1040</v>
      </c>
      <c r="N880" s="832">
        <v>4</v>
      </c>
      <c r="O880" s="836">
        <v>2</v>
      </c>
      <c r="P880" s="835">
        <v>1040</v>
      </c>
      <c r="Q880" s="837">
        <v>1</v>
      </c>
      <c r="R880" s="832">
        <v>4</v>
      </c>
      <c r="S880" s="837">
        <v>1</v>
      </c>
      <c r="T880" s="836">
        <v>2</v>
      </c>
      <c r="U880" s="838">
        <v>1</v>
      </c>
    </row>
    <row r="881" spans="1:21" ht="14.4" customHeight="1" x14ac:dyDescent="0.3">
      <c r="A881" s="831">
        <v>31</v>
      </c>
      <c r="B881" s="832" t="s">
        <v>2041</v>
      </c>
      <c r="C881" s="832" t="s">
        <v>2047</v>
      </c>
      <c r="D881" s="833" t="s">
        <v>3332</v>
      </c>
      <c r="E881" s="834" t="s">
        <v>2064</v>
      </c>
      <c r="F881" s="832" t="s">
        <v>2044</v>
      </c>
      <c r="G881" s="832" t="s">
        <v>2131</v>
      </c>
      <c r="H881" s="832" t="s">
        <v>588</v>
      </c>
      <c r="I881" s="832" t="s">
        <v>2132</v>
      </c>
      <c r="J881" s="832" t="s">
        <v>2133</v>
      </c>
      <c r="K881" s="832" t="s">
        <v>2134</v>
      </c>
      <c r="L881" s="835">
        <v>200</v>
      </c>
      <c r="M881" s="835">
        <v>1400</v>
      </c>
      <c r="N881" s="832">
        <v>7</v>
      </c>
      <c r="O881" s="836">
        <v>4</v>
      </c>
      <c r="P881" s="835">
        <v>1200</v>
      </c>
      <c r="Q881" s="837">
        <v>0.8571428571428571</v>
      </c>
      <c r="R881" s="832">
        <v>6</v>
      </c>
      <c r="S881" s="837">
        <v>0.8571428571428571</v>
      </c>
      <c r="T881" s="836">
        <v>3</v>
      </c>
      <c r="U881" s="838">
        <v>0.75</v>
      </c>
    </row>
    <row r="882" spans="1:21" ht="14.4" customHeight="1" x14ac:dyDescent="0.3">
      <c r="A882" s="831">
        <v>31</v>
      </c>
      <c r="B882" s="832" t="s">
        <v>2041</v>
      </c>
      <c r="C882" s="832" t="s">
        <v>2047</v>
      </c>
      <c r="D882" s="833" t="s">
        <v>3332</v>
      </c>
      <c r="E882" s="834" t="s">
        <v>2065</v>
      </c>
      <c r="F882" s="832" t="s">
        <v>2042</v>
      </c>
      <c r="G882" s="832" t="s">
        <v>2085</v>
      </c>
      <c r="H882" s="832" t="s">
        <v>630</v>
      </c>
      <c r="I882" s="832" t="s">
        <v>1776</v>
      </c>
      <c r="J882" s="832" t="s">
        <v>1158</v>
      </c>
      <c r="K882" s="832" t="s">
        <v>1777</v>
      </c>
      <c r="L882" s="835">
        <v>154.36000000000001</v>
      </c>
      <c r="M882" s="835">
        <v>154.36000000000001</v>
      </c>
      <c r="N882" s="832">
        <v>1</v>
      </c>
      <c r="O882" s="836">
        <v>1</v>
      </c>
      <c r="P882" s="835">
        <v>154.36000000000001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31</v>
      </c>
      <c r="B883" s="832" t="s">
        <v>2041</v>
      </c>
      <c r="C883" s="832" t="s">
        <v>2047</v>
      </c>
      <c r="D883" s="833" t="s">
        <v>3332</v>
      </c>
      <c r="E883" s="834" t="s">
        <v>2065</v>
      </c>
      <c r="F883" s="832" t="s">
        <v>2042</v>
      </c>
      <c r="G883" s="832" t="s">
        <v>2834</v>
      </c>
      <c r="H883" s="832" t="s">
        <v>630</v>
      </c>
      <c r="I883" s="832" t="s">
        <v>1806</v>
      </c>
      <c r="J883" s="832" t="s">
        <v>1807</v>
      </c>
      <c r="K883" s="832" t="s">
        <v>1808</v>
      </c>
      <c r="L883" s="835">
        <v>70.540000000000006</v>
      </c>
      <c r="M883" s="835">
        <v>141.08000000000001</v>
      </c>
      <c r="N883" s="832">
        <v>2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31</v>
      </c>
      <c r="B884" s="832" t="s">
        <v>2041</v>
      </c>
      <c r="C884" s="832" t="s">
        <v>2047</v>
      </c>
      <c r="D884" s="833" t="s">
        <v>3332</v>
      </c>
      <c r="E884" s="834" t="s">
        <v>2065</v>
      </c>
      <c r="F884" s="832" t="s">
        <v>2042</v>
      </c>
      <c r="G884" s="832" t="s">
        <v>2323</v>
      </c>
      <c r="H884" s="832" t="s">
        <v>588</v>
      </c>
      <c r="I884" s="832" t="s">
        <v>2512</v>
      </c>
      <c r="J884" s="832" t="s">
        <v>906</v>
      </c>
      <c r="K884" s="832" t="s">
        <v>907</v>
      </c>
      <c r="L884" s="835">
        <v>0</v>
      </c>
      <c r="M884" s="835">
        <v>0</v>
      </c>
      <c r="N884" s="832">
        <v>1</v>
      </c>
      <c r="O884" s="836">
        <v>0.5</v>
      </c>
      <c r="P884" s="835">
        <v>0</v>
      </c>
      <c r="Q884" s="837"/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31</v>
      </c>
      <c r="B885" s="832" t="s">
        <v>2041</v>
      </c>
      <c r="C885" s="832" t="s">
        <v>2047</v>
      </c>
      <c r="D885" s="833" t="s">
        <v>3332</v>
      </c>
      <c r="E885" s="834" t="s">
        <v>2065</v>
      </c>
      <c r="F885" s="832" t="s">
        <v>2042</v>
      </c>
      <c r="G885" s="832" t="s">
        <v>2086</v>
      </c>
      <c r="H885" s="832" t="s">
        <v>588</v>
      </c>
      <c r="I885" s="832" t="s">
        <v>2835</v>
      </c>
      <c r="J885" s="832" t="s">
        <v>1792</v>
      </c>
      <c r="K885" s="832" t="s">
        <v>2836</v>
      </c>
      <c r="L885" s="835">
        <v>55.41</v>
      </c>
      <c r="M885" s="835">
        <v>277.04999999999995</v>
      </c>
      <c r="N885" s="832">
        <v>5</v>
      </c>
      <c r="O885" s="836">
        <v>2</v>
      </c>
      <c r="P885" s="835">
        <v>166.23</v>
      </c>
      <c r="Q885" s="837">
        <v>0.60000000000000009</v>
      </c>
      <c r="R885" s="832">
        <v>3</v>
      </c>
      <c r="S885" s="837">
        <v>0.6</v>
      </c>
      <c r="T885" s="836">
        <v>1</v>
      </c>
      <c r="U885" s="838">
        <v>0.5</v>
      </c>
    </row>
    <row r="886" spans="1:21" ht="14.4" customHeight="1" x14ac:dyDescent="0.3">
      <c r="A886" s="831">
        <v>31</v>
      </c>
      <c r="B886" s="832" t="s">
        <v>2041</v>
      </c>
      <c r="C886" s="832" t="s">
        <v>2047</v>
      </c>
      <c r="D886" s="833" t="s">
        <v>3332</v>
      </c>
      <c r="E886" s="834" t="s">
        <v>2065</v>
      </c>
      <c r="F886" s="832" t="s">
        <v>2042</v>
      </c>
      <c r="G886" s="832" t="s">
        <v>2142</v>
      </c>
      <c r="H886" s="832" t="s">
        <v>588</v>
      </c>
      <c r="I886" s="832" t="s">
        <v>2143</v>
      </c>
      <c r="J886" s="832" t="s">
        <v>2144</v>
      </c>
      <c r="K886" s="832" t="s">
        <v>1790</v>
      </c>
      <c r="L886" s="835">
        <v>78.33</v>
      </c>
      <c r="M886" s="835">
        <v>78.33</v>
      </c>
      <c r="N886" s="832">
        <v>1</v>
      </c>
      <c r="O886" s="836">
        <v>1</v>
      </c>
      <c r="P886" s="835">
        <v>78.33</v>
      </c>
      <c r="Q886" s="837">
        <v>1</v>
      </c>
      <c r="R886" s="832">
        <v>1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31</v>
      </c>
      <c r="B887" s="832" t="s">
        <v>2041</v>
      </c>
      <c r="C887" s="832" t="s">
        <v>2047</v>
      </c>
      <c r="D887" s="833" t="s">
        <v>3332</v>
      </c>
      <c r="E887" s="834" t="s">
        <v>2065</v>
      </c>
      <c r="F887" s="832" t="s">
        <v>2042</v>
      </c>
      <c r="G887" s="832" t="s">
        <v>2142</v>
      </c>
      <c r="H887" s="832" t="s">
        <v>588</v>
      </c>
      <c r="I887" s="832" t="s">
        <v>2404</v>
      </c>
      <c r="J887" s="832" t="s">
        <v>2144</v>
      </c>
      <c r="K887" s="832" t="s">
        <v>2405</v>
      </c>
      <c r="L887" s="835">
        <v>391.67</v>
      </c>
      <c r="M887" s="835">
        <v>391.67</v>
      </c>
      <c r="N887" s="832">
        <v>1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31</v>
      </c>
      <c r="B888" s="832" t="s">
        <v>2041</v>
      </c>
      <c r="C888" s="832" t="s">
        <v>2047</v>
      </c>
      <c r="D888" s="833" t="s">
        <v>3332</v>
      </c>
      <c r="E888" s="834" t="s">
        <v>2065</v>
      </c>
      <c r="F888" s="832" t="s">
        <v>2042</v>
      </c>
      <c r="G888" s="832" t="s">
        <v>2837</v>
      </c>
      <c r="H888" s="832" t="s">
        <v>630</v>
      </c>
      <c r="I888" s="832" t="s">
        <v>2838</v>
      </c>
      <c r="J888" s="832" t="s">
        <v>2839</v>
      </c>
      <c r="K888" s="832" t="s">
        <v>2840</v>
      </c>
      <c r="L888" s="835">
        <v>207.45</v>
      </c>
      <c r="M888" s="835">
        <v>207.45</v>
      </c>
      <c r="N888" s="832">
        <v>1</v>
      </c>
      <c r="O888" s="836">
        <v>0.5</v>
      </c>
      <c r="P888" s="835">
        <v>207.45</v>
      </c>
      <c r="Q888" s="837">
        <v>1</v>
      </c>
      <c r="R888" s="832">
        <v>1</v>
      </c>
      <c r="S888" s="837">
        <v>1</v>
      </c>
      <c r="T888" s="836">
        <v>0.5</v>
      </c>
      <c r="U888" s="838">
        <v>1</v>
      </c>
    </row>
    <row r="889" spans="1:21" ht="14.4" customHeight="1" x14ac:dyDescent="0.3">
      <c r="A889" s="831">
        <v>31</v>
      </c>
      <c r="B889" s="832" t="s">
        <v>2041</v>
      </c>
      <c r="C889" s="832" t="s">
        <v>2047</v>
      </c>
      <c r="D889" s="833" t="s">
        <v>3332</v>
      </c>
      <c r="E889" s="834" t="s">
        <v>2065</v>
      </c>
      <c r="F889" s="832" t="s">
        <v>2042</v>
      </c>
      <c r="G889" s="832" t="s">
        <v>2348</v>
      </c>
      <c r="H889" s="832" t="s">
        <v>588</v>
      </c>
      <c r="I889" s="832" t="s">
        <v>2515</v>
      </c>
      <c r="J889" s="832" t="s">
        <v>2516</v>
      </c>
      <c r="K889" s="832" t="s">
        <v>2517</v>
      </c>
      <c r="L889" s="835">
        <v>72.64</v>
      </c>
      <c r="M889" s="835">
        <v>145.28</v>
      </c>
      <c r="N889" s="832">
        <v>2</v>
      </c>
      <c r="O889" s="836">
        <v>2</v>
      </c>
      <c r="P889" s="835">
        <v>72.64</v>
      </c>
      <c r="Q889" s="837">
        <v>0.5</v>
      </c>
      <c r="R889" s="832">
        <v>1</v>
      </c>
      <c r="S889" s="837">
        <v>0.5</v>
      </c>
      <c r="T889" s="836">
        <v>1</v>
      </c>
      <c r="U889" s="838">
        <v>0.5</v>
      </c>
    </row>
    <row r="890" spans="1:21" ht="14.4" customHeight="1" x14ac:dyDescent="0.3">
      <c r="A890" s="831">
        <v>31</v>
      </c>
      <c r="B890" s="832" t="s">
        <v>2041</v>
      </c>
      <c r="C890" s="832" t="s">
        <v>2047</v>
      </c>
      <c r="D890" s="833" t="s">
        <v>3332</v>
      </c>
      <c r="E890" s="834" t="s">
        <v>2065</v>
      </c>
      <c r="F890" s="832" t="s">
        <v>2042</v>
      </c>
      <c r="G890" s="832" t="s">
        <v>2348</v>
      </c>
      <c r="H890" s="832" t="s">
        <v>588</v>
      </c>
      <c r="I890" s="832" t="s">
        <v>2460</v>
      </c>
      <c r="J890" s="832" t="s">
        <v>2461</v>
      </c>
      <c r="K890" s="832" t="s">
        <v>2462</v>
      </c>
      <c r="L890" s="835">
        <v>64.56</v>
      </c>
      <c r="M890" s="835">
        <v>129.12</v>
      </c>
      <c r="N890" s="832">
        <v>2</v>
      </c>
      <c r="O890" s="836">
        <v>1.5</v>
      </c>
      <c r="P890" s="835">
        <v>64.56</v>
      </c>
      <c r="Q890" s="837">
        <v>0.5</v>
      </c>
      <c r="R890" s="832">
        <v>1</v>
      </c>
      <c r="S890" s="837">
        <v>0.5</v>
      </c>
      <c r="T890" s="836">
        <v>0.5</v>
      </c>
      <c r="U890" s="838">
        <v>0.33333333333333331</v>
      </c>
    </row>
    <row r="891" spans="1:21" ht="14.4" customHeight="1" x14ac:dyDescent="0.3">
      <c r="A891" s="831">
        <v>31</v>
      </c>
      <c r="B891" s="832" t="s">
        <v>2041</v>
      </c>
      <c r="C891" s="832" t="s">
        <v>2047</v>
      </c>
      <c r="D891" s="833" t="s">
        <v>3332</v>
      </c>
      <c r="E891" s="834" t="s">
        <v>2065</v>
      </c>
      <c r="F891" s="832" t="s">
        <v>2042</v>
      </c>
      <c r="G891" s="832" t="s">
        <v>2326</v>
      </c>
      <c r="H891" s="832" t="s">
        <v>588</v>
      </c>
      <c r="I891" s="832" t="s">
        <v>2841</v>
      </c>
      <c r="J891" s="832" t="s">
        <v>1195</v>
      </c>
      <c r="K891" s="832" t="s">
        <v>2842</v>
      </c>
      <c r="L891" s="835">
        <v>186.99</v>
      </c>
      <c r="M891" s="835">
        <v>373.98</v>
      </c>
      <c r="N891" s="832">
        <v>2</v>
      </c>
      <c r="O891" s="836">
        <v>1</v>
      </c>
      <c r="P891" s="835">
        <v>373.98</v>
      </c>
      <c r="Q891" s="837">
        <v>1</v>
      </c>
      <c r="R891" s="832">
        <v>2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31</v>
      </c>
      <c r="B892" s="832" t="s">
        <v>2041</v>
      </c>
      <c r="C892" s="832" t="s">
        <v>2047</v>
      </c>
      <c r="D892" s="833" t="s">
        <v>3332</v>
      </c>
      <c r="E892" s="834" t="s">
        <v>2065</v>
      </c>
      <c r="F892" s="832" t="s">
        <v>2042</v>
      </c>
      <c r="G892" s="832" t="s">
        <v>2778</v>
      </c>
      <c r="H892" s="832" t="s">
        <v>588</v>
      </c>
      <c r="I892" s="832" t="s">
        <v>2843</v>
      </c>
      <c r="J892" s="832" t="s">
        <v>773</v>
      </c>
      <c r="K892" s="832" t="s">
        <v>2844</v>
      </c>
      <c r="L892" s="835">
        <v>477.5</v>
      </c>
      <c r="M892" s="835">
        <v>477.5</v>
      </c>
      <c r="N892" s="832">
        <v>1</v>
      </c>
      <c r="O892" s="836">
        <v>1</v>
      </c>
      <c r="P892" s="835">
        <v>477.5</v>
      </c>
      <c r="Q892" s="837">
        <v>1</v>
      </c>
      <c r="R892" s="832">
        <v>1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31</v>
      </c>
      <c r="B893" s="832" t="s">
        <v>2041</v>
      </c>
      <c r="C893" s="832" t="s">
        <v>2047</v>
      </c>
      <c r="D893" s="833" t="s">
        <v>3332</v>
      </c>
      <c r="E893" s="834" t="s">
        <v>2065</v>
      </c>
      <c r="F893" s="832" t="s">
        <v>2042</v>
      </c>
      <c r="G893" s="832" t="s">
        <v>2387</v>
      </c>
      <c r="H893" s="832" t="s">
        <v>630</v>
      </c>
      <c r="I893" s="832" t="s">
        <v>1657</v>
      </c>
      <c r="J893" s="832" t="s">
        <v>817</v>
      </c>
      <c r="K893" s="832" t="s">
        <v>1658</v>
      </c>
      <c r="L893" s="835">
        <v>42.51</v>
      </c>
      <c r="M893" s="835">
        <v>42.51</v>
      </c>
      <c r="N893" s="832">
        <v>1</v>
      </c>
      <c r="O893" s="836">
        <v>0.5</v>
      </c>
      <c r="P893" s="835">
        <v>42.51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31</v>
      </c>
      <c r="B894" s="832" t="s">
        <v>2041</v>
      </c>
      <c r="C894" s="832" t="s">
        <v>2047</v>
      </c>
      <c r="D894" s="833" t="s">
        <v>3332</v>
      </c>
      <c r="E894" s="834" t="s">
        <v>2065</v>
      </c>
      <c r="F894" s="832" t="s">
        <v>2042</v>
      </c>
      <c r="G894" s="832" t="s">
        <v>2087</v>
      </c>
      <c r="H894" s="832" t="s">
        <v>588</v>
      </c>
      <c r="I894" s="832" t="s">
        <v>2412</v>
      </c>
      <c r="J894" s="832" t="s">
        <v>2089</v>
      </c>
      <c r="K894" s="832" t="s">
        <v>2353</v>
      </c>
      <c r="L894" s="835">
        <v>848.49</v>
      </c>
      <c r="M894" s="835">
        <v>848.49</v>
      </c>
      <c r="N894" s="832">
        <v>1</v>
      </c>
      <c r="O894" s="836">
        <v>0.5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31</v>
      </c>
      <c r="B895" s="832" t="s">
        <v>2041</v>
      </c>
      <c r="C895" s="832" t="s">
        <v>2047</v>
      </c>
      <c r="D895" s="833" t="s">
        <v>3332</v>
      </c>
      <c r="E895" s="834" t="s">
        <v>2065</v>
      </c>
      <c r="F895" s="832" t="s">
        <v>2042</v>
      </c>
      <c r="G895" s="832" t="s">
        <v>2145</v>
      </c>
      <c r="H895" s="832" t="s">
        <v>588</v>
      </c>
      <c r="I895" s="832" t="s">
        <v>2146</v>
      </c>
      <c r="J895" s="832" t="s">
        <v>2147</v>
      </c>
      <c r="K895" s="832" t="s">
        <v>2148</v>
      </c>
      <c r="L895" s="835">
        <v>0</v>
      </c>
      <c r="M895" s="835">
        <v>0</v>
      </c>
      <c r="N895" s="832">
        <v>9</v>
      </c>
      <c r="O895" s="836">
        <v>5.5</v>
      </c>
      <c r="P895" s="835">
        <v>0</v>
      </c>
      <c r="Q895" s="837"/>
      <c r="R895" s="832">
        <v>5</v>
      </c>
      <c r="S895" s="837">
        <v>0.55555555555555558</v>
      </c>
      <c r="T895" s="836">
        <v>3.5</v>
      </c>
      <c r="U895" s="838">
        <v>0.63636363636363635</v>
      </c>
    </row>
    <row r="896" spans="1:21" ht="14.4" customHeight="1" x14ac:dyDescent="0.3">
      <c r="A896" s="831">
        <v>31</v>
      </c>
      <c r="B896" s="832" t="s">
        <v>2041</v>
      </c>
      <c r="C896" s="832" t="s">
        <v>2047</v>
      </c>
      <c r="D896" s="833" t="s">
        <v>3332</v>
      </c>
      <c r="E896" s="834" t="s">
        <v>2065</v>
      </c>
      <c r="F896" s="832" t="s">
        <v>2042</v>
      </c>
      <c r="G896" s="832" t="s">
        <v>2286</v>
      </c>
      <c r="H896" s="832" t="s">
        <v>588</v>
      </c>
      <c r="I896" s="832" t="s">
        <v>2287</v>
      </c>
      <c r="J896" s="832" t="s">
        <v>1200</v>
      </c>
      <c r="K896" s="832" t="s">
        <v>2288</v>
      </c>
      <c r="L896" s="835">
        <v>48.09</v>
      </c>
      <c r="M896" s="835">
        <v>48.09</v>
      </c>
      <c r="N896" s="832">
        <v>1</v>
      </c>
      <c r="O896" s="836">
        <v>1</v>
      </c>
      <c r="P896" s="835">
        <v>48.09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31</v>
      </c>
      <c r="B897" s="832" t="s">
        <v>2041</v>
      </c>
      <c r="C897" s="832" t="s">
        <v>2047</v>
      </c>
      <c r="D897" s="833" t="s">
        <v>3332</v>
      </c>
      <c r="E897" s="834" t="s">
        <v>2065</v>
      </c>
      <c r="F897" s="832" t="s">
        <v>2042</v>
      </c>
      <c r="G897" s="832" t="s">
        <v>2079</v>
      </c>
      <c r="H897" s="832" t="s">
        <v>588</v>
      </c>
      <c r="I897" s="832" t="s">
        <v>2080</v>
      </c>
      <c r="J897" s="832" t="s">
        <v>623</v>
      </c>
      <c r="K897" s="832" t="s">
        <v>2081</v>
      </c>
      <c r="L897" s="835">
        <v>0</v>
      </c>
      <c r="M897" s="835">
        <v>0</v>
      </c>
      <c r="N897" s="832">
        <v>3</v>
      </c>
      <c r="O897" s="836">
        <v>1.5</v>
      </c>
      <c r="P897" s="835">
        <v>0</v>
      </c>
      <c r="Q897" s="837"/>
      <c r="R897" s="832">
        <v>2</v>
      </c>
      <c r="S897" s="837">
        <v>0.66666666666666663</v>
      </c>
      <c r="T897" s="836">
        <v>0.5</v>
      </c>
      <c r="U897" s="838">
        <v>0.33333333333333331</v>
      </c>
    </row>
    <row r="898" spans="1:21" ht="14.4" customHeight="1" x14ac:dyDescent="0.3">
      <c r="A898" s="831">
        <v>31</v>
      </c>
      <c r="B898" s="832" t="s">
        <v>2041</v>
      </c>
      <c r="C898" s="832" t="s">
        <v>2047</v>
      </c>
      <c r="D898" s="833" t="s">
        <v>3332</v>
      </c>
      <c r="E898" s="834" t="s">
        <v>2065</v>
      </c>
      <c r="F898" s="832" t="s">
        <v>2042</v>
      </c>
      <c r="G898" s="832" t="s">
        <v>2079</v>
      </c>
      <c r="H898" s="832" t="s">
        <v>588</v>
      </c>
      <c r="I898" s="832" t="s">
        <v>2413</v>
      </c>
      <c r="J898" s="832" t="s">
        <v>623</v>
      </c>
      <c r="K898" s="832" t="s">
        <v>2414</v>
      </c>
      <c r="L898" s="835">
        <v>0</v>
      </c>
      <c r="M898" s="835">
        <v>0</v>
      </c>
      <c r="N898" s="832">
        <v>1</v>
      </c>
      <c r="O898" s="836">
        <v>1</v>
      </c>
      <c r="P898" s="835">
        <v>0</v>
      </c>
      <c r="Q898" s="837"/>
      <c r="R898" s="832">
        <v>1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31</v>
      </c>
      <c r="B899" s="832" t="s">
        <v>2041</v>
      </c>
      <c r="C899" s="832" t="s">
        <v>2047</v>
      </c>
      <c r="D899" s="833" t="s">
        <v>3332</v>
      </c>
      <c r="E899" s="834" t="s">
        <v>2065</v>
      </c>
      <c r="F899" s="832" t="s">
        <v>2042</v>
      </c>
      <c r="G899" s="832" t="s">
        <v>2800</v>
      </c>
      <c r="H899" s="832" t="s">
        <v>588</v>
      </c>
      <c r="I899" s="832" t="s">
        <v>2801</v>
      </c>
      <c r="J899" s="832" t="s">
        <v>2802</v>
      </c>
      <c r="K899" s="832" t="s">
        <v>2803</v>
      </c>
      <c r="L899" s="835">
        <v>76.180000000000007</v>
      </c>
      <c r="M899" s="835">
        <v>76.180000000000007</v>
      </c>
      <c r="N899" s="832">
        <v>1</v>
      </c>
      <c r="O899" s="836">
        <v>0.5</v>
      </c>
      <c r="P899" s="835">
        <v>76.180000000000007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31</v>
      </c>
      <c r="B900" s="832" t="s">
        <v>2041</v>
      </c>
      <c r="C900" s="832" t="s">
        <v>2047</v>
      </c>
      <c r="D900" s="833" t="s">
        <v>3332</v>
      </c>
      <c r="E900" s="834" t="s">
        <v>2065</v>
      </c>
      <c r="F900" s="832" t="s">
        <v>2042</v>
      </c>
      <c r="G900" s="832" t="s">
        <v>2161</v>
      </c>
      <c r="H900" s="832" t="s">
        <v>588</v>
      </c>
      <c r="I900" s="832" t="s">
        <v>2162</v>
      </c>
      <c r="J900" s="832" t="s">
        <v>2163</v>
      </c>
      <c r="K900" s="832" t="s">
        <v>2164</v>
      </c>
      <c r="L900" s="835">
        <v>132.97999999999999</v>
      </c>
      <c r="M900" s="835">
        <v>930.8599999999999</v>
      </c>
      <c r="N900" s="832">
        <v>7</v>
      </c>
      <c r="O900" s="836">
        <v>5</v>
      </c>
      <c r="P900" s="835">
        <v>930.8599999999999</v>
      </c>
      <c r="Q900" s="837">
        <v>1</v>
      </c>
      <c r="R900" s="832">
        <v>7</v>
      </c>
      <c r="S900" s="837">
        <v>1</v>
      </c>
      <c r="T900" s="836">
        <v>5</v>
      </c>
      <c r="U900" s="838">
        <v>1</v>
      </c>
    </row>
    <row r="901" spans="1:21" ht="14.4" customHeight="1" x14ac:dyDescent="0.3">
      <c r="A901" s="831">
        <v>31</v>
      </c>
      <c r="B901" s="832" t="s">
        <v>2041</v>
      </c>
      <c r="C901" s="832" t="s">
        <v>2047</v>
      </c>
      <c r="D901" s="833" t="s">
        <v>3332</v>
      </c>
      <c r="E901" s="834" t="s">
        <v>2065</v>
      </c>
      <c r="F901" s="832" t="s">
        <v>2042</v>
      </c>
      <c r="G901" s="832" t="s">
        <v>2161</v>
      </c>
      <c r="H901" s="832" t="s">
        <v>588</v>
      </c>
      <c r="I901" s="832" t="s">
        <v>2228</v>
      </c>
      <c r="J901" s="832" t="s">
        <v>2163</v>
      </c>
      <c r="K901" s="832" t="s">
        <v>2164</v>
      </c>
      <c r="L901" s="835">
        <v>132.97999999999999</v>
      </c>
      <c r="M901" s="835">
        <v>265.95999999999998</v>
      </c>
      <c r="N901" s="832">
        <v>2</v>
      </c>
      <c r="O901" s="836">
        <v>1</v>
      </c>
      <c r="P901" s="835">
        <v>265.95999999999998</v>
      </c>
      <c r="Q901" s="837">
        <v>1</v>
      </c>
      <c r="R901" s="832">
        <v>2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31</v>
      </c>
      <c r="B902" s="832" t="s">
        <v>2041</v>
      </c>
      <c r="C902" s="832" t="s">
        <v>2047</v>
      </c>
      <c r="D902" s="833" t="s">
        <v>3332</v>
      </c>
      <c r="E902" s="834" t="s">
        <v>2065</v>
      </c>
      <c r="F902" s="832" t="s">
        <v>2042</v>
      </c>
      <c r="G902" s="832" t="s">
        <v>2165</v>
      </c>
      <c r="H902" s="832" t="s">
        <v>588</v>
      </c>
      <c r="I902" s="832" t="s">
        <v>2334</v>
      </c>
      <c r="J902" s="832" t="s">
        <v>2167</v>
      </c>
      <c r="K902" s="832" t="s">
        <v>2335</v>
      </c>
      <c r="L902" s="835">
        <v>58.62</v>
      </c>
      <c r="M902" s="835">
        <v>58.62</v>
      </c>
      <c r="N902" s="832">
        <v>1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31</v>
      </c>
      <c r="B903" s="832" t="s">
        <v>2041</v>
      </c>
      <c r="C903" s="832" t="s">
        <v>2047</v>
      </c>
      <c r="D903" s="833" t="s">
        <v>3332</v>
      </c>
      <c r="E903" s="834" t="s">
        <v>2065</v>
      </c>
      <c r="F903" s="832" t="s">
        <v>2042</v>
      </c>
      <c r="G903" s="832" t="s">
        <v>2306</v>
      </c>
      <c r="H903" s="832" t="s">
        <v>588</v>
      </c>
      <c r="I903" s="832" t="s">
        <v>2307</v>
      </c>
      <c r="J903" s="832" t="s">
        <v>2308</v>
      </c>
      <c r="K903" s="832" t="s">
        <v>1645</v>
      </c>
      <c r="L903" s="835">
        <v>38.56</v>
      </c>
      <c r="M903" s="835">
        <v>38.56</v>
      </c>
      <c r="N903" s="832">
        <v>1</v>
      </c>
      <c r="O903" s="836">
        <v>1</v>
      </c>
      <c r="P903" s="835">
        <v>38.56</v>
      </c>
      <c r="Q903" s="837">
        <v>1</v>
      </c>
      <c r="R903" s="832">
        <v>1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31</v>
      </c>
      <c r="B904" s="832" t="s">
        <v>2041</v>
      </c>
      <c r="C904" s="832" t="s">
        <v>2047</v>
      </c>
      <c r="D904" s="833" t="s">
        <v>3332</v>
      </c>
      <c r="E904" s="834" t="s">
        <v>2065</v>
      </c>
      <c r="F904" s="832" t="s">
        <v>2042</v>
      </c>
      <c r="G904" s="832" t="s">
        <v>2845</v>
      </c>
      <c r="H904" s="832" t="s">
        <v>630</v>
      </c>
      <c r="I904" s="832" t="s">
        <v>1996</v>
      </c>
      <c r="J904" s="832" t="s">
        <v>1994</v>
      </c>
      <c r="K904" s="832" t="s">
        <v>1997</v>
      </c>
      <c r="L904" s="835">
        <v>64.56</v>
      </c>
      <c r="M904" s="835">
        <v>129.12</v>
      </c>
      <c r="N904" s="832">
        <v>2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31</v>
      </c>
      <c r="B905" s="832" t="s">
        <v>2041</v>
      </c>
      <c r="C905" s="832" t="s">
        <v>2047</v>
      </c>
      <c r="D905" s="833" t="s">
        <v>3332</v>
      </c>
      <c r="E905" s="834" t="s">
        <v>2065</v>
      </c>
      <c r="F905" s="832" t="s">
        <v>2042</v>
      </c>
      <c r="G905" s="832" t="s">
        <v>2846</v>
      </c>
      <c r="H905" s="832" t="s">
        <v>630</v>
      </c>
      <c r="I905" s="832" t="s">
        <v>2847</v>
      </c>
      <c r="J905" s="832" t="s">
        <v>1652</v>
      </c>
      <c r="K905" s="832" t="s">
        <v>2848</v>
      </c>
      <c r="L905" s="835">
        <v>351.51</v>
      </c>
      <c r="M905" s="835">
        <v>351.51</v>
      </c>
      <c r="N905" s="832">
        <v>1</v>
      </c>
      <c r="O905" s="836">
        <v>0.5</v>
      </c>
      <c r="P905" s="835">
        <v>351.51</v>
      </c>
      <c r="Q905" s="837">
        <v>1</v>
      </c>
      <c r="R905" s="832">
        <v>1</v>
      </c>
      <c r="S905" s="837">
        <v>1</v>
      </c>
      <c r="T905" s="836">
        <v>0.5</v>
      </c>
      <c r="U905" s="838">
        <v>1</v>
      </c>
    </row>
    <row r="906" spans="1:21" ht="14.4" customHeight="1" x14ac:dyDescent="0.3">
      <c r="A906" s="831">
        <v>31</v>
      </c>
      <c r="B906" s="832" t="s">
        <v>2041</v>
      </c>
      <c r="C906" s="832" t="s">
        <v>2047</v>
      </c>
      <c r="D906" s="833" t="s">
        <v>3332</v>
      </c>
      <c r="E906" s="834" t="s">
        <v>2065</v>
      </c>
      <c r="F906" s="832" t="s">
        <v>2042</v>
      </c>
      <c r="G906" s="832" t="s">
        <v>2082</v>
      </c>
      <c r="H906" s="832" t="s">
        <v>630</v>
      </c>
      <c r="I906" s="832" t="s">
        <v>2083</v>
      </c>
      <c r="J906" s="832" t="s">
        <v>810</v>
      </c>
      <c r="K906" s="832" t="s">
        <v>1638</v>
      </c>
      <c r="L906" s="835">
        <v>490.89</v>
      </c>
      <c r="M906" s="835">
        <v>10308.690000000002</v>
      </c>
      <c r="N906" s="832">
        <v>21</v>
      </c>
      <c r="O906" s="836">
        <v>16.5</v>
      </c>
      <c r="P906" s="835">
        <v>7363.3500000000013</v>
      </c>
      <c r="Q906" s="837">
        <v>0.7142857142857143</v>
      </c>
      <c r="R906" s="832">
        <v>15</v>
      </c>
      <c r="S906" s="837">
        <v>0.7142857142857143</v>
      </c>
      <c r="T906" s="836">
        <v>12</v>
      </c>
      <c r="U906" s="838">
        <v>0.72727272727272729</v>
      </c>
    </row>
    <row r="907" spans="1:21" ht="14.4" customHeight="1" x14ac:dyDescent="0.3">
      <c r="A907" s="831">
        <v>31</v>
      </c>
      <c r="B907" s="832" t="s">
        <v>2041</v>
      </c>
      <c r="C907" s="832" t="s">
        <v>2047</v>
      </c>
      <c r="D907" s="833" t="s">
        <v>3332</v>
      </c>
      <c r="E907" s="834" t="s">
        <v>2065</v>
      </c>
      <c r="F907" s="832" t="s">
        <v>2042</v>
      </c>
      <c r="G907" s="832" t="s">
        <v>2082</v>
      </c>
      <c r="H907" s="832" t="s">
        <v>630</v>
      </c>
      <c r="I907" s="832" t="s">
        <v>2091</v>
      </c>
      <c r="J907" s="832" t="s">
        <v>810</v>
      </c>
      <c r="K907" s="832" t="s">
        <v>1636</v>
      </c>
      <c r="L907" s="835">
        <v>736.33</v>
      </c>
      <c r="M907" s="835">
        <v>8835.9600000000009</v>
      </c>
      <c r="N907" s="832">
        <v>12</v>
      </c>
      <c r="O907" s="836">
        <v>9</v>
      </c>
      <c r="P907" s="835">
        <v>8835.9600000000009</v>
      </c>
      <c r="Q907" s="837">
        <v>1</v>
      </c>
      <c r="R907" s="832">
        <v>12</v>
      </c>
      <c r="S907" s="837">
        <v>1</v>
      </c>
      <c r="T907" s="836">
        <v>9</v>
      </c>
      <c r="U907" s="838">
        <v>1</v>
      </c>
    </row>
    <row r="908" spans="1:21" ht="14.4" customHeight="1" x14ac:dyDescent="0.3">
      <c r="A908" s="831">
        <v>31</v>
      </c>
      <c r="B908" s="832" t="s">
        <v>2041</v>
      </c>
      <c r="C908" s="832" t="s">
        <v>2047</v>
      </c>
      <c r="D908" s="833" t="s">
        <v>3332</v>
      </c>
      <c r="E908" s="834" t="s">
        <v>2065</v>
      </c>
      <c r="F908" s="832" t="s">
        <v>2042</v>
      </c>
      <c r="G908" s="832" t="s">
        <v>2082</v>
      </c>
      <c r="H908" s="832" t="s">
        <v>630</v>
      </c>
      <c r="I908" s="832" t="s">
        <v>2233</v>
      </c>
      <c r="J908" s="832" t="s">
        <v>810</v>
      </c>
      <c r="K908" s="832" t="s">
        <v>2234</v>
      </c>
      <c r="L908" s="835">
        <v>923.74</v>
      </c>
      <c r="M908" s="835">
        <v>2771.2200000000003</v>
      </c>
      <c r="N908" s="832">
        <v>3</v>
      </c>
      <c r="O908" s="836">
        <v>2</v>
      </c>
      <c r="P908" s="835">
        <v>2771.2200000000003</v>
      </c>
      <c r="Q908" s="837">
        <v>1</v>
      </c>
      <c r="R908" s="832">
        <v>3</v>
      </c>
      <c r="S908" s="837">
        <v>1</v>
      </c>
      <c r="T908" s="836">
        <v>2</v>
      </c>
      <c r="U908" s="838">
        <v>1</v>
      </c>
    </row>
    <row r="909" spans="1:21" ht="14.4" customHeight="1" x14ac:dyDescent="0.3">
      <c r="A909" s="831">
        <v>31</v>
      </c>
      <c r="B909" s="832" t="s">
        <v>2041</v>
      </c>
      <c r="C909" s="832" t="s">
        <v>2047</v>
      </c>
      <c r="D909" s="833" t="s">
        <v>3332</v>
      </c>
      <c r="E909" s="834" t="s">
        <v>2065</v>
      </c>
      <c r="F909" s="832" t="s">
        <v>2042</v>
      </c>
      <c r="G909" s="832" t="s">
        <v>2082</v>
      </c>
      <c r="H909" s="832" t="s">
        <v>630</v>
      </c>
      <c r="I909" s="832" t="s">
        <v>1637</v>
      </c>
      <c r="J909" s="832" t="s">
        <v>810</v>
      </c>
      <c r="K909" s="832" t="s">
        <v>1638</v>
      </c>
      <c r="L909" s="835">
        <v>490.89</v>
      </c>
      <c r="M909" s="835">
        <v>490.89</v>
      </c>
      <c r="N909" s="832">
        <v>1</v>
      </c>
      <c r="O909" s="836">
        <v>1</v>
      </c>
      <c r="P909" s="835">
        <v>490.89</v>
      </c>
      <c r="Q909" s="837">
        <v>1</v>
      </c>
      <c r="R909" s="832">
        <v>1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31</v>
      </c>
      <c r="B910" s="832" t="s">
        <v>2041</v>
      </c>
      <c r="C910" s="832" t="s">
        <v>2047</v>
      </c>
      <c r="D910" s="833" t="s">
        <v>3332</v>
      </c>
      <c r="E910" s="834" t="s">
        <v>2065</v>
      </c>
      <c r="F910" s="832" t="s">
        <v>2042</v>
      </c>
      <c r="G910" s="832" t="s">
        <v>2092</v>
      </c>
      <c r="H910" s="832" t="s">
        <v>630</v>
      </c>
      <c r="I910" s="832" t="s">
        <v>1844</v>
      </c>
      <c r="J910" s="832" t="s">
        <v>671</v>
      </c>
      <c r="K910" s="832" t="s">
        <v>1845</v>
      </c>
      <c r="L910" s="835">
        <v>48.42</v>
      </c>
      <c r="M910" s="835">
        <v>290.52</v>
      </c>
      <c r="N910" s="832">
        <v>6</v>
      </c>
      <c r="O910" s="836">
        <v>4.5</v>
      </c>
      <c r="P910" s="835">
        <v>193.68</v>
      </c>
      <c r="Q910" s="837">
        <v>0.66666666666666674</v>
      </c>
      <c r="R910" s="832">
        <v>4</v>
      </c>
      <c r="S910" s="837">
        <v>0.66666666666666663</v>
      </c>
      <c r="T910" s="836">
        <v>2.5</v>
      </c>
      <c r="U910" s="838">
        <v>0.55555555555555558</v>
      </c>
    </row>
    <row r="911" spans="1:21" ht="14.4" customHeight="1" x14ac:dyDescent="0.3">
      <c r="A911" s="831">
        <v>31</v>
      </c>
      <c r="B911" s="832" t="s">
        <v>2041</v>
      </c>
      <c r="C911" s="832" t="s">
        <v>2047</v>
      </c>
      <c r="D911" s="833" t="s">
        <v>3332</v>
      </c>
      <c r="E911" s="834" t="s">
        <v>2065</v>
      </c>
      <c r="F911" s="832" t="s">
        <v>2042</v>
      </c>
      <c r="G911" s="832" t="s">
        <v>2092</v>
      </c>
      <c r="H911" s="832" t="s">
        <v>588</v>
      </c>
      <c r="I911" s="832" t="s">
        <v>2266</v>
      </c>
      <c r="J911" s="832" t="s">
        <v>671</v>
      </c>
      <c r="K911" s="832" t="s">
        <v>2267</v>
      </c>
      <c r="L911" s="835">
        <v>48.42</v>
      </c>
      <c r="M911" s="835">
        <v>48.42</v>
      </c>
      <c r="N911" s="832">
        <v>1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31</v>
      </c>
      <c r="B912" s="832" t="s">
        <v>2041</v>
      </c>
      <c r="C912" s="832" t="s">
        <v>2047</v>
      </c>
      <c r="D912" s="833" t="s">
        <v>3332</v>
      </c>
      <c r="E912" s="834" t="s">
        <v>2065</v>
      </c>
      <c r="F912" s="832" t="s">
        <v>2042</v>
      </c>
      <c r="G912" s="832" t="s">
        <v>2176</v>
      </c>
      <c r="H912" s="832" t="s">
        <v>588</v>
      </c>
      <c r="I912" s="832" t="s">
        <v>2465</v>
      </c>
      <c r="J912" s="832" t="s">
        <v>828</v>
      </c>
      <c r="K912" s="832" t="s">
        <v>2466</v>
      </c>
      <c r="L912" s="835">
        <v>185.26</v>
      </c>
      <c r="M912" s="835">
        <v>185.26</v>
      </c>
      <c r="N912" s="832">
        <v>1</v>
      </c>
      <c r="O912" s="836">
        <v>0.5</v>
      </c>
      <c r="P912" s="835">
        <v>185.26</v>
      </c>
      <c r="Q912" s="837">
        <v>1</v>
      </c>
      <c r="R912" s="832">
        <v>1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31</v>
      </c>
      <c r="B913" s="832" t="s">
        <v>2041</v>
      </c>
      <c r="C913" s="832" t="s">
        <v>2047</v>
      </c>
      <c r="D913" s="833" t="s">
        <v>3332</v>
      </c>
      <c r="E913" s="834" t="s">
        <v>2065</v>
      </c>
      <c r="F913" s="832" t="s">
        <v>2042</v>
      </c>
      <c r="G913" s="832" t="s">
        <v>2176</v>
      </c>
      <c r="H913" s="832" t="s">
        <v>588</v>
      </c>
      <c r="I913" s="832" t="s">
        <v>2465</v>
      </c>
      <c r="J913" s="832" t="s">
        <v>828</v>
      </c>
      <c r="K913" s="832" t="s">
        <v>2466</v>
      </c>
      <c r="L913" s="835">
        <v>103.67</v>
      </c>
      <c r="M913" s="835">
        <v>103.67</v>
      </c>
      <c r="N913" s="832">
        <v>1</v>
      </c>
      <c r="O913" s="836">
        <v>1</v>
      </c>
      <c r="P913" s="835">
        <v>103.67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31</v>
      </c>
      <c r="B914" s="832" t="s">
        <v>2041</v>
      </c>
      <c r="C914" s="832" t="s">
        <v>2047</v>
      </c>
      <c r="D914" s="833" t="s">
        <v>3332</v>
      </c>
      <c r="E914" s="834" t="s">
        <v>2065</v>
      </c>
      <c r="F914" s="832" t="s">
        <v>2042</v>
      </c>
      <c r="G914" s="832" t="s">
        <v>2556</v>
      </c>
      <c r="H914" s="832" t="s">
        <v>588</v>
      </c>
      <c r="I914" s="832" t="s">
        <v>2849</v>
      </c>
      <c r="J914" s="832" t="s">
        <v>1434</v>
      </c>
      <c r="K914" s="832" t="s">
        <v>2558</v>
      </c>
      <c r="L914" s="835">
        <v>54.55</v>
      </c>
      <c r="M914" s="835">
        <v>218.2</v>
      </c>
      <c r="N914" s="832">
        <v>4</v>
      </c>
      <c r="O914" s="836">
        <v>2.5</v>
      </c>
      <c r="P914" s="835">
        <v>109.1</v>
      </c>
      <c r="Q914" s="837">
        <v>0.5</v>
      </c>
      <c r="R914" s="832">
        <v>2</v>
      </c>
      <c r="S914" s="837">
        <v>0.5</v>
      </c>
      <c r="T914" s="836">
        <v>1.5</v>
      </c>
      <c r="U914" s="838">
        <v>0.6</v>
      </c>
    </row>
    <row r="915" spans="1:21" ht="14.4" customHeight="1" x14ac:dyDescent="0.3">
      <c r="A915" s="831">
        <v>31</v>
      </c>
      <c r="B915" s="832" t="s">
        <v>2041</v>
      </c>
      <c r="C915" s="832" t="s">
        <v>2047</v>
      </c>
      <c r="D915" s="833" t="s">
        <v>3332</v>
      </c>
      <c r="E915" s="834" t="s">
        <v>2065</v>
      </c>
      <c r="F915" s="832" t="s">
        <v>2042</v>
      </c>
      <c r="G915" s="832" t="s">
        <v>2556</v>
      </c>
      <c r="H915" s="832" t="s">
        <v>588</v>
      </c>
      <c r="I915" s="832" t="s">
        <v>2557</v>
      </c>
      <c r="J915" s="832" t="s">
        <v>1434</v>
      </c>
      <c r="K915" s="832" t="s">
        <v>2558</v>
      </c>
      <c r="L915" s="835">
        <v>54.55</v>
      </c>
      <c r="M915" s="835">
        <v>163.64999999999998</v>
      </c>
      <c r="N915" s="832">
        <v>3</v>
      </c>
      <c r="O915" s="836">
        <v>1.5</v>
      </c>
      <c r="P915" s="835">
        <v>109.1</v>
      </c>
      <c r="Q915" s="837">
        <v>0.66666666666666674</v>
      </c>
      <c r="R915" s="832">
        <v>2</v>
      </c>
      <c r="S915" s="837">
        <v>0.66666666666666663</v>
      </c>
      <c r="T915" s="836">
        <v>1</v>
      </c>
      <c r="U915" s="838">
        <v>0.66666666666666663</v>
      </c>
    </row>
    <row r="916" spans="1:21" ht="14.4" customHeight="1" x14ac:dyDescent="0.3">
      <c r="A916" s="831">
        <v>31</v>
      </c>
      <c r="B916" s="832" t="s">
        <v>2041</v>
      </c>
      <c r="C916" s="832" t="s">
        <v>2047</v>
      </c>
      <c r="D916" s="833" t="s">
        <v>3332</v>
      </c>
      <c r="E916" s="834" t="s">
        <v>2065</v>
      </c>
      <c r="F916" s="832" t="s">
        <v>2042</v>
      </c>
      <c r="G916" s="832" t="s">
        <v>2093</v>
      </c>
      <c r="H916" s="832" t="s">
        <v>630</v>
      </c>
      <c r="I916" s="832" t="s">
        <v>1866</v>
      </c>
      <c r="J916" s="832" t="s">
        <v>1867</v>
      </c>
      <c r="K916" s="832" t="s">
        <v>1868</v>
      </c>
      <c r="L916" s="835">
        <v>0</v>
      </c>
      <c r="M916" s="835">
        <v>0</v>
      </c>
      <c r="N916" s="832">
        <v>10</v>
      </c>
      <c r="O916" s="836">
        <v>7</v>
      </c>
      <c r="P916" s="835">
        <v>0</v>
      </c>
      <c r="Q916" s="837"/>
      <c r="R916" s="832">
        <v>8</v>
      </c>
      <c r="S916" s="837">
        <v>0.8</v>
      </c>
      <c r="T916" s="836">
        <v>5.5</v>
      </c>
      <c r="U916" s="838">
        <v>0.7857142857142857</v>
      </c>
    </row>
    <row r="917" spans="1:21" ht="14.4" customHeight="1" x14ac:dyDescent="0.3">
      <c r="A917" s="831">
        <v>31</v>
      </c>
      <c r="B917" s="832" t="s">
        <v>2041</v>
      </c>
      <c r="C917" s="832" t="s">
        <v>2047</v>
      </c>
      <c r="D917" s="833" t="s">
        <v>3332</v>
      </c>
      <c r="E917" s="834" t="s">
        <v>2065</v>
      </c>
      <c r="F917" s="832" t="s">
        <v>2042</v>
      </c>
      <c r="G917" s="832" t="s">
        <v>2431</v>
      </c>
      <c r="H917" s="832" t="s">
        <v>588</v>
      </c>
      <c r="I917" s="832" t="s">
        <v>2432</v>
      </c>
      <c r="J917" s="832" t="s">
        <v>2433</v>
      </c>
      <c r="K917" s="832" t="s">
        <v>2434</v>
      </c>
      <c r="L917" s="835">
        <v>657.67</v>
      </c>
      <c r="M917" s="835">
        <v>657.67</v>
      </c>
      <c r="N917" s="832">
        <v>1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31</v>
      </c>
      <c r="B918" s="832" t="s">
        <v>2041</v>
      </c>
      <c r="C918" s="832" t="s">
        <v>2047</v>
      </c>
      <c r="D918" s="833" t="s">
        <v>3332</v>
      </c>
      <c r="E918" s="834" t="s">
        <v>2065</v>
      </c>
      <c r="F918" s="832" t="s">
        <v>2042</v>
      </c>
      <c r="G918" s="832" t="s">
        <v>2431</v>
      </c>
      <c r="H918" s="832" t="s">
        <v>588</v>
      </c>
      <c r="I918" s="832" t="s">
        <v>2810</v>
      </c>
      <c r="J918" s="832" t="s">
        <v>2433</v>
      </c>
      <c r="K918" s="832" t="s">
        <v>2811</v>
      </c>
      <c r="L918" s="835">
        <v>789.2</v>
      </c>
      <c r="M918" s="835">
        <v>789.2</v>
      </c>
      <c r="N918" s="832">
        <v>1</v>
      </c>
      <c r="O918" s="836">
        <v>1</v>
      </c>
      <c r="P918" s="835">
        <v>789.2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31</v>
      </c>
      <c r="B919" s="832" t="s">
        <v>2041</v>
      </c>
      <c r="C919" s="832" t="s">
        <v>2047</v>
      </c>
      <c r="D919" s="833" t="s">
        <v>3332</v>
      </c>
      <c r="E919" s="834" t="s">
        <v>2065</v>
      </c>
      <c r="F919" s="832" t="s">
        <v>2042</v>
      </c>
      <c r="G919" s="832" t="s">
        <v>2451</v>
      </c>
      <c r="H919" s="832" t="s">
        <v>588</v>
      </c>
      <c r="I919" s="832" t="s">
        <v>2850</v>
      </c>
      <c r="J919" s="832" t="s">
        <v>2851</v>
      </c>
      <c r="K919" s="832" t="s">
        <v>2852</v>
      </c>
      <c r="L919" s="835">
        <v>152.63999999999999</v>
      </c>
      <c r="M919" s="835">
        <v>152.63999999999999</v>
      </c>
      <c r="N919" s="832">
        <v>1</v>
      </c>
      <c r="O919" s="836">
        <v>0.5</v>
      </c>
      <c r="P919" s="835">
        <v>152.63999999999999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31</v>
      </c>
      <c r="B920" s="832" t="s">
        <v>2041</v>
      </c>
      <c r="C920" s="832" t="s">
        <v>2047</v>
      </c>
      <c r="D920" s="833" t="s">
        <v>3332</v>
      </c>
      <c r="E920" s="834" t="s">
        <v>2065</v>
      </c>
      <c r="F920" s="832" t="s">
        <v>2042</v>
      </c>
      <c r="G920" s="832" t="s">
        <v>2853</v>
      </c>
      <c r="H920" s="832" t="s">
        <v>588</v>
      </c>
      <c r="I920" s="832" t="s">
        <v>2854</v>
      </c>
      <c r="J920" s="832" t="s">
        <v>2855</v>
      </c>
      <c r="K920" s="832" t="s">
        <v>2856</v>
      </c>
      <c r="L920" s="835">
        <v>0</v>
      </c>
      <c r="M920" s="835">
        <v>0</v>
      </c>
      <c r="N920" s="832">
        <v>3</v>
      </c>
      <c r="O920" s="836">
        <v>1</v>
      </c>
      <c r="P920" s="835"/>
      <c r="Q920" s="837"/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31</v>
      </c>
      <c r="B921" s="832" t="s">
        <v>2041</v>
      </c>
      <c r="C921" s="832" t="s">
        <v>2047</v>
      </c>
      <c r="D921" s="833" t="s">
        <v>3332</v>
      </c>
      <c r="E921" s="834" t="s">
        <v>2065</v>
      </c>
      <c r="F921" s="832" t="s">
        <v>2042</v>
      </c>
      <c r="G921" s="832" t="s">
        <v>2853</v>
      </c>
      <c r="H921" s="832" t="s">
        <v>588</v>
      </c>
      <c r="I921" s="832" t="s">
        <v>2857</v>
      </c>
      <c r="J921" s="832" t="s">
        <v>2855</v>
      </c>
      <c r="K921" s="832" t="s">
        <v>2856</v>
      </c>
      <c r="L921" s="835">
        <v>0</v>
      </c>
      <c r="M921" s="835">
        <v>0</v>
      </c>
      <c r="N921" s="832">
        <v>2</v>
      </c>
      <c r="O921" s="836">
        <v>1</v>
      </c>
      <c r="P921" s="835"/>
      <c r="Q921" s="837"/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31</v>
      </c>
      <c r="B922" s="832" t="s">
        <v>2041</v>
      </c>
      <c r="C922" s="832" t="s">
        <v>2047</v>
      </c>
      <c r="D922" s="833" t="s">
        <v>3332</v>
      </c>
      <c r="E922" s="834" t="s">
        <v>2065</v>
      </c>
      <c r="F922" s="832" t="s">
        <v>2042</v>
      </c>
      <c r="G922" s="832" t="s">
        <v>2858</v>
      </c>
      <c r="H922" s="832" t="s">
        <v>630</v>
      </c>
      <c r="I922" s="832" t="s">
        <v>2859</v>
      </c>
      <c r="J922" s="832" t="s">
        <v>2860</v>
      </c>
      <c r="K922" s="832" t="s">
        <v>2861</v>
      </c>
      <c r="L922" s="835">
        <v>802.48</v>
      </c>
      <c r="M922" s="835">
        <v>1604.96</v>
      </c>
      <c r="N922" s="832">
        <v>2</v>
      </c>
      <c r="O922" s="836">
        <v>0.5</v>
      </c>
      <c r="P922" s="835">
        <v>1604.96</v>
      </c>
      <c r="Q922" s="837">
        <v>1</v>
      </c>
      <c r="R922" s="832">
        <v>2</v>
      </c>
      <c r="S922" s="837">
        <v>1</v>
      </c>
      <c r="T922" s="836">
        <v>0.5</v>
      </c>
      <c r="U922" s="838">
        <v>1</v>
      </c>
    </row>
    <row r="923" spans="1:21" ht="14.4" customHeight="1" x14ac:dyDescent="0.3">
      <c r="A923" s="831">
        <v>31</v>
      </c>
      <c r="B923" s="832" t="s">
        <v>2041</v>
      </c>
      <c r="C923" s="832" t="s">
        <v>2047</v>
      </c>
      <c r="D923" s="833" t="s">
        <v>3332</v>
      </c>
      <c r="E923" s="834" t="s">
        <v>2065</v>
      </c>
      <c r="F923" s="832" t="s">
        <v>2042</v>
      </c>
      <c r="G923" s="832" t="s">
        <v>2097</v>
      </c>
      <c r="H923" s="832" t="s">
        <v>588</v>
      </c>
      <c r="I923" s="832" t="s">
        <v>2196</v>
      </c>
      <c r="J923" s="832" t="s">
        <v>1114</v>
      </c>
      <c r="K923" s="832" t="s">
        <v>2197</v>
      </c>
      <c r="L923" s="835">
        <v>50.32</v>
      </c>
      <c r="M923" s="835">
        <v>503.2</v>
      </c>
      <c r="N923" s="832">
        <v>10</v>
      </c>
      <c r="O923" s="836">
        <v>8.5</v>
      </c>
      <c r="P923" s="835">
        <v>452.88</v>
      </c>
      <c r="Q923" s="837">
        <v>0.9</v>
      </c>
      <c r="R923" s="832">
        <v>9</v>
      </c>
      <c r="S923" s="837">
        <v>0.9</v>
      </c>
      <c r="T923" s="836">
        <v>7.5</v>
      </c>
      <c r="U923" s="838">
        <v>0.88235294117647056</v>
      </c>
    </row>
    <row r="924" spans="1:21" ht="14.4" customHeight="1" x14ac:dyDescent="0.3">
      <c r="A924" s="831">
        <v>31</v>
      </c>
      <c r="B924" s="832" t="s">
        <v>2041</v>
      </c>
      <c r="C924" s="832" t="s">
        <v>2047</v>
      </c>
      <c r="D924" s="833" t="s">
        <v>3332</v>
      </c>
      <c r="E924" s="834" t="s">
        <v>2065</v>
      </c>
      <c r="F924" s="832" t="s">
        <v>2042</v>
      </c>
      <c r="G924" s="832" t="s">
        <v>2097</v>
      </c>
      <c r="H924" s="832" t="s">
        <v>588</v>
      </c>
      <c r="I924" s="832" t="s">
        <v>2418</v>
      </c>
      <c r="J924" s="832" t="s">
        <v>1114</v>
      </c>
      <c r="K924" s="832" t="s">
        <v>2419</v>
      </c>
      <c r="L924" s="835">
        <v>50.32</v>
      </c>
      <c r="M924" s="835">
        <v>50.32</v>
      </c>
      <c r="N924" s="832">
        <v>1</v>
      </c>
      <c r="O924" s="836">
        <v>0.5</v>
      </c>
      <c r="P924" s="835">
        <v>50.32</v>
      </c>
      <c r="Q924" s="837">
        <v>1</v>
      </c>
      <c r="R924" s="832">
        <v>1</v>
      </c>
      <c r="S924" s="837">
        <v>1</v>
      </c>
      <c r="T924" s="836">
        <v>0.5</v>
      </c>
      <c r="U924" s="838">
        <v>1</v>
      </c>
    </row>
    <row r="925" spans="1:21" ht="14.4" customHeight="1" x14ac:dyDescent="0.3">
      <c r="A925" s="831">
        <v>31</v>
      </c>
      <c r="B925" s="832" t="s">
        <v>2041</v>
      </c>
      <c r="C925" s="832" t="s">
        <v>2047</v>
      </c>
      <c r="D925" s="833" t="s">
        <v>3332</v>
      </c>
      <c r="E925" s="834" t="s">
        <v>2065</v>
      </c>
      <c r="F925" s="832" t="s">
        <v>2044</v>
      </c>
      <c r="G925" s="832" t="s">
        <v>2105</v>
      </c>
      <c r="H925" s="832" t="s">
        <v>588</v>
      </c>
      <c r="I925" s="832" t="s">
        <v>2106</v>
      </c>
      <c r="J925" s="832" t="s">
        <v>2107</v>
      </c>
      <c r="K925" s="832" t="s">
        <v>2108</v>
      </c>
      <c r="L925" s="835">
        <v>35.130000000000003</v>
      </c>
      <c r="M925" s="835">
        <v>70.260000000000005</v>
      </c>
      <c r="N925" s="832">
        <v>2</v>
      </c>
      <c r="O925" s="836">
        <v>2</v>
      </c>
      <c r="P925" s="835">
        <v>70.260000000000005</v>
      </c>
      <c r="Q925" s="837">
        <v>1</v>
      </c>
      <c r="R925" s="832">
        <v>2</v>
      </c>
      <c r="S925" s="837">
        <v>1</v>
      </c>
      <c r="T925" s="836">
        <v>2</v>
      </c>
      <c r="U925" s="838">
        <v>1</v>
      </c>
    </row>
    <row r="926" spans="1:21" ht="14.4" customHeight="1" x14ac:dyDescent="0.3">
      <c r="A926" s="831">
        <v>31</v>
      </c>
      <c r="B926" s="832" t="s">
        <v>2041</v>
      </c>
      <c r="C926" s="832" t="s">
        <v>2047</v>
      </c>
      <c r="D926" s="833" t="s">
        <v>3332</v>
      </c>
      <c r="E926" s="834" t="s">
        <v>2065</v>
      </c>
      <c r="F926" s="832" t="s">
        <v>2044</v>
      </c>
      <c r="G926" s="832" t="s">
        <v>2105</v>
      </c>
      <c r="H926" s="832" t="s">
        <v>588</v>
      </c>
      <c r="I926" s="832" t="s">
        <v>2570</v>
      </c>
      <c r="J926" s="832" t="s">
        <v>2107</v>
      </c>
      <c r="K926" s="832" t="s">
        <v>2571</v>
      </c>
      <c r="L926" s="835">
        <v>30.99</v>
      </c>
      <c r="M926" s="835">
        <v>30.99</v>
      </c>
      <c r="N926" s="832">
        <v>1</v>
      </c>
      <c r="O926" s="836">
        <v>1</v>
      </c>
      <c r="P926" s="835">
        <v>30.99</v>
      </c>
      <c r="Q926" s="837">
        <v>1</v>
      </c>
      <c r="R926" s="832">
        <v>1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31</v>
      </c>
      <c r="B927" s="832" t="s">
        <v>2041</v>
      </c>
      <c r="C927" s="832" t="s">
        <v>2047</v>
      </c>
      <c r="D927" s="833" t="s">
        <v>3332</v>
      </c>
      <c r="E927" s="834" t="s">
        <v>2065</v>
      </c>
      <c r="F927" s="832" t="s">
        <v>2044</v>
      </c>
      <c r="G927" s="832" t="s">
        <v>2105</v>
      </c>
      <c r="H927" s="832" t="s">
        <v>588</v>
      </c>
      <c r="I927" s="832" t="s">
        <v>2474</v>
      </c>
      <c r="J927" s="832" t="s">
        <v>2107</v>
      </c>
      <c r="K927" s="832" t="s">
        <v>2475</v>
      </c>
      <c r="L927" s="835">
        <v>24.77</v>
      </c>
      <c r="M927" s="835">
        <v>49.54</v>
      </c>
      <c r="N927" s="832">
        <v>2</v>
      </c>
      <c r="O927" s="836">
        <v>2</v>
      </c>
      <c r="P927" s="835">
        <v>49.54</v>
      </c>
      <c r="Q927" s="837">
        <v>1</v>
      </c>
      <c r="R927" s="832">
        <v>2</v>
      </c>
      <c r="S927" s="837">
        <v>1</v>
      </c>
      <c r="T927" s="836">
        <v>2</v>
      </c>
      <c r="U927" s="838">
        <v>1</v>
      </c>
    </row>
    <row r="928" spans="1:21" ht="14.4" customHeight="1" x14ac:dyDescent="0.3">
      <c r="A928" s="831">
        <v>31</v>
      </c>
      <c r="B928" s="832" t="s">
        <v>2041</v>
      </c>
      <c r="C928" s="832" t="s">
        <v>2047</v>
      </c>
      <c r="D928" s="833" t="s">
        <v>3332</v>
      </c>
      <c r="E928" s="834" t="s">
        <v>2065</v>
      </c>
      <c r="F928" s="832" t="s">
        <v>2044</v>
      </c>
      <c r="G928" s="832" t="s">
        <v>2109</v>
      </c>
      <c r="H928" s="832" t="s">
        <v>588</v>
      </c>
      <c r="I928" s="832" t="s">
        <v>2110</v>
      </c>
      <c r="J928" s="832" t="s">
        <v>2111</v>
      </c>
      <c r="K928" s="832" t="s">
        <v>2112</v>
      </c>
      <c r="L928" s="835">
        <v>492.18</v>
      </c>
      <c r="M928" s="835">
        <v>492.18</v>
      </c>
      <c r="N928" s="832">
        <v>1</v>
      </c>
      <c r="O928" s="836">
        <v>1</v>
      </c>
      <c r="P928" s="835">
        <v>492.18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31</v>
      </c>
      <c r="B929" s="832" t="s">
        <v>2041</v>
      </c>
      <c r="C929" s="832" t="s">
        <v>2047</v>
      </c>
      <c r="D929" s="833" t="s">
        <v>3332</v>
      </c>
      <c r="E929" s="834" t="s">
        <v>2065</v>
      </c>
      <c r="F929" s="832" t="s">
        <v>2044</v>
      </c>
      <c r="G929" s="832" t="s">
        <v>2109</v>
      </c>
      <c r="H929" s="832" t="s">
        <v>588</v>
      </c>
      <c r="I929" s="832" t="s">
        <v>2113</v>
      </c>
      <c r="J929" s="832" t="s">
        <v>2114</v>
      </c>
      <c r="K929" s="832" t="s">
        <v>2115</v>
      </c>
      <c r="L929" s="835">
        <v>347.81</v>
      </c>
      <c r="M929" s="835">
        <v>347.81</v>
      </c>
      <c r="N929" s="832">
        <v>1</v>
      </c>
      <c r="O929" s="836">
        <v>1</v>
      </c>
      <c r="P929" s="835">
        <v>347.81</v>
      </c>
      <c r="Q929" s="837">
        <v>1</v>
      </c>
      <c r="R929" s="832">
        <v>1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31</v>
      </c>
      <c r="B930" s="832" t="s">
        <v>2041</v>
      </c>
      <c r="C930" s="832" t="s">
        <v>2047</v>
      </c>
      <c r="D930" s="833" t="s">
        <v>3332</v>
      </c>
      <c r="E930" s="834" t="s">
        <v>2065</v>
      </c>
      <c r="F930" s="832" t="s">
        <v>2044</v>
      </c>
      <c r="G930" s="832" t="s">
        <v>2109</v>
      </c>
      <c r="H930" s="832" t="s">
        <v>588</v>
      </c>
      <c r="I930" s="832" t="s">
        <v>2359</v>
      </c>
      <c r="J930" s="832" t="s">
        <v>2360</v>
      </c>
      <c r="K930" s="832" t="s">
        <v>2361</v>
      </c>
      <c r="L930" s="835">
        <v>245.43</v>
      </c>
      <c r="M930" s="835">
        <v>245.43</v>
      </c>
      <c r="N930" s="832">
        <v>1</v>
      </c>
      <c r="O930" s="836">
        <v>1</v>
      </c>
      <c r="P930" s="835">
        <v>245.43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31</v>
      </c>
      <c r="B931" s="832" t="s">
        <v>2041</v>
      </c>
      <c r="C931" s="832" t="s">
        <v>2047</v>
      </c>
      <c r="D931" s="833" t="s">
        <v>3332</v>
      </c>
      <c r="E931" s="834" t="s">
        <v>2065</v>
      </c>
      <c r="F931" s="832" t="s">
        <v>2044</v>
      </c>
      <c r="G931" s="832" t="s">
        <v>2109</v>
      </c>
      <c r="H931" s="832" t="s">
        <v>588</v>
      </c>
      <c r="I931" s="832" t="s">
        <v>2578</v>
      </c>
      <c r="J931" s="832" t="s">
        <v>2579</v>
      </c>
      <c r="K931" s="832" t="s">
        <v>2580</v>
      </c>
      <c r="L931" s="835">
        <v>1575</v>
      </c>
      <c r="M931" s="835">
        <v>1575</v>
      </c>
      <c r="N931" s="832">
        <v>1</v>
      </c>
      <c r="O931" s="836">
        <v>1</v>
      </c>
      <c r="P931" s="835">
        <v>1575</v>
      </c>
      <c r="Q931" s="837">
        <v>1</v>
      </c>
      <c r="R931" s="832">
        <v>1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31</v>
      </c>
      <c r="B932" s="832" t="s">
        <v>2041</v>
      </c>
      <c r="C932" s="832" t="s">
        <v>2047</v>
      </c>
      <c r="D932" s="833" t="s">
        <v>3332</v>
      </c>
      <c r="E932" s="834" t="s">
        <v>2065</v>
      </c>
      <c r="F932" s="832" t="s">
        <v>2044</v>
      </c>
      <c r="G932" s="832" t="s">
        <v>2109</v>
      </c>
      <c r="H932" s="832" t="s">
        <v>588</v>
      </c>
      <c r="I932" s="832" t="s">
        <v>2478</v>
      </c>
      <c r="J932" s="832" t="s">
        <v>2120</v>
      </c>
      <c r="K932" s="832" t="s">
        <v>2479</v>
      </c>
      <c r="L932" s="835">
        <v>50.5</v>
      </c>
      <c r="M932" s="835">
        <v>101</v>
      </c>
      <c r="N932" s="832">
        <v>2</v>
      </c>
      <c r="O932" s="836">
        <v>2</v>
      </c>
      <c r="P932" s="835">
        <v>101</v>
      </c>
      <c r="Q932" s="837">
        <v>1</v>
      </c>
      <c r="R932" s="832">
        <v>2</v>
      </c>
      <c r="S932" s="837">
        <v>1</v>
      </c>
      <c r="T932" s="836">
        <v>2</v>
      </c>
      <c r="U932" s="838">
        <v>1</v>
      </c>
    </row>
    <row r="933" spans="1:21" ht="14.4" customHeight="1" x14ac:dyDescent="0.3">
      <c r="A933" s="831">
        <v>31</v>
      </c>
      <c r="B933" s="832" t="s">
        <v>2041</v>
      </c>
      <c r="C933" s="832" t="s">
        <v>2047</v>
      </c>
      <c r="D933" s="833" t="s">
        <v>3332</v>
      </c>
      <c r="E933" s="834" t="s">
        <v>2065</v>
      </c>
      <c r="F933" s="832" t="s">
        <v>2044</v>
      </c>
      <c r="G933" s="832" t="s">
        <v>2109</v>
      </c>
      <c r="H933" s="832" t="s">
        <v>588</v>
      </c>
      <c r="I933" s="832" t="s">
        <v>2122</v>
      </c>
      <c r="J933" s="832" t="s">
        <v>2123</v>
      </c>
      <c r="K933" s="832" t="s">
        <v>2124</v>
      </c>
      <c r="L933" s="835">
        <v>971.25</v>
      </c>
      <c r="M933" s="835">
        <v>1942.5</v>
      </c>
      <c r="N933" s="832">
        <v>2</v>
      </c>
      <c r="O933" s="836">
        <v>2</v>
      </c>
      <c r="P933" s="835">
        <v>1942.5</v>
      </c>
      <c r="Q933" s="837">
        <v>1</v>
      </c>
      <c r="R933" s="832">
        <v>2</v>
      </c>
      <c r="S933" s="837">
        <v>1</v>
      </c>
      <c r="T933" s="836">
        <v>2</v>
      </c>
      <c r="U933" s="838">
        <v>1</v>
      </c>
    </row>
    <row r="934" spans="1:21" ht="14.4" customHeight="1" x14ac:dyDescent="0.3">
      <c r="A934" s="831">
        <v>31</v>
      </c>
      <c r="B934" s="832" t="s">
        <v>2041</v>
      </c>
      <c r="C934" s="832" t="s">
        <v>2047</v>
      </c>
      <c r="D934" s="833" t="s">
        <v>3332</v>
      </c>
      <c r="E934" s="834" t="s">
        <v>2065</v>
      </c>
      <c r="F934" s="832" t="s">
        <v>2044</v>
      </c>
      <c r="G934" s="832" t="s">
        <v>2109</v>
      </c>
      <c r="H934" s="832" t="s">
        <v>588</v>
      </c>
      <c r="I934" s="832" t="s">
        <v>2277</v>
      </c>
      <c r="J934" s="832" t="s">
        <v>2278</v>
      </c>
      <c r="K934" s="832" t="s">
        <v>2279</v>
      </c>
      <c r="L934" s="835">
        <v>349.12</v>
      </c>
      <c r="M934" s="835">
        <v>349.12</v>
      </c>
      <c r="N934" s="832">
        <v>1</v>
      </c>
      <c r="O934" s="836">
        <v>1</v>
      </c>
      <c r="P934" s="835">
        <v>349.12</v>
      </c>
      <c r="Q934" s="837">
        <v>1</v>
      </c>
      <c r="R934" s="832">
        <v>1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31</v>
      </c>
      <c r="B935" s="832" t="s">
        <v>2041</v>
      </c>
      <c r="C935" s="832" t="s">
        <v>2047</v>
      </c>
      <c r="D935" s="833" t="s">
        <v>3332</v>
      </c>
      <c r="E935" s="834" t="s">
        <v>2065</v>
      </c>
      <c r="F935" s="832" t="s">
        <v>2044</v>
      </c>
      <c r="G935" s="832" t="s">
        <v>2109</v>
      </c>
      <c r="H935" s="832" t="s">
        <v>588</v>
      </c>
      <c r="I935" s="832" t="s">
        <v>2125</v>
      </c>
      <c r="J935" s="832" t="s">
        <v>2126</v>
      </c>
      <c r="K935" s="832" t="s">
        <v>2127</v>
      </c>
      <c r="L935" s="835">
        <v>350</v>
      </c>
      <c r="M935" s="835">
        <v>2450</v>
      </c>
      <c r="N935" s="832">
        <v>7</v>
      </c>
      <c r="O935" s="836">
        <v>7</v>
      </c>
      <c r="P935" s="835">
        <v>2450</v>
      </c>
      <c r="Q935" s="837">
        <v>1</v>
      </c>
      <c r="R935" s="832">
        <v>7</v>
      </c>
      <c r="S935" s="837">
        <v>1</v>
      </c>
      <c r="T935" s="836">
        <v>7</v>
      </c>
      <c r="U935" s="838">
        <v>1</v>
      </c>
    </row>
    <row r="936" spans="1:21" ht="14.4" customHeight="1" x14ac:dyDescent="0.3">
      <c r="A936" s="831">
        <v>31</v>
      </c>
      <c r="B936" s="832" t="s">
        <v>2041</v>
      </c>
      <c r="C936" s="832" t="s">
        <v>2047</v>
      </c>
      <c r="D936" s="833" t="s">
        <v>3332</v>
      </c>
      <c r="E936" s="834" t="s">
        <v>2065</v>
      </c>
      <c r="F936" s="832" t="s">
        <v>2044</v>
      </c>
      <c r="G936" s="832" t="s">
        <v>2109</v>
      </c>
      <c r="H936" s="832" t="s">
        <v>588</v>
      </c>
      <c r="I936" s="832" t="s">
        <v>2654</v>
      </c>
      <c r="J936" s="832" t="s">
        <v>2655</v>
      </c>
      <c r="K936" s="832" t="s">
        <v>2656</v>
      </c>
      <c r="L936" s="835">
        <v>250</v>
      </c>
      <c r="M936" s="835">
        <v>250</v>
      </c>
      <c r="N936" s="832">
        <v>1</v>
      </c>
      <c r="O936" s="836">
        <v>1</v>
      </c>
      <c r="P936" s="835">
        <v>250</v>
      </c>
      <c r="Q936" s="837">
        <v>1</v>
      </c>
      <c r="R936" s="832">
        <v>1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31</v>
      </c>
      <c r="B937" s="832" t="s">
        <v>2041</v>
      </c>
      <c r="C937" s="832" t="s">
        <v>2047</v>
      </c>
      <c r="D937" s="833" t="s">
        <v>3332</v>
      </c>
      <c r="E937" s="834" t="s">
        <v>2065</v>
      </c>
      <c r="F937" s="832" t="s">
        <v>2044</v>
      </c>
      <c r="G937" s="832" t="s">
        <v>2109</v>
      </c>
      <c r="H937" s="832" t="s">
        <v>588</v>
      </c>
      <c r="I937" s="832" t="s">
        <v>2862</v>
      </c>
      <c r="J937" s="832" t="s">
        <v>2863</v>
      </c>
      <c r="K937" s="832" t="s">
        <v>2864</v>
      </c>
      <c r="L937" s="835">
        <v>350</v>
      </c>
      <c r="M937" s="835">
        <v>350</v>
      </c>
      <c r="N937" s="832">
        <v>1</v>
      </c>
      <c r="O937" s="836">
        <v>1</v>
      </c>
      <c r="P937" s="835">
        <v>350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31</v>
      </c>
      <c r="B938" s="832" t="s">
        <v>2041</v>
      </c>
      <c r="C938" s="832" t="s">
        <v>2047</v>
      </c>
      <c r="D938" s="833" t="s">
        <v>3332</v>
      </c>
      <c r="E938" s="834" t="s">
        <v>2065</v>
      </c>
      <c r="F938" s="832" t="s">
        <v>2044</v>
      </c>
      <c r="G938" s="832" t="s">
        <v>2109</v>
      </c>
      <c r="H938" s="832" t="s">
        <v>588</v>
      </c>
      <c r="I938" s="832" t="s">
        <v>2365</v>
      </c>
      <c r="J938" s="832" t="s">
        <v>2318</v>
      </c>
      <c r="K938" s="832" t="s">
        <v>2366</v>
      </c>
      <c r="L938" s="835">
        <v>775</v>
      </c>
      <c r="M938" s="835">
        <v>1550</v>
      </c>
      <c r="N938" s="832">
        <v>2</v>
      </c>
      <c r="O938" s="836">
        <v>2</v>
      </c>
      <c r="P938" s="835">
        <v>1550</v>
      </c>
      <c r="Q938" s="837">
        <v>1</v>
      </c>
      <c r="R938" s="832">
        <v>2</v>
      </c>
      <c r="S938" s="837">
        <v>1</v>
      </c>
      <c r="T938" s="836">
        <v>2</v>
      </c>
      <c r="U938" s="838">
        <v>1</v>
      </c>
    </row>
    <row r="939" spans="1:21" ht="14.4" customHeight="1" x14ac:dyDescent="0.3">
      <c r="A939" s="831">
        <v>31</v>
      </c>
      <c r="B939" s="832" t="s">
        <v>2041</v>
      </c>
      <c r="C939" s="832" t="s">
        <v>2047</v>
      </c>
      <c r="D939" s="833" t="s">
        <v>3332</v>
      </c>
      <c r="E939" s="834" t="s">
        <v>2065</v>
      </c>
      <c r="F939" s="832" t="s">
        <v>2044</v>
      </c>
      <c r="G939" s="832" t="s">
        <v>2109</v>
      </c>
      <c r="H939" s="832" t="s">
        <v>588</v>
      </c>
      <c r="I939" s="832" t="s">
        <v>2367</v>
      </c>
      <c r="J939" s="832" t="s">
        <v>2368</v>
      </c>
      <c r="K939" s="832" t="s">
        <v>2322</v>
      </c>
      <c r="L939" s="835">
        <v>1000</v>
      </c>
      <c r="M939" s="835">
        <v>1000</v>
      </c>
      <c r="N939" s="832">
        <v>1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31</v>
      </c>
      <c r="B940" s="832" t="s">
        <v>2041</v>
      </c>
      <c r="C940" s="832" t="s">
        <v>2047</v>
      </c>
      <c r="D940" s="833" t="s">
        <v>3332</v>
      </c>
      <c r="E940" s="834" t="s">
        <v>2065</v>
      </c>
      <c r="F940" s="832" t="s">
        <v>2044</v>
      </c>
      <c r="G940" s="832" t="s">
        <v>2109</v>
      </c>
      <c r="H940" s="832" t="s">
        <v>588</v>
      </c>
      <c r="I940" s="832" t="s">
        <v>2865</v>
      </c>
      <c r="J940" s="832" t="s">
        <v>2866</v>
      </c>
      <c r="K940" s="832" t="s">
        <v>2867</v>
      </c>
      <c r="L940" s="835">
        <v>400</v>
      </c>
      <c r="M940" s="835">
        <v>400</v>
      </c>
      <c r="N940" s="832">
        <v>1</v>
      </c>
      <c r="O940" s="836">
        <v>1</v>
      </c>
      <c r="P940" s="835">
        <v>400</v>
      </c>
      <c r="Q940" s="837">
        <v>1</v>
      </c>
      <c r="R940" s="832">
        <v>1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31</v>
      </c>
      <c r="B941" s="832" t="s">
        <v>2041</v>
      </c>
      <c r="C941" s="832" t="s">
        <v>2047</v>
      </c>
      <c r="D941" s="833" t="s">
        <v>3332</v>
      </c>
      <c r="E941" s="834" t="s">
        <v>2065</v>
      </c>
      <c r="F941" s="832" t="s">
        <v>2044</v>
      </c>
      <c r="G941" s="832" t="s">
        <v>2109</v>
      </c>
      <c r="H941" s="832" t="s">
        <v>588</v>
      </c>
      <c r="I941" s="832" t="s">
        <v>2372</v>
      </c>
      <c r="J941" s="832" t="s">
        <v>2373</v>
      </c>
      <c r="K941" s="832" t="s">
        <v>2374</v>
      </c>
      <c r="L941" s="835">
        <v>250</v>
      </c>
      <c r="M941" s="835">
        <v>250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31</v>
      </c>
      <c r="B942" s="832" t="s">
        <v>2041</v>
      </c>
      <c r="C942" s="832" t="s">
        <v>2047</v>
      </c>
      <c r="D942" s="833" t="s">
        <v>3332</v>
      </c>
      <c r="E942" s="834" t="s">
        <v>2065</v>
      </c>
      <c r="F942" s="832" t="s">
        <v>2044</v>
      </c>
      <c r="G942" s="832" t="s">
        <v>2131</v>
      </c>
      <c r="H942" s="832" t="s">
        <v>588</v>
      </c>
      <c r="I942" s="832" t="s">
        <v>2214</v>
      </c>
      <c r="J942" s="832" t="s">
        <v>2215</v>
      </c>
      <c r="K942" s="832" t="s">
        <v>2216</v>
      </c>
      <c r="L942" s="835">
        <v>260</v>
      </c>
      <c r="M942" s="835">
        <v>1040</v>
      </c>
      <c r="N942" s="832">
        <v>4</v>
      </c>
      <c r="O942" s="836">
        <v>2</v>
      </c>
      <c r="P942" s="835">
        <v>1040</v>
      </c>
      <c r="Q942" s="837">
        <v>1</v>
      </c>
      <c r="R942" s="832">
        <v>4</v>
      </c>
      <c r="S942" s="837">
        <v>1</v>
      </c>
      <c r="T942" s="836">
        <v>2</v>
      </c>
      <c r="U942" s="838">
        <v>1</v>
      </c>
    </row>
    <row r="943" spans="1:21" ht="14.4" customHeight="1" x14ac:dyDescent="0.3">
      <c r="A943" s="831">
        <v>31</v>
      </c>
      <c r="B943" s="832" t="s">
        <v>2041</v>
      </c>
      <c r="C943" s="832" t="s">
        <v>2047</v>
      </c>
      <c r="D943" s="833" t="s">
        <v>3332</v>
      </c>
      <c r="E943" s="834" t="s">
        <v>2065</v>
      </c>
      <c r="F943" s="832" t="s">
        <v>2044</v>
      </c>
      <c r="G943" s="832" t="s">
        <v>2131</v>
      </c>
      <c r="H943" s="832" t="s">
        <v>588</v>
      </c>
      <c r="I943" s="832" t="s">
        <v>2132</v>
      </c>
      <c r="J943" s="832" t="s">
        <v>2133</v>
      </c>
      <c r="K943" s="832" t="s">
        <v>2134</v>
      </c>
      <c r="L943" s="835">
        <v>200</v>
      </c>
      <c r="M943" s="835">
        <v>1200</v>
      </c>
      <c r="N943" s="832">
        <v>6</v>
      </c>
      <c r="O943" s="836">
        <v>3</v>
      </c>
      <c r="P943" s="835">
        <v>1200</v>
      </c>
      <c r="Q943" s="837">
        <v>1</v>
      </c>
      <c r="R943" s="832">
        <v>6</v>
      </c>
      <c r="S943" s="837">
        <v>1</v>
      </c>
      <c r="T943" s="836">
        <v>3</v>
      </c>
      <c r="U943" s="838">
        <v>1</v>
      </c>
    </row>
    <row r="944" spans="1:21" ht="14.4" customHeight="1" x14ac:dyDescent="0.3">
      <c r="A944" s="831">
        <v>31</v>
      </c>
      <c r="B944" s="832" t="s">
        <v>2041</v>
      </c>
      <c r="C944" s="832" t="s">
        <v>2047</v>
      </c>
      <c r="D944" s="833" t="s">
        <v>3332</v>
      </c>
      <c r="E944" s="834" t="s">
        <v>2066</v>
      </c>
      <c r="F944" s="832" t="s">
        <v>2042</v>
      </c>
      <c r="G944" s="832" t="s">
        <v>2085</v>
      </c>
      <c r="H944" s="832" t="s">
        <v>630</v>
      </c>
      <c r="I944" s="832" t="s">
        <v>1776</v>
      </c>
      <c r="J944" s="832" t="s">
        <v>1158</v>
      </c>
      <c r="K944" s="832" t="s">
        <v>1777</v>
      </c>
      <c r="L944" s="835">
        <v>154.36000000000001</v>
      </c>
      <c r="M944" s="835">
        <v>154.36000000000001</v>
      </c>
      <c r="N944" s="832">
        <v>1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31</v>
      </c>
      <c r="B945" s="832" t="s">
        <v>2041</v>
      </c>
      <c r="C945" s="832" t="s">
        <v>2047</v>
      </c>
      <c r="D945" s="833" t="s">
        <v>3332</v>
      </c>
      <c r="E945" s="834" t="s">
        <v>2066</v>
      </c>
      <c r="F945" s="832" t="s">
        <v>2042</v>
      </c>
      <c r="G945" s="832" t="s">
        <v>2085</v>
      </c>
      <c r="H945" s="832" t="s">
        <v>630</v>
      </c>
      <c r="I945" s="832" t="s">
        <v>1774</v>
      </c>
      <c r="J945" s="832" t="s">
        <v>1158</v>
      </c>
      <c r="K945" s="832" t="s">
        <v>1775</v>
      </c>
      <c r="L945" s="835">
        <v>225.06</v>
      </c>
      <c r="M945" s="835">
        <v>450.12</v>
      </c>
      <c r="N945" s="832">
        <v>2</v>
      </c>
      <c r="O945" s="836">
        <v>2</v>
      </c>
      <c r="P945" s="835">
        <v>225.06</v>
      </c>
      <c r="Q945" s="837">
        <v>0.5</v>
      </c>
      <c r="R945" s="832">
        <v>1</v>
      </c>
      <c r="S945" s="837">
        <v>0.5</v>
      </c>
      <c r="T945" s="836">
        <v>1</v>
      </c>
      <c r="U945" s="838">
        <v>0.5</v>
      </c>
    </row>
    <row r="946" spans="1:21" ht="14.4" customHeight="1" x14ac:dyDescent="0.3">
      <c r="A946" s="831">
        <v>31</v>
      </c>
      <c r="B946" s="832" t="s">
        <v>2041</v>
      </c>
      <c r="C946" s="832" t="s">
        <v>2047</v>
      </c>
      <c r="D946" s="833" t="s">
        <v>3332</v>
      </c>
      <c r="E946" s="834" t="s">
        <v>2066</v>
      </c>
      <c r="F946" s="832" t="s">
        <v>2042</v>
      </c>
      <c r="G946" s="832" t="s">
        <v>2323</v>
      </c>
      <c r="H946" s="832" t="s">
        <v>588</v>
      </c>
      <c r="I946" s="832" t="s">
        <v>2512</v>
      </c>
      <c r="J946" s="832" t="s">
        <v>906</v>
      </c>
      <c r="K946" s="832" t="s">
        <v>907</v>
      </c>
      <c r="L946" s="835">
        <v>0</v>
      </c>
      <c r="M946" s="835">
        <v>0</v>
      </c>
      <c r="N946" s="832">
        <v>2</v>
      </c>
      <c r="O946" s="836">
        <v>1.5</v>
      </c>
      <c r="P946" s="835"/>
      <c r="Q946" s="837"/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31</v>
      </c>
      <c r="B947" s="832" t="s">
        <v>2041</v>
      </c>
      <c r="C947" s="832" t="s">
        <v>2047</v>
      </c>
      <c r="D947" s="833" t="s">
        <v>3332</v>
      </c>
      <c r="E947" s="834" t="s">
        <v>2066</v>
      </c>
      <c r="F947" s="832" t="s">
        <v>2042</v>
      </c>
      <c r="G947" s="832" t="s">
        <v>2348</v>
      </c>
      <c r="H947" s="832" t="s">
        <v>588</v>
      </c>
      <c r="I947" s="832" t="s">
        <v>2868</v>
      </c>
      <c r="J947" s="832" t="s">
        <v>2869</v>
      </c>
      <c r="K947" s="832" t="s">
        <v>2684</v>
      </c>
      <c r="L947" s="835">
        <v>32.28</v>
      </c>
      <c r="M947" s="835">
        <v>64.56</v>
      </c>
      <c r="N947" s="832">
        <v>2</v>
      </c>
      <c r="O947" s="836">
        <v>2</v>
      </c>
      <c r="P947" s="835">
        <v>32.28</v>
      </c>
      <c r="Q947" s="837">
        <v>0.5</v>
      </c>
      <c r="R947" s="832">
        <v>1</v>
      </c>
      <c r="S947" s="837">
        <v>0.5</v>
      </c>
      <c r="T947" s="836">
        <v>1</v>
      </c>
      <c r="U947" s="838">
        <v>0.5</v>
      </c>
    </row>
    <row r="948" spans="1:21" ht="14.4" customHeight="1" x14ac:dyDescent="0.3">
      <c r="A948" s="831">
        <v>31</v>
      </c>
      <c r="B948" s="832" t="s">
        <v>2041</v>
      </c>
      <c r="C948" s="832" t="s">
        <v>2047</v>
      </c>
      <c r="D948" s="833" t="s">
        <v>3332</v>
      </c>
      <c r="E948" s="834" t="s">
        <v>2066</v>
      </c>
      <c r="F948" s="832" t="s">
        <v>2042</v>
      </c>
      <c r="G948" s="832" t="s">
        <v>2348</v>
      </c>
      <c r="H948" s="832" t="s">
        <v>588</v>
      </c>
      <c r="I948" s="832" t="s">
        <v>2870</v>
      </c>
      <c r="J948" s="832" t="s">
        <v>2869</v>
      </c>
      <c r="K948" s="832" t="s">
        <v>2871</v>
      </c>
      <c r="L948" s="835">
        <v>80.7</v>
      </c>
      <c r="M948" s="835">
        <v>80.7</v>
      </c>
      <c r="N948" s="832">
        <v>1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31</v>
      </c>
      <c r="B949" s="832" t="s">
        <v>2041</v>
      </c>
      <c r="C949" s="832" t="s">
        <v>2047</v>
      </c>
      <c r="D949" s="833" t="s">
        <v>3332</v>
      </c>
      <c r="E949" s="834" t="s">
        <v>2066</v>
      </c>
      <c r="F949" s="832" t="s">
        <v>2042</v>
      </c>
      <c r="G949" s="832" t="s">
        <v>2872</v>
      </c>
      <c r="H949" s="832" t="s">
        <v>588</v>
      </c>
      <c r="I949" s="832" t="s">
        <v>2873</v>
      </c>
      <c r="J949" s="832" t="s">
        <v>2874</v>
      </c>
      <c r="K949" s="832" t="s">
        <v>2875</v>
      </c>
      <c r="L949" s="835">
        <v>29.13</v>
      </c>
      <c r="M949" s="835">
        <v>87.39</v>
      </c>
      <c r="N949" s="832">
        <v>3</v>
      </c>
      <c r="O949" s="836">
        <v>2</v>
      </c>
      <c r="P949" s="835">
        <v>58.26</v>
      </c>
      <c r="Q949" s="837">
        <v>0.66666666666666663</v>
      </c>
      <c r="R949" s="832">
        <v>2</v>
      </c>
      <c r="S949" s="837">
        <v>0.66666666666666663</v>
      </c>
      <c r="T949" s="836">
        <v>1.5</v>
      </c>
      <c r="U949" s="838">
        <v>0.75</v>
      </c>
    </row>
    <row r="950" spans="1:21" ht="14.4" customHeight="1" x14ac:dyDescent="0.3">
      <c r="A950" s="831">
        <v>31</v>
      </c>
      <c r="B950" s="832" t="s">
        <v>2041</v>
      </c>
      <c r="C950" s="832" t="s">
        <v>2047</v>
      </c>
      <c r="D950" s="833" t="s">
        <v>3332</v>
      </c>
      <c r="E950" s="834" t="s">
        <v>2066</v>
      </c>
      <c r="F950" s="832" t="s">
        <v>2042</v>
      </c>
      <c r="G950" s="832" t="s">
        <v>2145</v>
      </c>
      <c r="H950" s="832" t="s">
        <v>588</v>
      </c>
      <c r="I950" s="832" t="s">
        <v>2146</v>
      </c>
      <c r="J950" s="832" t="s">
        <v>2147</v>
      </c>
      <c r="K950" s="832" t="s">
        <v>2148</v>
      </c>
      <c r="L950" s="835">
        <v>0</v>
      </c>
      <c r="M950" s="835">
        <v>0</v>
      </c>
      <c r="N950" s="832">
        <v>2</v>
      </c>
      <c r="O950" s="836">
        <v>1</v>
      </c>
      <c r="P950" s="835">
        <v>0</v>
      </c>
      <c r="Q950" s="837"/>
      <c r="R950" s="832">
        <v>1</v>
      </c>
      <c r="S950" s="837">
        <v>0.5</v>
      </c>
      <c r="T950" s="836">
        <v>0.5</v>
      </c>
      <c r="U950" s="838">
        <v>0.5</v>
      </c>
    </row>
    <row r="951" spans="1:21" ht="14.4" customHeight="1" x14ac:dyDescent="0.3">
      <c r="A951" s="831">
        <v>31</v>
      </c>
      <c r="B951" s="832" t="s">
        <v>2041</v>
      </c>
      <c r="C951" s="832" t="s">
        <v>2047</v>
      </c>
      <c r="D951" s="833" t="s">
        <v>3332</v>
      </c>
      <c r="E951" s="834" t="s">
        <v>2066</v>
      </c>
      <c r="F951" s="832" t="s">
        <v>2042</v>
      </c>
      <c r="G951" s="832" t="s">
        <v>2149</v>
      </c>
      <c r="H951" s="832" t="s">
        <v>588</v>
      </c>
      <c r="I951" s="832" t="s">
        <v>2876</v>
      </c>
      <c r="J951" s="832" t="s">
        <v>2877</v>
      </c>
      <c r="K951" s="832" t="s">
        <v>2878</v>
      </c>
      <c r="L951" s="835">
        <v>43.04</v>
      </c>
      <c r="M951" s="835">
        <v>43.04</v>
      </c>
      <c r="N951" s="832">
        <v>1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31</v>
      </c>
      <c r="B952" s="832" t="s">
        <v>2041</v>
      </c>
      <c r="C952" s="832" t="s">
        <v>2047</v>
      </c>
      <c r="D952" s="833" t="s">
        <v>3332</v>
      </c>
      <c r="E952" s="834" t="s">
        <v>2066</v>
      </c>
      <c r="F952" s="832" t="s">
        <v>2042</v>
      </c>
      <c r="G952" s="832" t="s">
        <v>2800</v>
      </c>
      <c r="H952" s="832" t="s">
        <v>588</v>
      </c>
      <c r="I952" s="832" t="s">
        <v>2879</v>
      </c>
      <c r="J952" s="832" t="s">
        <v>2880</v>
      </c>
      <c r="K952" s="832" t="s">
        <v>2881</v>
      </c>
      <c r="L952" s="835">
        <v>63.47</v>
      </c>
      <c r="M952" s="835">
        <v>190.41</v>
      </c>
      <c r="N952" s="832">
        <v>3</v>
      </c>
      <c r="O952" s="836">
        <v>3</v>
      </c>
      <c r="P952" s="835">
        <v>63.47</v>
      </c>
      <c r="Q952" s="837">
        <v>0.33333333333333331</v>
      </c>
      <c r="R952" s="832">
        <v>1</v>
      </c>
      <c r="S952" s="837">
        <v>0.33333333333333331</v>
      </c>
      <c r="T952" s="836">
        <v>1</v>
      </c>
      <c r="U952" s="838">
        <v>0.33333333333333331</v>
      </c>
    </row>
    <row r="953" spans="1:21" ht="14.4" customHeight="1" x14ac:dyDescent="0.3">
      <c r="A953" s="831">
        <v>31</v>
      </c>
      <c r="B953" s="832" t="s">
        <v>2041</v>
      </c>
      <c r="C953" s="832" t="s">
        <v>2047</v>
      </c>
      <c r="D953" s="833" t="s">
        <v>3332</v>
      </c>
      <c r="E953" s="834" t="s">
        <v>2066</v>
      </c>
      <c r="F953" s="832" t="s">
        <v>2042</v>
      </c>
      <c r="G953" s="832" t="s">
        <v>2800</v>
      </c>
      <c r="H953" s="832" t="s">
        <v>588</v>
      </c>
      <c r="I953" s="832" t="s">
        <v>2801</v>
      </c>
      <c r="J953" s="832" t="s">
        <v>2802</v>
      </c>
      <c r="K953" s="832" t="s">
        <v>2803</v>
      </c>
      <c r="L953" s="835">
        <v>76.180000000000007</v>
      </c>
      <c r="M953" s="835">
        <v>228.54000000000002</v>
      </c>
      <c r="N953" s="832">
        <v>3</v>
      </c>
      <c r="O953" s="836">
        <v>2</v>
      </c>
      <c r="P953" s="835">
        <v>152.36000000000001</v>
      </c>
      <c r="Q953" s="837">
        <v>0.66666666666666663</v>
      </c>
      <c r="R953" s="832">
        <v>2</v>
      </c>
      <c r="S953" s="837">
        <v>0.66666666666666663</v>
      </c>
      <c r="T953" s="836">
        <v>1</v>
      </c>
      <c r="U953" s="838">
        <v>0.5</v>
      </c>
    </row>
    <row r="954" spans="1:21" ht="14.4" customHeight="1" x14ac:dyDescent="0.3">
      <c r="A954" s="831">
        <v>31</v>
      </c>
      <c r="B954" s="832" t="s">
        <v>2041</v>
      </c>
      <c r="C954" s="832" t="s">
        <v>2047</v>
      </c>
      <c r="D954" s="833" t="s">
        <v>3332</v>
      </c>
      <c r="E954" s="834" t="s">
        <v>2066</v>
      </c>
      <c r="F954" s="832" t="s">
        <v>2042</v>
      </c>
      <c r="G954" s="832" t="s">
        <v>2539</v>
      </c>
      <c r="H954" s="832" t="s">
        <v>588</v>
      </c>
      <c r="I954" s="832" t="s">
        <v>2882</v>
      </c>
      <c r="J954" s="832" t="s">
        <v>1212</v>
      </c>
      <c r="K954" s="832" t="s">
        <v>2301</v>
      </c>
      <c r="L954" s="835">
        <v>98.75</v>
      </c>
      <c r="M954" s="835">
        <v>98.75</v>
      </c>
      <c r="N954" s="832">
        <v>1</v>
      </c>
      <c r="O954" s="836">
        <v>1</v>
      </c>
      <c r="P954" s="835">
        <v>98.75</v>
      </c>
      <c r="Q954" s="837">
        <v>1</v>
      </c>
      <c r="R954" s="832">
        <v>1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31</v>
      </c>
      <c r="B955" s="832" t="s">
        <v>2041</v>
      </c>
      <c r="C955" s="832" t="s">
        <v>2047</v>
      </c>
      <c r="D955" s="833" t="s">
        <v>3332</v>
      </c>
      <c r="E955" s="834" t="s">
        <v>2066</v>
      </c>
      <c r="F955" s="832" t="s">
        <v>2042</v>
      </c>
      <c r="G955" s="832" t="s">
        <v>2161</v>
      </c>
      <c r="H955" s="832" t="s">
        <v>588</v>
      </c>
      <c r="I955" s="832" t="s">
        <v>2162</v>
      </c>
      <c r="J955" s="832" t="s">
        <v>2163</v>
      </c>
      <c r="K955" s="832" t="s">
        <v>2164</v>
      </c>
      <c r="L955" s="835">
        <v>132.97999999999999</v>
      </c>
      <c r="M955" s="835">
        <v>531.91999999999996</v>
      </c>
      <c r="N955" s="832">
        <v>4</v>
      </c>
      <c r="O955" s="836">
        <v>3</v>
      </c>
      <c r="P955" s="835">
        <v>398.93999999999994</v>
      </c>
      <c r="Q955" s="837">
        <v>0.75</v>
      </c>
      <c r="R955" s="832">
        <v>3</v>
      </c>
      <c r="S955" s="837">
        <v>0.75</v>
      </c>
      <c r="T955" s="836">
        <v>2</v>
      </c>
      <c r="U955" s="838">
        <v>0.66666666666666663</v>
      </c>
    </row>
    <row r="956" spans="1:21" ht="14.4" customHeight="1" x14ac:dyDescent="0.3">
      <c r="A956" s="831">
        <v>31</v>
      </c>
      <c r="B956" s="832" t="s">
        <v>2041</v>
      </c>
      <c r="C956" s="832" t="s">
        <v>2047</v>
      </c>
      <c r="D956" s="833" t="s">
        <v>3332</v>
      </c>
      <c r="E956" s="834" t="s">
        <v>2066</v>
      </c>
      <c r="F956" s="832" t="s">
        <v>2042</v>
      </c>
      <c r="G956" s="832" t="s">
        <v>2306</v>
      </c>
      <c r="H956" s="832" t="s">
        <v>588</v>
      </c>
      <c r="I956" s="832" t="s">
        <v>2307</v>
      </c>
      <c r="J956" s="832" t="s">
        <v>2308</v>
      </c>
      <c r="K956" s="832" t="s">
        <v>1645</v>
      </c>
      <c r="L956" s="835">
        <v>38.56</v>
      </c>
      <c r="M956" s="835">
        <v>77.12</v>
      </c>
      <c r="N956" s="832">
        <v>2</v>
      </c>
      <c r="O956" s="836">
        <v>1.5</v>
      </c>
      <c r="P956" s="835">
        <v>38.56</v>
      </c>
      <c r="Q956" s="837">
        <v>0.5</v>
      </c>
      <c r="R956" s="832">
        <v>1</v>
      </c>
      <c r="S956" s="837">
        <v>0.5</v>
      </c>
      <c r="T956" s="836">
        <v>1</v>
      </c>
      <c r="U956" s="838">
        <v>0.66666666666666663</v>
      </c>
    </row>
    <row r="957" spans="1:21" ht="14.4" customHeight="1" x14ac:dyDescent="0.3">
      <c r="A957" s="831">
        <v>31</v>
      </c>
      <c r="B957" s="832" t="s">
        <v>2041</v>
      </c>
      <c r="C957" s="832" t="s">
        <v>2047</v>
      </c>
      <c r="D957" s="833" t="s">
        <v>3332</v>
      </c>
      <c r="E957" s="834" t="s">
        <v>2066</v>
      </c>
      <c r="F957" s="832" t="s">
        <v>2042</v>
      </c>
      <c r="G957" s="832" t="s">
        <v>2845</v>
      </c>
      <c r="H957" s="832" t="s">
        <v>630</v>
      </c>
      <c r="I957" s="832" t="s">
        <v>2883</v>
      </c>
      <c r="J957" s="832" t="s">
        <v>1994</v>
      </c>
      <c r="K957" s="832" t="s">
        <v>2884</v>
      </c>
      <c r="L957" s="835">
        <v>193.68</v>
      </c>
      <c r="M957" s="835">
        <v>387.36</v>
      </c>
      <c r="N957" s="832">
        <v>2</v>
      </c>
      <c r="O957" s="836">
        <v>1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31</v>
      </c>
      <c r="B958" s="832" t="s">
        <v>2041</v>
      </c>
      <c r="C958" s="832" t="s">
        <v>2047</v>
      </c>
      <c r="D958" s="833" t="s">
        <v>3332</v>
      </c>
      <c r="E958" s="834" t="s">
        <v>2066</v>
      </c>
      <c r="F958" s="832" t="s">
        <v>2042</v>
      </c>
      <c r="G958" s="832" t="s">
        <v>2082</v>
      </c>
      <c r="H958" s="832" t="s">
        <v>630</v>
      </c>
      <c r="I958" s="832" t="s">
        <v>2174</v>
      </c>
      <c r="J958" s="832" t="s">
        <v>810</v>
      </c>
      <c r="K958" s="832" t="s">
        <v>2175</v>
      </c>
      <c r="L958" s="835">
        <v>368.16</v>
      </c>
      <c r="M958" s="835">
        <v>736.32</v>
      </c>
      <c r="N958" s="832">
        <v>2</v>
      </c>
      <c r="O958" s="836">
        <v>1.5</v>
      </c>
      <c r="P958" s="835">
        <v>736.32</v>
      </c>
      <c r="Q958" s="837">
        <v>1</v>
      </c>
      <c r="R958" s="832">
        <v>2</v>
      </c>
      <c r="S958" s="837">
        <v>1</v>
      </c>
      <c r="T958" s="836">
        <v>1.5</v>
      </c>
      <c r="U958" s="838">
        <v>1</v>
      </c>
    </row>
    <row r="959" spans="1:21" ht="14.4" customHeight="1" x14ac:dyDescent="0.3">
      <c r="A959" s="831">
        <v>31</v>
      </c>
      <c r="B959" s="832" t="s">
        <v>2041</v>
      </c>
      <c r="C959" s="832" t="s">
        <v>2047</v>
      </c>
      <c r="D959" s="833" t="s">
        <v>3332</v>
      </c>
      <c r="E959" s="834" t="s">
        <v>2066</v>
      </c>
      <c r="F959" s="832" t="s">
        <v>2042</v>
      </c>
      <c r="G959" s="832" t="s">
        <v>2082</v>
      </c>
      <c r="H959" s="832" t="s">
        <v>630</v>
      </c>
      <c r="I959" s="832" t="s">
        <v>2083</v>
      </c>
      <c r="J959" s="832" t="s">
        <v>810</v>
      </c>
      <c r="K959" s="832" t="s">
        <v>1638</v>
      </c>
      <c r="L959" s="835">
        <v>490.89</v>
      </c>
      <c r="M959" s="835">
        <v>9326.91</v>
      </c>
      <c r="N959" s="832">
        <v>19</v>
      </c>
      <c r="O959" s="836">
        <v>13</v>
      </c>
      <c r="P959" s="835">
        <v>6872.46</v>
      </c>
      <c r="Q959" s="837">
        <v>0.73684210526315796</v>
      </c>
      <c r="R959" s="832">
        <v>14</v>
      </c>
      <c r="S959" s="837">
        <v>0.73684210526315785</v>
      </c>
      <c r="T959" s="836">
        <v>10</v>
      </c>
      <c r="U959" s="838">
        <v>0.76923076923076927</v>
      </c>
    </row>
    <row r="960" spans="1:21" ht="14.4" customHeight="1" x14ac:dyDescent="0.3">
      <c r="A960" s="831">
        <v>31</v>
      </c>
      <c r="B960" s="832" t="s">
        <v>2041</v>
      </c>
      <c r="C960" s="832" t="s">
        <v>2047</v>
      </c>
      <c r="D960" s="833" t="s">
        <v>3332</v>
      </c>
      <c r="E960" s="834" t="s">
        <v>2066</v>
      </c>
      <c r="F960" s="832" t="s">
        <v>2042</v>
      </c>
      <c r="G960" s="832" t="s">
        <v>2082</v>
      </c>
      <c r="H960" s="832" t="s">
        <v>630</v>
      </c>
      <c r="I960" s="832" t="s">
        <v>2091</v>
      </c>
      <c r="J960" s="832" t="s">
        <v>810</v>
      </c>
      <c r="K960" s="832" t="s">
        <v>1636</v>
      </c>
      <c r="L960" s="835">
        <v>736.33</v>
      </c>
      <c r="M960" s="835">
        <v>15462.93</v>
      </c>
      <c r="N960" s="832">
        <v>21</v>
      </c>
      <c r="O960" s="836">
        <v>17.5</v>
      </c>
      <c r="P960" s="835">
        <v>13253.94</v>
      </c>
      <c r="Q960" s="837">
        <v>0.85714285714285721</v>
      </c>
      <c r="R960" s="832">
        <v>18</v>
      </c>
      <c r="S960" s="837">
        <v>0.8571428571428571</v>
      </c>
      <c r="T960" s="836">
        <v>14.5</v>
      </c>
      <c r="U960" s="838">
        <v>0.82857142857142863</v>
      </c>
    </row>
    <row r="961" spans="1:21" ht="14.4" customHeight="1" x14ac:dyDescent="0.3">
      <c r="A961" s="831">
        <v>31</v>
      </c>
      <c r="B961" s="832" t="s">
        <v>2041</v>
      </c>
      <c r="C961" s="832" t="s">
        <v>2047</v>
      </c>
      <c r="D961" s="833" t="s">
        <v>3332</v>
      </c>
      <c r="E961" s="834" t="s">
        <v>2066</v>
      </c>
      <c r="F961" s="832" t="s">
        <v>2042</v>
      </c>
      <c r="G961" s="832" t="s">
        <v>2082</v>
      </c>
      <c r="H961" s="832" t="s">
        <v>630</v>
      </c>
      <c r="I961" s="832" t="s">
        <v>2233</v>
      </c>
      <c r="J961" s="832" t="s">
        <v>810</v>
      </c>
      <c r="K961" s="832" t="s">
        <v>2234</v>
      </c>
      <c r="L961" s="835">
        <v>923.74</v>
      </c>
      <c r="M961" s="835">
        <v>2771.2200000000003</v>
      </c>
      <c r="N961" s="832">
        <v>3</v>
      </c>
      <c r="O961" s="836">
        <v>1.5</v>
      </c>
      <c r="P961" s="835">
        <v>2771.2200000000003</v>
      </c>
      <c r="Q961" s="837">
        <v>1</v>
      </c>
      <c r="R961" s="832">
        <v>3</v>
      </c>
      <c r="S961" s="837">
        <v>1</v>
      </c>
      <c r="T961" s="836">
        <v>1.5</v>
      </c>
      <c r="U961" s="838">
        <v>1</v>
      </c>
    </row>
    <row r="962" spans="1:21" ht="14.4" customHeight="1" x14ac:dyDescent="0.3">
      <c r="A962" s="831">
        <v>31</v>
      </c>
      <c r="B962" s="832" t="s">
        <v>2041</v>
      </c>
      <c r="C962" s="832" t="s">
        <v>2047</v>
      </c>
      <c r="D962" s="833" t="s">
        <v>3332</v>
      </c>
      <c r="E962" s="834" t="s">
        <v>2066</v>
      </c>
      <c r="F962" s="832" t="s">
        <v>2042</v>
      </c>
      <c r="G962" s="832" t="s">
        <v>2092</v>
      </c>
      <c r="H962" s="832" t="s">
        <v>630</v>
      </c>
      <c r="I962" s="832" t="s">
        <v>1844</v>
      </c>
      <c r="J962" s="832" t="s">
        <v>671</v>
      </c>
      <c r="K962" s="832" t="s">
        <v>1845</v>
      </c>
      <c r="L962" s="835">
        <v>48.42</v>
      </c>
      <c r="M962" s="835">
        <v>145.26</v>
      </c>
      <c r="N962" s="832">
        <v>3</v>
      </c>
      <c r="O962" s="836">
        <v>2</v>
      </c>
      <c r="P962" s="835">
        <v>48.42</v>
      </c>
      <c r="Q962" s="837">
        <v>0.33333333333333337</v>
      </c>
      <c r="R962" s="832">
        <v>1</v>
      </c>
      <c r="S962" s="837">
        <v>0.33333333333333331</v>
      </c>
      <c r="T962" s="836">
        <v>1</v>
      </c>
      <c r="U962" s="838">
        <v>0.5</v>
      </c>
    </row>
    <row r="963" spans="1:21" ht="14.4" customHeight="1" x14ac:dyDescent="0.3">
      <c r="A963" s="831">
        <v>31</v>
      </c>
      <c r="B963" s="832" t="s">
        <v>2041</v>
      </c>
      <c r="C963" s="832" t="s">
        <v>2047</v>
      </c>
      <c r="D963" s="833" t="s">
        <v>3332</v>
      </c>
      <c r="E963" s="834" t="s">
        <v>2066</v>
      </c>
      <c r="F963" s="832" t="s">
        <v>2042</v>
      </c>
      <c r="G963" s="832" t="s">
        <v>2092</v>
      </c>
      <c r="H963" s="832" t="s">
        <v>588</v>
      </c>
      <c r="I963" s="832" t="s">
        <v>2266</v>
      </c>
      <c r="J963" s="832" t="s">
        <v>671</v>
      </c>
      <c r="K963" s="832" t="s">
        <v>2267</v>
      </c>
      <c r="L963" s="835">
        <v>48.42</v>
      </c>
      <c r="M963" s="835">
        <v>145.26</v>
      </c>
      <c r="N963" s="832">
        <v>3</v>
      </c>
      <c r="O963" s="836">
        <v>2.5</v>
      </c>
      <c r="P963" s="835">
        <v>96.84</v>
      </c>
      <c r="Q963" s="837">
        <v>0.66666666666666674</v>
      </c>
      <c r="R963" s="832">
        <v>2</v>
      </c>
      <c r="S963" s="837">
        <v>0.66666666666666663</v>
      </c>
      <c r="T963" s="836">
        <v>2</v>
      </c>
      <c r="U963" s="838">
        <v>0.8</v>
      </c>
    </row>
    <row r="964" spans="1:21" ht="14.4" customHeight="1" x14ac:dyDescent="0.3">
      <c r="A964" s="831">
        <v>31</v>
      </c>
      <c r="B964" s="832" t="s">
        <v>2041</v>
      </c>
      <c r="C964" s="832" t="s">
        <v>2047</v>
      </c>
      <c r="D964" s="833" t="s">
        <v>3332</v>
      </c>
      <c r="E964" s="834" t="s">
        <v>2066</v>
      </c>
      <c r="F964" s="832" t="s">
        <v>2042</v>
      </c>
      <c r="G964" s="832" t="s">
        <v>2093</v>
      </c>
      <c r="H964" s="832" t="s">
        <v>630</v>
      </c>
      <c r="I964" s="832" t="s">
        <v>1866</v>
      </c>
      <c r="J964" s="832" t="s">
        <v>1867</v>
      </c>
      <c r="K964" s="832" t="s">
        <v>1868</v>
      </c>
      <c r="L964" s="835">
        <v>0</v>
      </c>
      <c r="M964" s="835">
        <v>0</v>
      </c>
      <c r="N964" s="832">
        <v>19</v>
      </c>
      <c r="O964" s="836">
        <v>10.5</v>
      </c>
      <c r="P964" s="835">
        <v>0</v>
      </c>
      <c r="Q964" s="837"/>
      <c r="R964" s="832">
        <v>17</v>
      </c>
      <c r="S964" s="837">
        <v>0.89473684210526316</v>
      </c>
      <c r="T964" s="836">
        <v>9.5</v>
      </c>
      <c r="U964" s="838">
        <v>0.90476190476190477</v>
      </c>
    </row>
    <row r="965" spans="1:21" ht="14.4" customHeight="1" x14ac:dyDescent="0.3">
      <c r="A965" s="831">
        <v>31</v>
      </c>
      <c r="B965" s="832" t="s">
        <v>2041</v>
      </c>
      <c r="C965" s="832" t="s">
        <v>2047</v>
      </c>
      <c r="D965" s="833" t="s">
        <v>3332</v>
      </c>
      <c r="E965" s="834" t="s">
        <v>2066</v>
      </c>
      <c r="F965" s="832" t="s">
        <v>2042</v>
      </c>
      <c r="G965" s="832" t="s">
        <v>2380</v>
      </c>
      <c r="H965" s="832" t="s">
        <v>588</v>
      </c>
      <c r="I965" s="832" t="s">
        <v>2559</v>
      </c>
      <c r="J965" s="832" t="s">
        <v>2560</v>
      </c>
      <c r="K965" s="832" t="s">
        <v>2561</v>
      </c>
      <c r="L965" s="835">
        <v>300.68</v>
      </c>
      <c r="M965" s="835">
        <v>300.68</v>
      </c>
      <c r="N965" s="832">
        <v>1</v>
      </c>
      <c r="O965" s="836">
        <v>0.5</v>
      </c>
      <c r="P965" s="835">
        <v>300.68</v>
      </c>
      <c r="Q965" s="837">
        <v>1</v>
      </c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31</v>
      </c>
      <c r="B966" s="832" t="s">
        <v>2041</v>
      </c>
      <c r="C966" s="832" t="s">
        <v>2047</v>
      </c>
      <c r="D966" s="833" t="s">
        <v>3332</v>
      </c>
      <c r="E966" s="834" t="s">
        <v>2066</v>
      </c>
      <c r="F966" s="832" t="s">
        <v>2042</v>
      </c>
      <c r="G966" s="832" t="s">
        <v>2885</v>
      </c>
      <c r="H966" s="832" t="s">
        <v>588</v>
      </c>
      <c r="I966" s="832" t="s">
        <v>2886</v>
      </c>
      <c r="J966" s="832" t="s">
        <v>2887</v>
      </c>
      <c r="K966" s="832" t="s">
        <v>2888</v>
      </c>
      <c r="L966" s="835">
        <v>0</v>
      </c>
      <c r="M966" s="835">
        <v>0</v>
      </c>
      <c r="N966" s="832">
        <v>1</v>
      </c>
      <c r="O966" s="836">
        <v>1</v>
      </c>
      <c r="P966" s="835">
        <v>0</v>
      </c>
      <c r="Q966" s="837"/>
      <c r="R966" s="832">
        <v>1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31</v>
      </c>
      <c r="B967" s="832" t="s">
        <v>2041</v>
      </c>
      <c r="C967" s="832" t="s">
        <v>2047</v>
      </c>
      <c r="D967" s="833" t="s">
        <v>3332</v>
      </c>
      <c r="E967" s="834" t="s">
        <v>2066</v>
      </c>
      <c r="F967" s="832" t="s">
        <v>2042</v>
      </c>
      <c r="G967" s="832" t="s">
        <v>2097</v>
      </c>
      <c r="H967" s="832" t="s">
        <v>588</v>
      </c>
      <c r="I967" s="832" t="s">
        <v>2103</v>
      </c>
      <c r="J967" s="832" t="s">
        <v>2099</v>
      </c>
      <c r="K967" s="832" t="s">
        <v>2104</v>
      </c>
      <c r="L967" s="835">
        <v>99.94</v>
      </c>
      <c r="M967" s="835">
        <v>199.88</v>
      </c>
      <c r="N967" s="832">
        <v>2</v>
      </c>
      <c r="O967" s="836">
        <v>2</v>
      </c>
      <c r="P967" s="835">
        <v>199.88</v>
      </c>
      <c r="Q967" s="837">
        <v>1</v>
      </c>
      <c r="R967" s="832">
        <v>2</v>
      </c>
      <c r="S967" s="837">
        <v>1</v>
      </c>
      <c r="T967" s="836">
        <v>2</v>
      </c>
      <c r="U967" s="838">
        <v>1</v>
      </c>
    </row>
    <row r="968" spans="1:21" ht="14.4" customHeight="1" x14ac:dyDescent="0.3">
      <c r="A968" s="831">
        <v>31</v>
      </c>
      <c r="B968" s="832" t="s">
        <v>2041</v>
      </c>
      <c r="C968" s="832" t="s">
        <v>2047</v>
      </c>
      <c r="D968" s="833" t="s">
        <v>3332</v>
      </c>
      <c r="E968" s="834" t="s">
        <v>2066</v>
      </c>
      <c r="F968" s="832" t="s">
        <v>2042</v>
      </c>
      <c r="G968" s="832" t="s">
        <v>2097</v>
      </c>
      <c r="H968" s="832" t="s">
        <v>588</v>
      </c>
      <c r="I968" s="832" t="s">
        <v>2200</v>
      </c>
      <c r="J968" s="832" t="s">
        <v>1114</v>
      </c>
      <c r="K968" s="832" t="s">
        <v>2197</v>
      </c>
      <c r="L968" s="835">
        <v>50.32</v>
      </c>
      <c r="M968" s="835">
        <v>50.32</v>
      </c>
      <c r="N968" s="832">
        <v>1</v>
      </c>
      <c r="O968" s="836">
        <v>0.5</v>
      </c>
      <c r="P968" s="835">
        <v>50.32</v>
      </c>
      <c r="Q968" s="837">
        <v>1</v>
      </c>
      <c r="R968" s="832">
        <v>1</v>
      </c>
      <c r="S968" s="837">
        <v>1</v>
      </c>
      <c r="T968" s="836">
        <v>0.5</v>
      </c>
      <c r="U968" s="838">
        <v>1</v>
      </c>
    </row>
    <row r="969" spans="1:21" ht="14.4" customHeight="1" x14ac:dyDescent="0.3">
      <c r="A969" s="831">
        <v>31</v>
      </c>
      <c r="B969" s="832" t="s">
        <v>2041</v>
      </c>
      <c r="C969" s="832" t="s">
        <v>2047</v>
      </c>
      <c r="D969" s="833" t="s">
        <v>3332</v>
      </c>
      <c r="E969" s="834" t="s">
        <v>2066</v>
      </c>
      <c r="F969" s="832" t="s">
        <v>2042</v>
      </c>
      <c r="G969" s="832" t="s">
        <v>2889</v>
      </c>
      <c r="H969" s="832" t="s">
        <v>588</v>
      </c>
      <c r="I969" s="832" t="s">
        <v>2890</v>
      </c>
      <c r="J969" s="832" t="s">
        <v>2891</v>
      </c>
      <c r="K969" s="832" t="s">
        <v>2892</v>
      </c>
      <c r="L969" s="835">
        <v>0</v>
      </c>
      <c r="M969" s="835">
        <v>0</v>
      </c>
      <c r="N969" s="832">
        <v>1</v>
      </c>
      <c r="O969" s="836">
        <v>0.5</v>
      </c>
      <c r="P969" s="835"/>
      <c r="Q969" s="837"/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31</v>
      </c>
      <c r="B970" s="832" t="s">
        <v>2041</v>
      </c>
      <c r="C970" s="832" t="s">
        <v>2047</v>
      </c>
      <c r="D970" s="833" t="s">
        <v>3332</v>
      </c>
      <c r="E970" s="834" t="s">
        <v>2066</v>
      </c>
      <c r="F970" s="832" t="s">
        <v>2044</v>
      </c>
      <c r="G970" s="832" t="s">
        <v>2105</v>
      </c>
      <c r="H970" s="832" t="s">
        <v>588</v>
      </c>
      <c r="I970" s="832" t="s">
        <v>2106</v>
      </c>
      <c r="J970" s="832" t="s">
        <v>2107</v>
      </c>
      <c r="K970" s="832" t="s">
        <v>2108</v>
      </c>
      <c r="L970" s="835">
        <v>35.130000000000003</v>
      </c>
      <c r="M970" s="835">
        <v>491.82</v>
      </c>
      <c r="N970" s="832">
        <v>14</v>
      </c>
      <c r="O970" s="836">
        <v>14</v>
      </c>
      <c r="P970" s="835">
        <v>491.82</v>
      </c>
      <c r="Q970" s="837">
        <v>1</v>
      </c>
      <c r="R970" s="832">
        <v>14</v>
      </c>
      <c r="S970" s="837">
        <v>1</v>
      </c>
      <c r="T970" s="836">
        <v>14</v>
      </c>
      <c r="U970" s="838">
        <v>1</v>
      </c>
    </row>
    <row r="971" spans="1:21" ht="14.4" customHeight="1" x14ac:dyDescent="0.3">
      <c r="A971" s="831">
        <v>31</v>
      </c>
      <c r="B971" s="832" t="s">
        <v>2041</v>
      </c>
      <c r="C971" s="832" t="s">
        <v>2047</v>
      </c>
      <c r="D971" s="833" t="s">
        <v>3332</v>
      </c>
      <c r="E971" s="834" t="s">
        <v>2066</v>
      </c>
      <c r="F971" s="832" t="s">
        <v>2044</v>
      </c>
      <c r="G971" s="832" t="s">
        <v>2105</v>
      </c>
      <c r="H971" s="832" t="s">
        <v>588</v>
      </c>
      <c r="I971" s="832" t="s">
        <v>2476</v>
      </c>
      <c r="J971" s="832" t="s">
        <v>2107</v>
      </c>
      <c r="K971" s="832" t="s">
        <v>2477</v>
      </c>
      <c r="L971" s="835">
        <v>38.24</v>
      </c>
      <c r="M971" s="835">
        <v>38.24</v>
      </c>
      <c r="N971" s="832">
        <v>1</v>
      </c>
      <c r="O971" s="836">
        <v>1</v>
      </c>
      <c r="P971" s="835">
        <v>38.24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31</v>
      </c>
      <c r="B972" s="832" t="s">
        <v>2041</v>
      </c>
      <c r="C972" s="832" t="s">
        <v>2047</v>
      </c>
      <c r="D972" s="833" t="s">
        <v>3332</v>
      </c>
      <c r="E972" s="834" t="s">
        <v>2066</v>
      </c>
      <c r="F972" s="832" t="s">
        <v>2044</v>
      </c>
      <c r="G972" s="832" t="s">
        <v>2109</v>
      </c>
      <c r="H972" s="832" t="s">
        <v>588</v>
      </c>
      <c r="I972" s="832" t="s">
        <v>2248</v>
      </c>
      <c r="J972" s="832" t="s">
        <v>2249</v>
      </c>
      <c r="K972" s="832" t="s">
        <v>2250</v>
      </c>
      <c r="L972" s="835">
        <v>3000</v>
      </c>
      <c r="M972" s="835">
        <v>9000</v>
      </c>
      <c r="N972" s="832">
        <v>3</v>
      </c>
      <c r="O972" s="836">
        <v>3</v>
      </c>
      <c r="P972" s="835">
        <v>9000</v>
      </c>
      <c r="Q972" s="837">
        <v>1</v>
      </c>
      <c r="R972" s="832">
        <v>3</v>
      </c>
      <c r="S972" s="837">
        <v>1</v>
      </c>
      <c r="T972" s="836">
        <v>3</v>
      </c>
      <c r="U972" s="838">
        <v>1</v>
      </c>
    </row>
    <row r="973" spans="1:21" ht="14.4" customHeight="1" x14ac:dyDescent="0.3">
      <c r="A973" s="831">
        <v>31</v>
      </c>
      <c r="B973" s="832" t="s">
        <v>2041</v>
      </c>
      <c r="C973" s="832" t="s">
        <v>2047</v>
      </c>
      <c r="D973" s="833" t="s">
        <v>3332</v>
      </c>
      <c r="E973" s="834" t="s">
        <v>2066</v>
      </c>
      <c r="F973" s="832" t="s">
        <v>2044</v>
      </c>
      <c r="G973" s="832" t="s">
        <v>2109</v>
      </c>
      <c r="H973" s="832" t="s">
        <v>588</v>
      </c>
      <c r="I973" s="832" t="s">
        <v>2110</v>
      </c>
      <c r="J973" s="832" t="s">
        <v>2111</v>
      </c>
      <c r="K973" s="832" t="s">
        <v>2112</v>
      </c>
      <c r="L973" s="835">
        <v>492.18</v>
      </c>
      <c r="M973" s="835">
        <v>984.36</v>
      </c>
      <c r="N973" s="832">
        <v>2</v>
      </c>
      <c r="O973" s="836">
        <v>2</v>
      </c>
      <c r="P973" s="835">
        <v>984.36</v>
      </c>
      <c r="Q973" s="837">
        <v>1</v>
      </c>
      <c r="R973" s="832">
        <v>2</v>
      </c>
      <c r="S973" s="837">
        <v>1</v>
      </c>
      <c r="T973" s="836">
        <v>2</v>
      </c>
      <c r="U973" s="838">
        <v>1</v>
      </c>
    </row>
    <row r="974" spans="1:21" ht="14.4" customHeight="1" x14ac:dyDescent="0.3">
      <c r="A974" s="831">
        <v>31</v>
      </c>
      <c r="B974" s="832" t="s">
        <v>2041</v>
      </c>
      <c r="C974" s="832" t="s">
        <v>2047</v>
      </c>
      <c r="D974" s="833" t="s">
        <v>3332</v>
      </c>
      <c r="E974" s="834" t="s">
        <v>2066</v>
      </c>
      <c r="F974" s="832" t="s">
        <v>2044</v>
      </c>
      <c r="G974" s="832" t="s">
        <v>2109</v>
      </c>
      <c r="H974" s="832" t="s">
        <v>588</v>
      </c>
      <c r="I974" s="832" t="s">
        <v>2314</v>
      </c>
      <c r="J974" s="832" t="s">
        <v>2315</v>
      </c>
      <c r="K974" s="832" t="s">
        <v>2316</v>
      </c>
      <c r="L974" s="835">
        <v>320.25</v>
      </c>
      <c r="M974" s="835">
        <v>640.5</v>
      </c>
      <c r="N974" s="832">
        <v>2</v>
      </c>
      <c r="O974" s="836">
        <v>2</v>
      </c>
      <c r="P974" s="835">
        <v>640.5</v>
      </c>
      <c r="Q974" s="837">
        <v>1</v>
      </c>
      <c r="R974" s="832">
        <v>2</v>
      </c>
      <c r="S974" s="837">
        <v>1</v>
      </c>
      <c r="T974" s="836">
        <v>2</v>
      </c>
      <c r="U974" s="838">
        <v>1</v>
      </c>
    </row>
    <row r="975" spans="1:21" ht="14.4" customHeight="1" x14ac:dyDescent="0.3">
      <c r="A975" s="831">
        <v>31</v>
      </c>
      <c r="B975" s="832" t="s">
        <v>2041</v>
      </c>
      <c r="C975" s="832" t="s">
        <v>2047</v>
      </c>
      <c r="D975" s="833" t="s">
        <v>3332</v>
      </c>
      <c r="E975" s="834" t="s">
        <v>2066</v>
      </c>
      <c r="F975" s="832" t="s">
        <v>2044</v>
      </c>
      <c r="G975" s="832" t="s">
        <v>2109</v>
      </c>
      <c r="H975" s="832" t="s">
        <v>588</v>
      </c>
      <c r="I975" s="832" t="s">
        <v>2359</v>
      </c>
      <c r="J975" s="832" t="s">
        <v>2360</v>
      </c>
      <c r="K975" s="832" t="s">
        <v>2361</v>
      </c>
      <c r="L975" s="835">
        <v>245.43</v>
      </c>
      <c r="M975" s="835">
        <v>490.86</v>
      </c>
      <c r="N975" s="832">
        <v>2</v>
      </c>
      <c r="O975" s="836">
        <v>2</v>
      </c>
      <c r="P975" s="835">
        <v>490.86</v>
      </c>
      <c r="Q975" s="837">
        <v>1</v>
      </c>
      <c r="R975" s="832">
        <v>2</v>
      </c>
      <c r="S975" s="837">
        <v>1</v>
      </c>
      <c r="T975" s="836">
        <v>2</v>
      </c>
      <c r="U975" s="838">
        <v>1</v>
      </c>
    </row>
    <row r="976" spans="1:21" ht="14.4" customHeight="1" x14ac:dyDescent="0.3">
      <c r="A976" s="831">
        <v>31</v>
      </c>
      <c r="B976" s="832" t="s">
        <v>2041</v>
      </c>
      <c r="C976" s="832" t="s">
        <v>2047</v>
      </c>
      <c r="D976" s="833" t="s">
        <v>3332</v>
      </c>
      <c r="E976" s="834" t="s">
        <v>2066</v>
      </c>
      <c r="F976" s="832" t="s">
        <v>2044</v>
      </c>
      <c r="G976" s="832" t="s">
        <v>2109</v>
      </c>
      <c r="H976" s="832" t="s">
        <v>588</v>
      </c>
      <c r="I976" s="832" t="s">
        <v>2478</v>
      </c>
      <c r="J976" s="832" t="s">
        <v>2120</v>
      </c>
      <c r="K976" s="832" t="s">
        <v>2479</v>
      </c>
      <c r="L976" s="835">
        <v>50.5</v>
      </c>
      <c r="M976" s="835">
        <v>101</v>
      </c>
      <c r="N976" s="832">
        <v>2</v>
      </c>
      <c r="O976" s="836">
        <v>2</v>
      </c>
      <c r="P976" s="835">
        <v>101</v>
      </c>
      <c r="Q976" s="837">
        <v>1</v>
      </c>
      <c r="R976" s="832">
        <v>2</v>
      </c>
      <c r="S976" s="837">
        <v>1</v>
      </c>
      <c r="T976" s="836">
        <v>2</v>
      </c>
      <c r="U976" s="838">
        <v>1</v>
      </c>
    </row>
    <row r="977" spans="1:21" ht="14.4" customHeight="1" x14ac:dyDescent="0.3">
      <c r="A977" s="831">
        <v>31</v>
      </c>
      <c r="B977" s="832" t="s">
        <v>2041</v>
      </c>
      <c r="C977" s="832" t="s">
        <v>2047</v>
      </c>
      <c r="D977" s="833" t="s">
        <v>3332</v>
      </c>
      <c r="E977" s="834" t="s">
        <v>2066</v>
      </c>
      <c r="F977" s="832" t="s">
        <v>2044</v>
      </c>
      <c r="G977" s="832" t="s">
        <v>2109</v>
      </c>
      <c r="H977" s="832" t="s">
        <v>588</v>
      </c>
      <c r="I977" s="832" t="s">
        <v>2122</v>
      </c>
      <c r="J977" s="832" t="s">
        <v>2123</v>
      </c>
      <c r="K977" s="832" t="s">
        <v>2124</v>
      </c>
      <c r="L977" s="835">
        <v>971.25</v>
      </c>
      <c r="M977" s="835">
        <v>1942.5</v>
      </c>
      <c r="N977" s="832">
        <v>2</v>
      </c>
      <c r="O977" s="836">
        <v>2</v>
      </c>
      <c r="P977" s="835">
        <v>1942.5</v>
      </c>
      <c r="Q977" s="837">
        <v>1</v>
      </c>
      <c r="R977" s="832">
        <v>2</v>
      </c>
      <c r="S977" s="837">
        <v>1</v>
      </c>
      <c r="T977" s="836">
        <v>2</v>
      </c>
      <c r="U977" s="838">
        <v>1</v>
      </c>
    </row>
    <row r="978" spans="1:21" ht="14.4" customHeight="1" x14ac:dyDescent="0.3">
      <c r="A978" s="831">
        <v>31</v>
      </c>
      <c r="B978" s="832" t="s">
        <v>2041</v>
      </c>
      <c r="C978" s="832" t="s">
        <v>2047</v>
      </c>
      <c r="D978" s="833" t="s">
        <v>3332</v>
      </c>
      <c r="E978" s="834" t="s">
        <v>2066</v>
      </c>
      <c r="F978" s="832" t="s">
        <v>2044</v>
      </c>
      <c r="G978" s="832" t="s">
        <v>2109</v>
      </c>
      <c r="H978" s="832" t="s">
        <v>588</v>
      </c>
      <c r="I978" s="832" t="s">
        <v>2584</v>
      </c>
      <c r="J978" s="832" t="s">
        <v>2585</v>
      </c>
      <c r="K978" s="832" t="s">
        <v>2586</v>
      </c>
      <c r="L978" s="835">
        <v>250</v>
      </c>
      <c r="M978" s="835">
        <v>750</v>
      </c>
      <c r="N978" s="832">
        <v>3</v>
      </c>
      <c r="O978" s="836">
        <v>3</v>
      </c>
      <c r="P978" s="835">
        <v>750</v>
      </c>
      <c r="Q978" s="837">
        <v>1</v>
      </c>
      <c r="R978" s="832">
        <v>3</v>
      </c>
      <c r="S978" s="837">
        <v>1</v>
      </c>
      <c r="T978" s="836">
        <v>3</v>
      </c>
      <c r="U978" s="838">
        <v>1</v>
      </c>
    </row>
    <row r="979" spans="1:21" ht="14.4" customHeight="1" x14ac:dyDescent="0.3">
      <c r="A979" s="831">
        <v>31</v>
      </c>
      <c r="B979" s="832" t="s">
        <v>2041</v>
      </c>
      <c r="C979" s="832" t="s">
        <v>2047</v>
      </c>
      <c r="D979" s="833" t="s">
        <v>3332</v>
      </c>
      <c r="E979" s="834" t="s">
        <v>2066</v>
      </c>
      <c r="F979" s="832" t="s">
        <v>2044</v>
      </c>
      <c r="G979" s="832" t="s">
        <v>2109</v>
      </c>
      <c r="H979" s="832" t="s">
        <v>588</v>
      </c>
      <c r="I979" s="832" t="s">
        <v>2587</v>
      </c>
      <c r="J979" s="832" t="s">
        <v>2588</v>
      </c>
      <c r="K979" s="832"/>
      <c r="L979" s="835">
        <v>80.349999999999994</v>
      </c>
      <c r="M979" s="835">
        <v>160.69999999999999</v>
      </c>
      <c r="N979" s="832">
        <v>2</v>
      </c>
      <c r="O979" s="836">
        <v>2</v>
      </c>
      <c r="P979" s="835">
        <v>160.69999999999999</v>
      </c>
      <c r="Q979" s="837">
        <v>1</v>
      </c>
      <c r="R979" s="832">
        <v>2</v>
      </c>
      <c r="S979" s="837">
        <v>1</v>
      </c>
      <c r="T979" s="836">
        <v>2</v>
      </c>
      <c r="U979" s="838">
        <v>1</v>
      </c>
    </row>
    <row r="980" spans="1:21" ht="14.4" customHeight="1" x14ac:dyDescent="0.3">
      <c r="A980" s="831">
        <v>31</v>
      </c>
      <c r="B980" s="832" t="s">
        <v>2041</v>
      </c>
      <c r="C980" s="832" t="s">
        <v>2047</v>
      </c>
      <c r="D980" s="833" t="s">
        <v>3332</v>
      </c>
      <c r="E980" s="834" t="s">
        <v>2066</v>
      </c>
      <c r="F980" s="832" t="s">
        <v>2044</v>
      </c>
      <c r="G980" s="832" t="s">
        <v>2109</v>
      </c>
      <c r="H980" s="832" t="s">
        <v>588</v>
      </c>
      <c r="I980" s="832" t="s">
        <v>2589</v>
      </c>
      <c r="J980" s="832" t="s">
        <v>2590</v>
      </c>
      <c r="K980" s="832" t="s">
        <v>2591</v>
      </c>
      <c r="L980" s="835">
        <v>600</v>
      </c>
      <c r="M980" s="835">
        <v>600</v>
      </c>
      <c r="N980" s="832">
        <v>1</v>
      </c>
      <c r="O980" s="836">
        <v>1</v>
      </c>
      <c r="P980" s="835">
        <v>600</v>
      </c>
      <c r="Q980" s="837">
        <v>1</v>
      </c>
      <c r="R980" s="832">
        <v>1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31</v>
      </c>
      <c r="B981" s="832" t="s">
        <v>2041</v>
      </c>
      <c r="C981" s="832" t="s">
        <v>2047</v>
      </c>
      <c r="D981" s="833" t="s">
        <v>3332</v>
      </c>
      <c r="E981" s="834" t="s">
        <v>2066</v>
      </c>
      <c r="F981" s="832" t="s">
        <v>2044</v>
      </c>
      <c r="G981" s="832" t="s">
        <v>2109</v>
      </c>
      <c r="H981" s="832" t="s">
        <v>588</v>
      </c>
      <c r="I981" s="832" t="s">
        <v>2277</v>
      </c>
      <c r="J981" s="832" t="s">
        <v>2278</v>
      </c>
      <c r="K981" s="832" t="s">
        <v>2279</v>
      </c>
      <c r="L981" s="835">
        <v>349.12</v>
      </c>
      <c r="M981" s="835">
        <v>349.12</v>
      </c>
      <c r="N981" s="832">
        <v>1</v>
      </c>
      <c r="O981" s="836">
        <v>1</v>
      </c>
      <c r="P981" s="835">
        <v>349.12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31</v>
      </c>
      <c r="B982" s="832" t="s">
        <v>2041</v>
      </c>
      <c r="C982" s="832" t="s">
        <v>2047</v>
      </c>
      <c r="D982" s="833" t="s">
        <v>3332</v>
      </c>
      <c r="E982" s="834" t="s">
        <v>2066</v>
      </c>
      <c r="F982" s="832" t="s">
        <v>2044</v>
      </c>
      <c r="G982" s="832" t="s">
        <v>2109</v>
      </c>
      <c r="H982" s="832" t="s">
        <v>588</v>
      </c>
      <c r="I982" s="832" t="s">
        <v>2125</v>
      </c>
      <c r="J982" s="832" t="s">
        <v>2126</v>
      </c>
      <c r="K982" s="832" t="s">
        <v>2127</v>
      </c>
      <c r="L982" s="835">
        <v>350</v>
      </c>
      <c r="M982" s="835">
        <v>9800</v>
      </c>
      <c r="N982" s="832">
        <v>28</v>
      </c>
      <c r="O982" s="836">
        <v>28</v>
      </c>
      <c r="P982" s="835">
        <v>9450</v>
      </c>
      <c r="Q982" s="837">
        <v>0.9642857142857143</v>
      </c>
      <c r="R982" s="832">
        <v>27</v>
      </c>
      <c r="S982" s="837">
        <v>0.9642857142857143</v>
      </c>
      <c r="T982" s="836">
        <v>27</v>
      </c>
      <c r="U982" s="838">
        <v>0.9642857142857143</v>
      </c>
    </row>
    <row r="983" spans="1:21" ht="14.4" customHeight="1" x14ac:dyDescent="0.3">
      <c r="A983" s="831">
        <v>31</v>
      </c>
      <c r="B983" s="832" t="s">
        <v>2041</v>
      </c>
      <c r="C983" s="832" t="s">
        <v>2047</v>
      </c>
      <c r="D983" s="833" t="s">
        <v>3332</v>
      </c>
      <c r="E983" s="834" t="s">
        <v>2066</v>
      </c>
      <c r="F983" s="832" t="s">
        <v>2044</v>
      </c>
      <c r="G983" s="832" t="s">
        <v>2109</v>
      </c>
      <c r="H983" s="832" t="s">
        <v>588</v>
      </c>
      <c r="I983" s="832" t="s">
        <v>2251</v>
      </c>
      <c r="J983" s="832" t="s">
        <v>2252</v>
      </c>
      <c r="K983" s="832" t="s">
        <v>2253</v>
      </c>
      <c r="L983" s="835">
        <v>1000</v>
      </c>
      <c r="M983" s="835">
        <v>13000</v>
      </c>
      <c r="N983" s="832">
        <v>13</v>
      </c>
      <c r="O983" s="836">
        <v>13</v>
      </c>
      <c r="P983" s="835">
        <v>13000</v>
      </c>
      <c r="Q983" s="837">
        <v>1</v>
      </c>
      <c r="R983" s="832">
        <v>13</v>
      </c>
      <c r="S983" s="837">
        <v>1</v>
      </c>
      <c r="T983" s="836">
        <v>13</v>
      </c>
      <c r="U983" s="838">
        <v>1</v>
      </c>
    </row>
    <row r="984" spans="1:21" ht="14.4" customHeight="1" x14ac:dyDescent="0.3">
      <c r="A984" s="831">
        <v>31</v>
      </c>
      <c r="B984" s="832" t="s">
        <v>2041</v>
      </c>
      <c r="C984" s="832" t="s">
        <v>2047</v>
      </c>
      <c r="D984" s="833" t="s">
        <v>3332</v>
      </c>
      <c r="E984" s="834" t="s">
        <v>2066</v>
      </c>
      <c r="F984" s="832" t="s">
        <v>2044</v>
      </c>
      <c r="G984" s="832" t="s">
        <v>2109</v>
      </c>
      <c r="H984" s="832" t="s">
        <v>588</v>
      </c>
      <c r="I984" s="832" t="s">
        <v>2254</v>
      </c>
      <c r="J984" s="832" t="s">
        <v>2255</v>
      </c>
      <c r="K984" s="832" t="s">
        <v>2256</v>
      </c>
      <c r="L984" s="835">
        <v>750</v>
      </c>
      <c r="M984" s="835">
        <v>750</v>
      </c>
      <c r="N984" s="832">
        <v>1</v>
      </c>
      <c r="O984" s="836">
        <v>1</v>
      </c>
      <c r="P984" s="835">
        <v>750</v>
      </c>
      <c r="Q984" s="837">
        <v>1</v>
      </c>
      <c r="R984" s="832">
        <v>1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31</v>
      </c>
      <c r="B985" s="832" t="s">
        <v>2041</v>
      </c>
      <c r="C985" s="832" t="s">
        <v>2047</v>
      </c>
      <c r="D985" s="833" t="s">
        <v>3332</v>
      </c>
      <c r="E985" s="834" t="s">
        <v>2066</v>
      </c>
      <c r="F985" s="832" t="s">
        <v>2044</v>
      </c>
      <c r="G985" s="832" t="s">
        <v>2109</v>
      </c>
      <c r="H985" s="832" t="s">
        <v>588</v>
      </c>
      <c r="I985" s="832" t="s">
        <v>2893</v>
      </c>
      <c r="J985" s="832" t="s">
        <v>2894</v>
      </c>
      <c r="K985" s="832"/>
      <c r="L985" s="835">
        <v>705.67</v>
      </c>
      <c r="M985" s="835">
        <v>705.67</v>
      </c>
      <c r="N985" s="832">
        <v>1</v>
      </c>
      <c r="O985" s="836">
        <v>1</v>
      </c>
      <c r="P985" s="835">
        <v>705.67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31</v>
      </c>
      <c r="B986" s="832" t="s">
        <v>2041</v>
      </c>
      <c r="C986" s="832" t="s">
        <v>2047</v>
      </c>
      <c r="D986" s="833" t="s">
        <v>3332</v>
      </c>
      <c r="E986" s="834" t="s">
        <v>2066</v>
      </c>
      <c r="F986" s="832" t="s">
        <v>2044</v>
      </c>
      <c r="G986" s="832" t="s">
        <v>2109</v>
      </c>
      <c r="H986" s="832" t="s">
        <v>588</v>
      </c>
      <c r="I986" s="832" t="s">
        <v>2862</v>
      </c>
      <c r="J986" s="832" t="s">
        <v>2863</v>
      </c>
      <c r="K986" s="832" t="s">
        <v>2864</v>
      </c>
      <c r="L986" s="835">
        <v>350</v>
      </c>
      <c r="M986" s="835">
        <v>350</v>
      </c>
      <c r="N986" s="832">
        <v>1</v>
      </c>
      <c r="O986" s="836">
        <v>1</v>
      </c>
      <c r="P986" s="835">
        <v>350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31</v>
      </c>
      <c r="B987" s="832" t="s">
        <v>2041</v>
      </c>
      <c r="C987" s="832" t="s">
        <v>2047</v>
      </c>
      <c r="D987" s="833" t="s">
        <v>3332</v>
      </c>
      <c r="E987" s="834" t="s">
        <v>2066</v>
      </c>
      <c r="F987" s="832" t="s">
        <v>2044</v>
      </c>
      <c r="G987" s="832" t="s">
        <v>2109</v>
      </c>
      <c r="H987" s="832" t="s">
        <v>588</v>
      </c>
      <c r="I987" s="832" t="s">
        <v>2365</v>
      </c>
      <c r="J987" s="832" t="s">
        <v>2318</v>
      </c>
      <c r="K987" s="832" t="s">
        <v>2366</v>
      </c>
      <c r="L987" s="835">
        <v>775</v>
      </c>
      <c r="M987" s="835">
        <v>775</v>
      </c>
      <c r="N987" s="832">
        <v>1</v>
      </c>
      <c r="O987" s="836">
        <v>1</v>
      </c>
      <c r="P987" s="835">
        <v>775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31</v>
      </c>
      <c r="B988" s="832" t="s">
        <v>2041</v>
      </c>
      <c r="C988" s="832" t="s">
        <v>2047</v>
      </c>
      <c r="D988" s="833" t="s">
        <v>3332</v>
      </c>
      <c r="E988" s="834" t="s">
        <v>2066</v>
      </c>
      <c r="F988" s="832" t="s">
        <v>2044</v>
      </c>
      <c r="G988" s="832" t="s">
        <v>2109</v>
      </c>
      <c r="H988" s="832" t="s">
        <v>588</v>
      </c>
      <c r="I988" s="832" t="s">
        <v>2367</v>
      </c>
      <c r="J988" s="832" t="s">
        <v>2368</v>
      </c>
      <c r="K988" s="832" t="s">
        <v>2322</v>
      </c>
      <c r="L988" s="835">
        <v>1000</v>
      </c>
      <c r="M988" s="835">
        <v>2000</v>
      </c>
      <c r="N988" s="832">
        <v>2</v>
      </c>
      <c r="O988" s="836">
        <v>2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31</v>
      </c>
      <c r="B989" s="832" t="s">
        <v>2041</v>
      </c>
      <c r="C989" s="832" t="s">
        <v>2047</v>
      </c>
      <c r="D989" s="833" t="s">
        <v>3332</v>
      </c>
      <c r="E989" s="834" t="s">
        <v>2066</v>
      </c>
      <c r="F989" s="832" t="s">
        <v>2044</v>
      </c>
      <c r="G989" s="832" t="s">
        <v>2109</v>
      </c>
      <c r="H989" s="832" t="s">
        <v>588</v>
      </c>
      <c r="I989" s="832" t="s">
        <v>2317</v>
      </c>
      <c r="J989" s="832" t="s">
        <v>2318</v>
      </c>
      <c r="K989" s="832" t="s">
        <v>2319</v>
      </c>
      <c r="L989" s="835">
        <v>2260</v>
      </c>
      <c r="M989" s="835">
        <v>2260</v>
      </c>
      <c r="N989" s="832">
        <v>1</v>
      </c>
      <c r="O989" s="836">
        <v>1</v>
      </c>
      <c r="P989" s="835">
        <v>2260</v>
      </c>
      <c r="Q989" s="837">
        <v>1</v>
      </c>
      <c r="R989" s="832">
        <v>1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31</v>
      </c>
      <c r="B990" s="832" t="s">
        <v>2041</v>
      </c>
      <c r="C990" s="832" t="s">
        <v>2047</v>
      </c>
      <c r="D990" s="833" t="s">
        <v>3332</v>
      </c>
      <c r="E990" s="834" t="s">
        <v>2066</v>
      </c>
      <c r="F990" s="832" t="s">
        <v>2044</v>
      </c>
      <c r="G990" s="832" t="s">
        <v>2109</v>
      </c>
      <c r="H990" s="832" t="s">
        <v>588</v>
      </c>
      <c r="I990" s="832" t="s">
        <v>2596</v>
      </c>
      <c r="J990" s="832" t="s">
        <v>2597</v>
      </c>
      <c r="K990" s="832" t="s">
        <v>2598</v>
      </c>
      <c r="L990" s="835">
        <v>628</v>
      </c>
      <c r="M990" s="835">
        <v>628</v>
      </c>
      <c r="N990" s="832">
        <v>1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31</v>
      </c>
      <c r="B991" s="832" t="s">
        <v>2041</v>
      </c>
      <c r="C991" s="832" t="s">
        <v>2047</v>
      </c>
      <c r="D991" s="833" t="s">
        <v>3332</v>
      </c>
      <c r="E991" s="834" t="s">
        <v>2066</v>
      </c>
      <c r="F991" s="832" t="s">
        <v>2044</v>
      </c>
      <c r="G991" s="832" t="s">
        <v>2109</v>
      </c>
      <c r="H991" s="832" t="s">
        <v>588</v>
      </c>
      <c r="I991" s="832" t="s">
        <v>2599</v>
      </c>
      <c r="J991" s="832" t="s">
        <v>2493</v>
      </c>
      <c r="K991" s="832" t="s">
        <v>2600</v>
      </c>
      <c r="L991" s="835">
        <v>600</v>
      </c>
      <c r="M991" s="835">
        <v>600</v>
      </c>
      <c r="N991" s="832">
        <v>1</v>
      </c>
      <c r="O991" s="836">
        <v>1</v>
      </c>
      <c r="P991" s="835">
        <v>600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31</v>
      </c>
      <c r="B992" s="832" t="s">
        <v>2041</v>
      </c>
      <c r="C992" s="832" t="s">
        <v>2047</v>
      </c>
      <c r="D992" s="833" t="s">
        <v>3332</v>
      </c>
      <c r="E992" s="834" t="s">
        <v>2066</v>
      </c>
      <c r="F992" s="832" t="s">
        <v>2044</v>
      </c>
      <c r="G992" s="832" t="s">
        <v>2109</v>
      </c>
      <c r="H992" s="832" t="s">
        <v>588</v>
      </c>
      <c r="I992" s="832" t="s">
        <v>2895</v>
      </c>
      <c r="J992" s="832" t="s">
        <v>2896</v>
      </c>
      <c r="K992" s="832" t="s">
        <v>2897</v>
      </c>
      <c r="L992" s="835">
        <v>750</v>
      </c>
      <c r="M992" s="835">
        <v>750</v>
      </c>
      <c r="N992" s="832">
        <v>1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31</v>
      </c>
      <c r="B993" s="832" t="s">
        <v>2041</v>
      </c>
      <c r="C993" s="832" t="s">
        <v>2047</v>
      </c>
      <c r="D993" s="833" t="s">
        <v>3332</v>
      </c>
      <c r="E993" s="834" t="s">
        <v>2066</v>
      </c>
      <c r="F993" s="832" t="s">
        <v>2044</v>
      </c>
      <c r="G993" s="832" t="s">
        <v>2109</v>
      </c>
      <c r="H993" s="832" t="s">
        <v>588</v>
      </c>
      <c r="I993" s="832" t="s">
        <v>2898</v>
      </c>
      <c r="J993" s="832" t="s">
        <v>2899</v>
      </c>
      <c r="K993" s="832" t="s">
        <v>2900</v>
      </c>
      <c r="L993" s="835">
        <v>180</v>
      </c>
      <c r="M993" s="835">
        <v>540</v>
      </c>
      <c r="N993" s="832">
        <v>3</v>
      </c>
      <c r="O993" s="836">
        <v>3</v>
      </c>
      <c r="P993" s="835">
        <v>180</v>
      </c>
      <c r="Q993" s="837">
        <v>0.33333333333333331</v>
      </c>
      <c r="R993" s="832">
        <v>1</v>
      </c>
      <c r="S993" s="837">
        <v>0.33333333333333331</v>
      </c>
      <c r="T993" s="836">
        <v>1</v>
      </c>
      <c r="U993" s="838">
        <v>0.33333333333333331</v>
      </c>
    </row>
    <row r="994" spans="1:21" ht="14.4" customHeight="1" x14ac:dyDescent="0.3">
      <c r="A994" s="831">
        <v>31</v>
      </c>
      <c r="B994" s="832" t="s">
        <v>2041</v>
      </c>
      <c r="C994" s="832" t="s">
        <v>2047</v>
      </c>
      <c r="D994" s="833" t="s">
        <v>3332</v>
      </c>
      <c r="E994" s="834" t="s">
        <v>2066</v>
      </c>
      <c r="F994" s="832" t="s">
        <v>2044</v>
      </c>
      <c r="G994" s="832" t="s">
        <v>2109</v>
      </c>
      <c r="H994" s="832" t="s">
        <v>588</v>
      </c>
      <c r="I994" s="832" t="s">
        <v>2901</v>
      </c>
      <c r="J994" s="832" t="s">
        <v>2902</v>
      </c>
      <c r="K994" s="832"/>
      <c r="L994" s="835">
        <v>746.76</v>
      </c>
      <c r="M994" s="835">
        <v>746.76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31</v>
      </c>
      <c r="B995" s="832" t="s">
        <v>2041</v>
      </c>
      <c r="C995" s="832" t="s">
        <v>2047</v>
      </c>
      <c r="D995" s="833" t="s">
        <v>3332</v>
      </c>
      <c r="E995" s="834" t="s">
        <v>2066</v>
      </c>
      <c r="F995" s="832" t="s">
        <v>2044</v>
      </c>
      <c r="G995" s="832" t="s">
        <v>2109</v>
      </c>
      <c r="H995" s="832" t="s">
        <v>588</v>
      </c>
      <c r="I995" s="832" t="s">
        <v>2903</v>
      </c>
      <c r="J995" s="832" t="s">
        <v>2904</v>
      </c>
      <c r="K995" s="832" t="s">
        <v>2905</v>
      </c>
      <c r="L995" s="835">
        <v>180</v>
      </c>
      <c r="M995" s="835">
        <v>180</v>
      </c>
      <c r="N995" s="832">
        <v>1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31</v>
      </c>
      <c r="B996" s="832" t="s">
        <v>2041</v>
      </c>
      <c r="C996" s="832" t="s">
        <v>2047</v>
      </c>
      <c r="D996" s="833" t="s">
        <v>3332</v>
      </c>
      <c r="E996" s="834" t="s">
        <v>2066</v>
      </c>
      <c r="F996" s="832" t="s">
        <v>2044</v>
      </c>
      <c r="G996" s="832" t="s">
        <v>2131</v>
      </c>
      <c r="H996" s="832" t="s">
        <v>588</v>
      </c>
      <c r="I996" s="832" t="s">
        <v>2214</v>
      </c>
      <c r="J996" s="832" t="s">
        <v>2215</v>
      </c>
      <c r="K996" s="832" t="s">
        <v>2216</v>
      </c>
      <c r="L996" s="835">
        <v>260</v>
      </c>
      <c r="M996" s="835">
        <v>260</v>
      </c>
      <c r="N996" s="832">
        <v>1</v>
      </c>
      <c r="O996" s="836">
        <v>1</v>
      </c>
      <c r="P996" s="835">
        <v>260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31</v>
      </c>
      <c r="B997" s="832" t="s">
        <v>2041</v>
      </c>
      <c r="C997" s="832" t="s">
        <v>2047</v>
      </c>
      <c r="D997" s="833" t="s">
        <v>3332</v>
      </c>
      <c r="E997" s="834" t="s">
        <v>2066</v>
      </c>
      <c r="F997" s="832" t="s">
        <v>2044</v>
      </c>
      <c r="G997" s="832" t="s">
        <v>2131</v>
      </c>
      <c r="H997" s="832" t="s">
        <v>588</v>
      </c>
      <c r="I997" s="832" t="s">
        <v>2132</v>
      </c>
      <c r="J997" s="832" t="s">
        <v>2133</v>
      </c>
      <c r="K997" s="832" t="s">
        <v>2134</v>
      </c>
      <c r="L997" s="835">
        <v>200</v>
      </c>
      <c r="M997" s="835">
        <v>800</v>
      </c>
      <c r="N997" s="832">
        <v>4</v>
      </c>
      <c r="O997" s="836">
        <v>2</v>
      </c>
      <c r="P997" s="835">
        <v>800</v>
      </c>
      <c r="Q997" s="837">
        <v>1</v>
      </c>
      <c r="R997" s="832">
        <v>4</v>
      </c>
      <c r="S997" s="837">
        <v>1</v>
      </c>
      <c r="T997" s="836">
        <v>2</v>
      </c>
      <c r="U997" s="838">
        <v>1</v>
      </c>
    </row>
    <row r="998" spans="1:21" ht="14.4" customHeight="1" x14ac:dyDescent="0.3">
      <c r="A998" s="831">
        <v>31</v>
      </c>
      <c r="B998" s="832" t="s">
        <v>2041</v>
      </c>
      <c r="C998" s="832" t="s">
        <v>2047</v>
      </c>
      <c r="D998" s="833" t="s">
        <v>3332</v>
      </c>
      <c r="E998" s="834" t="s">
        <v>2067</v>
      </c>
      <c r="F998" s="832" t="s">
        <v>2042</v>
      </c>
      <c r="G998" s="832" t="s">
        <v>2085</v>
      </c>
      <c r="H998" s="832" t="s">
        <v>588</v>
      </c>
      <c r="I998" s="832" t="s">
        <v>2220</v>
      </c>
      <c r="J998" s="832" t="s">
        <v>2221</v>
      </c>
      <c r="K998" s="832" t="s">
        <v>2222</v>
      </c>
      <c r="L998" s="835">
        <v>154.36000000000001</v>
      </c>
      <c r="M998" s="835">
        <v>308.72000000000003</v>
      </c>
      <c r="N998" s="832">
        <v>2</v>
      </c>
      <c r="O998" s="836">
        <v>2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31</v>
      </c>
      <c r="B999" s="832" t="s">
        <v>2041</v>
      </c>
      <c r="C999" s="832" t="s">
        <v>2047</v>
      </c>
      <c r="D999" s="833" t="s">
        <v>3332</v>
      </c>
      <c r="E999" s="834" t="s">
        <v>2067</v>
      </c>
      <c r="F999" s="832" t="s">
        <v>2042</v>
      </c>
      <c r="G999" s="832" t="s">
        <v>2085</v>
      </c>
      <c r="H999" s="832" t="s">
        <v>630</v>
      </c>
      <c r="I999" s="832" t="s">
        <v>1776</v>
      </c>
      <c r="J999" s="832" t="s">
        <v>1158</v>
      </c>
      <c r="K999" s="832" t="s">
        <v>1777</v>
      </c>
      <c r="L999" s="835">
        <v>154.36000000000001</v>
      </c>
      <c r="M999" s="835">
        <v>1080.52</v>
      </c>
      <c r="N999" s="832">
        <v>7</v>
      </c>
      <c r="O999" s="836">
        <v>6.5</v>
      </c>
      <c r="P999" s="835">
        <v>463.08000000000004</v>
      </c>
      <c r="Q999" s="837">
        <v>0.4285714285714286</v>
      </c>
      <c r="R999" s="832">
        <v>3</v>
      </c>
      <c r="S999" s="837">
        <v>0.42857142857142855</v>
      </c>
      <c r="T999" s="836">
        <v>2.5</v>
      </c>
      <c r="U999" s="838">
        <v>0.38461538461538464</v>
      </c>
    </row>
    <row r="1000" spans="1:21" ht="14.4" customHeight="1" x14ac:dyDescent="0.3">
      <c r="A1000" s="831">
        <v>31</v>
      </c>
      <c r="B1000" s="832" t="s">
        <v>2041</v>
      </c>
      <c r="C1000" s="832" t="s">
        <v>2047</v>
      </c>
      <c r="D1000" s="833" t="s">
        <v>3332</v>
      </c>
      <c r="E1000" s="834" t="s">
        <v>2067</v>
      </c>
      <c r="F1000" s="832" t="s">
        <v>2042</v>
      </c>
      <c r="G1000" s="832" t="s">
        <v>2323</v>
      </c>
      <c r="H1000" s="832" t="s">
        <v>588</v>
      </c>
      <c r="I1000" s="832" t="s">
        <v>2324</v>
      </c>
      <c r="J1000" s="832" t="s">
        <v>904</v>
      </c>
      <c r="K1000" s="832" t="s">
        <v>2325</v>
      </c>
      <c r="L1000" s="835">
        <v>0</v>
      </c>
      <c r="M1000" s="835">
        <v>0</v>
      </c>
      <c r="N1000" s="832">
        <v>2</v>
      </c>
      <c r="O1000" s="836">
        <v>1</v>
      </c>
      <c r="P1000" s="835">
        <v>0</v>
      </c>
      <c r="Q1000" s="837"/>
      <c r="R1000" s="832">
        <v>2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31</v>
      </c>
      <c r="B1001" s="832" t="s">
        <v>2041</v>
      </c>
      <c r="C1001" s="832" t="s">
        <v>2047</v>
      </c>
      <c r="D1001" s="833" t="s">
        <v>3332</v>
      </c>
      <c r="E1001" s="834" t="s">
        <v>2067</v>
      </c>
      <c r="F1001" s="832" t="s">
        <v>2042</v>
      </c>
      <c r="G1001" s="832" t="s">
        <v>2323</v>
      </c>
      <c r="H1001" s="832" t="s">
        <v>588</v>
      </c>
      <c r="I1001" s="832" t="s">
        <v>2906</v>
      </c>
      <c r="J1001" s="832" t="s">
        <v>904</v>
      </c>
      <c r="K1001" s="832" t="s">
        <v>2325</v>
      </c>
      <c r="L1001" s="835">
        <v>0</v>
      </c>
      <c r="M1001" s="835">
        <v>0</v>
      </c>
      <c r="N1001" s="832">
        <v>2</v>
      </c>
      <c r="O1001" s="836">
        <v>1.5</v>
      </c>
      <c r="P1001" s="835">
        <v>0</v>
      </c>
      <c r="Q1001" s="837"/>
      <c r="R1001" s="832">
        <v>1</v>
      </c>
      <c r="S1001" s="837">
        <v>0.5</v>
      </c>
      <c r="T1001" s="836">
        <v>1</v>
      </c>
      <c r="U1001" s="838">
        <v>0.66666666666666663</v>
      </c>
    </row>
    <row r="1002" spans="1:21" ht="14.4" customHeight="1" x14ac:dyDescent="0.3">
      <c r="A1002" s="831">
        <v>31</v>
      </c>
      <c r="B1002" s="832" t="s">
        <v>2041</v>
      </c>
      <c r="C1002" s="832" t="s">
        <v>2047</v>
      </c>
      <c r="D1002" s="833" t="s">
        <v>3332</v>
      </c>
      <c r="E1002" s="834" t="s">
        <v>2067</v>
      </c>
      <c r="F1002" s="832" t="s">
        <v>2042</v>
      </c>
      <c r="G1002" s="832" t="s">
        <v>2142</v>
      </c>
      <c r="H1002" s="832" t="s">
        <v>588</v>
      </c>
      <c r="I1002" s="832" t="s">
        <v>2907</v>
      </c>
      <c r="J1002" s="832" t="s">
        <v>1182</v>
      </c>
      <c r="K1002" s="832" t="s">
        <v>2407</v>
      </c>
      <c r="L1002" s="835">
        <v>39.17</v>
      </c>
      <c r="M1002" s="835">
        <v>39.17</v>
      </c>
      <c r="N1002" s="832">
        <v>1</v>
      </c>
      <c r="O1002" s="836">
        <v>1</v>
      </c>
      <c r="P1002" s="835">
        <v>39.17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31</v>
      </c>
      <c r="B1003" s="832" t="s">
        <v>2041</v>
      </c>
      <c r="C1003" s="832" t="s">
        <v>2047</v>
      </c>
      <c r="D1003" s="833" t="s">
        <v>3332</v>
      </c>
      <c r="E1003" s="834" t="s">
        <v>2067</v>
      </c>
      <c r="F1003" s="832" t="s">
        <v>2042</v>
      </c>
      <c r="G1003" s="832" t="s">
        <v>2532</v>
      </c>
      <c r="H1003" s="832" t="s">
        <v>588</v>
      </c>
      <c r="I1003" s="832" t="s">
        <v>2908</v>
      </c>
      <c r="J1003" s="832" t="s">
        <v>923</v>
      </c>
      <c r="K1003" s="832" t="s">
        <v>2534</v>
      </c>
      <c r="L1003" s="835">
        <v>107.27</v>
      </c>
      <c r="M1003" s="835">
        <v>107.27</v>
      </c>
      <c r="N1003" s="832">
        <v>1</v>
      </c>
      <c r="O1003" s="836">
        <v>1</v>
      </c>
      <c r="P1003" s="835">
        <v>107.27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31</v>
      </c>
      <c r="B1004" s="832" t="s">
        <v>2041</v>
      </c>
      <c r="C1004" s="832" t="s">
        <v>2047</v>
      </c>
      <c r="D1004" s="833" t="s">
        <v>3332</v>
      </c>
      <c r="E1004" s="834" t="s">
        <v>2067</v>
      </c>
      <c r="F1004" s="832" t="s">
        <v>2042</v>
      </c>
      <c r="G1004" s="832" t="s">
        <v>2145</v>
      </c>
      <c r="H1004" s="832" t="s">
        <v>588</v>
      </c>
      <c r="I1004" s="832" t="s">
        <v>2146</v>
      </c>
      <c r="J1004" s="832" t="s">
        <v>2147</v>
      </c>
      <c r="K1004" s="832" t="s">
        <v>2148</v>
      </c>
      <c r="L1004" s="835">
        <v>0</v>
      </c>
      <c r="M1004" s="835">
        <v>0</v>
      </c>
      <c r="N1004" s="832">
        <v>7</v>
      </c>
      <c r="O1004" s="836">
        <v>5</v>
      </c>
      <c r="P1004" s="835">
        <v>0</v>
      </c>
      <c r="Q1004" s="837"/>
      <c r="R1004" s="832">
        <v>5</v>
      </c>
      <c r="S1004" s="837">
        <v>0.7142857142857143</v>
      </c>
      <c r="T1004" s="836">
        <v>3.5</v>
      </c>
      <c r="U1004" s="838">
        <v>0.7</v>
      </c>
    </row>
    <row r="1005" spans="1:21" ht="14.4" customHeight="1" x14ac:dyDescent="0.3">
      <c r="A1005" s="831">
        <v>31</v>
      </c>
      <c r="B1005" s="832" t="s">
        <v>2041</v>
      </c>
      <c r="C1005" s="832" t="s">
        <v>2047</v>
      </c>
      <c r="D1005" s="833" t="s">
        <v>3332</v>
      </c>
      <c r="E1005" s="834" t="s">
        <v>2067</v>
      </c>
      <c r="F1005" s="832" t="s">
        <v>2042</v>
      </c>
      <c r="G1005" s="832" t="s">
        <v>2286</v>
      </c>
      <c r="H1005" s="832" t="s">
        <v>588</v>
      </c>
      <c r="I1005" s="832" t="s">
        <v>2287</v>
      </c>
      <c r="J1005" s="832" t="s">
        <v>1200</v>
      </c>
      <c r="K1005" s="832" t="s">
        <v>2288</v>
      </c>
      <c r="L1005" s="835">
        <v>48.09</v>
      </c>
      <c r="M1005" s="835">
        <v>48.09</v>
      </c>
      <c r="N1005" s="832">
        <v>1</v>
      </c>
      <c r="O1005" s="836">
        <v>1</v>
      </c>
      <c r="P1005" s="835">
        <v>48.09</v>
      </c>
      <c r="Q1005" s="837">
        <v>1</v>
      </c>
      <c r="R1005" s="832">
        <v>1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31</v>
      </c>
      <c r="B1006" s="832" t="s">
        <v>2041</v>
      </c>
      <c r="C1006" s="832" t="s">
        <v>2047</v>
      </c>
      <c r="D1006" s="833" t="s">
        <v>3332</v>
      </c>
      <c r="E1006" s="834" t="s">
        <v>2067</v>
      </c>
      <c r="F1006" s="832" t="s">
        <v>2042</v>
      </c>
      <c r="G1006" s="832" t="s">
        <v>2079</v>
      </c>
      <c r="H1006" s="832" t="s">
        <v>588</v>
      </c>
      <c r="I1006" s="832" t="s">
        <v>2080</v>
      </c>
      <c r="J1006" s="832" t="s">
        <v>623</v>
      </c>
      <c r="K1006" s="832" t="s">
        <v>2081</v>
      </c>
      <c r="L1006" s="835">
        <v>0</v>
      </c>
      <c r="M1006" s="835">
        <v>0</v>
      </c>
      <c r="N1006" s="832">
        <v>1</v>
      </c>
      <c r="O1006" s="836">
        <v>0.5</v>
      </c>
      <c r="P1006" s="835"/>
      <c r="Q1006" s="837"/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31</v>
      </c>
      <c r="B1007" s="832" t="s">
        <v>2041</v>
      </c>
      <c r="C1007" s="832" t="s">
        <v>2047</v>
      </c>
      <c r="D1007" s="833" t="s">
        <v>3332</v>
      </c>
      <c r="E1007" s="834" t="s">
        <v>2067</v>
      </c>
      <c r="F1007" s="832" t="s">
        <v>2042</v>
      </c>
      <c r="G1007" s="832" t="s">
        <v>2161</v>
      </c>
      <c r="H1007" s="832" t="s">
        <v>588</v>
      </c>
      <c r="I1007" s="832" t="s">
        <v>2162</v>
      </c>
      <c r="J1007" s="832" t="s">
        <v>2163</v>
      </c>
      <c r="K1007" s="832" t="s">
        <v>2164</v>
      </c>
      <c r="L1007" s="835">
        <v>132.97999999999999</v>
      </c>
      <c r="M1007" s="835">
        <v>265.95999999999998</v>
      </c>
      <c r="N1007" s="832">
        <v>2</v>
      </c>
      <c r="O1007" s="836">
        <v>1</v>
      </c>
      <c r="P1007" s="835">
        <v>265.95999999999998</v>
      </c>
      <c r="Q1007" s="837">
        <v>1</v>
      </c>
      <c r="R1007" s="832">
        <v>2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31</v>
      </c>
      <c r="B1008" s="832" t="s">
        <v>2041</v>
      </c>
      <c r="C1008" s="832" t="s">
        <v>2047</v>
      </c>
      <c r="D1008" s="833" t="s">
        <v>3332</v>
      </c>
      <c r="E1008" s="834" t="s">
        <v>2067</v>
      </c>
      <c r="F1008" s="832" t="s">
        <v>2042</v>
      </c>
      <c r="G1008" s="832" t="s">
        <v>2161</v>
      </c>
      <c r="H1008" s="832" t="s">
        <v>588</v>
      </c>
      <c r="I1008" s="832" t="s">
        <v>2909</v>
      </c>
      <c r="J1008" s="832" t="s">
        <v>2163</v>
      </c>
      <c r="K1008" s="832" t="s">
        <v>2910</v>
      </c>
      <c r="L1008" s="835">
        <v>0</v>
      </c>
      <c r="M1008" s="835">
        <v>0</v>
      </c>
      <c r="N1008" s="832">
        <v>1</v>
      </c>
      <c r="O1008" s="836">
        <v>1</v>
      </c>
      <c r="P1008" s="835">
        <v>0</v>
      </c>
      <c r="Q1008" s="837"/>
      <c r="R1008" s="832">
        <v>1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31</v>
      </c>
      <c r="B1009" s="832" t="s">
        <v>2041</v>
      </c>
      <c r="C1009" s="832" t="s">
        <v>2047</v>
      </c>
      <c r="D1009" s="833" t="s">
        <v>3332</v>
      </c>
      <c r="E1009" s="834" t="s">
        <v>2067</v>
      </c>
      <c r="F1009" s="832" t="s">
        <v>2042</v>
      </c>
      <c r="G1009" s="832" t="s">
        <v>2165</v>
      </c>
      <c r="H1009" s="832" t="s">
        <v>588</v>
      </c>
      <c r="I1009" s="832" t="s">
        <v>2911</v>
      </c>
      <c r="J1009" s="832" t="s">
        <v>2167</v>
      </c>
      <c r="K1009" s="832" t="s">
        <v>2912</v>
      </c>
      <c r="L1009" s="835">
        <v>0</v>
      </c>
      <c r="M1009" s="835">
        <v>0</v>
      </c>
      <c r="N1009" s="832">
        <v>1</v>
      </c>
      <c r="O1009" s="836">
        <v>1</v>
      </c>
      <c r="P1009" s="835">
        <v>0</v>
      </c>
      <c r="Q1009" s="837"/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31</v>
      </c>
      <c r="B1010" s="832" t="s">
        <v>2041</v>
      </c>
      <c r="C1010" s="832" t="s">
        <v>2047</v>
      </c>
      <c r="D1010" s="833" t="s">
        <v>3332</v>
      </c>
      <c r="E1010" s="834" t="s">
        <v>2067</v>
      </c>
      <c r="F1010" s="832" t="s">
        <v>2042</v>
      </c>
      <c r="G1010" s="832" t="s">
        <v>2082</v>
      </c>
      <c r="H1010" s="832" t="s">
        <v>630</v>
      </c>
      <c r="I1010" s="832" t="s">
        <v>2174</v>
      </c>
      <c r="J1010" s="832" t="s">
        <v>810</v>
      </c>
      <c r="K1010" s="832" t="s">
        <v>2175</v>
      </c>
      <c r="L1010" s="835">
        <v>368.16</v>
      </c>
      <c r="M1010" s="835">
        <v>368.16</v>
      </c>
      <c r="N1010" s="832">
        <v>1</v>
      </c>
      <c r="O1010" s="836">
        <v>1</v>
      </c>
      <c r="P1010" s="835">
        <v>368.16</v>
      </c>
      <c r="Q1010" s="837">
        <v>1</v>
      </c>
      <c r="R1010" s="832">
        <v>1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31</v>
      </c>
      <c r="B1011" s="832" t="s">
        <v>2041</v>
      </c>
      <c r="C1011" s="832" t="s">
        <v>2047</v>
      </c>
      <c r="D1011" s="833" t="s">
        <v>3332</v>
      </c>
      <c r="E1011" s="834" t="s">
        <v>2067</v>
      </c>
      <c r="F1011" s="832" t="s">
        <v>2042</v>
      </c>
      <c r="G1011" s="832" t="s">
        <v>2082</v>
      </c>
      <c r="H1011" s="832" t="s">
        <v>630</v>
      </c>
      <c r="I1011" s="832" t="s">
        <v>2083</v>
      </c>
      <c r="J1011" s="832" t="s">
        <v>810</v>
      </c>
      <c r="K1011" s="832" t="s">
        <v>1638</v>
      </c>
      <c r="L1011" s="835">
        <v>490.89</v>
      </c>
      <c r="M1011" s="835">
        <v>14235.810000000001</v>
      </c>
      <c r="N1011" s="832">
        <v>29</v>
      </c>
      <c r="O1011" s="836">
        <v>13</v>
      </c>
      <c r="P1011" s="835">
        <v>9817.8000000000011</v>
      </c>
      <c r="Q1011" s="837">
        <v>0.68965517241379315</v>
      </c>
      <c r="R1011" s="832">
        <v>20</v>
      </c>
      <c r="S1011" s="837">
        <v>0.68965517241379315</v>
      </c>
      <c r="T1011" s="836">
        <v>8</v>
      </c>
      <c r="U1011" s="838">
        <v>0.61538461538461542</v>
      </c>
    </row>
    <row r="1012" spans="1:21" ht="14.4" customHeight="1" x14ac:dyDescent="0.3">
      <c r="A1012" s="831">
        <v>31</v>
      </c>
      <c r="B1012" s="832" t="s">
        <v>2041</v>
      </c>
      <c r="C1012" s="832" t="s">
        <v>2047</v>
      </c>
      <c r="D1012" s="833" t="s">
        <v>3332</v>
      </c>
      <c r="E1012" s="834" t="s">
        <v>2067</v>
      </c>
      <c r="F1012" s="832" t="s">
        <v>2042</v>
      </c>
      <c r="G1012" s="832" t="s">
        <v>2082</v>
      </c>
      <c r="H1012" s="832" t="s">
        <v>630</v>
      </c>
      <c r="I1012" s="832" t="s">
        <v>2091</v>
      </c>
      <c r="J1012" s="832" t="s">
        <v>810</v>
      </c>
      <c r="K1012" s="832" t="s">
        <v>1636</v>
      </c>
      <c r="L1012" s="835">
        <v>736.33</v>
      </c>
      <c r="M1012" s="835">
        <v>24298.89</v>
      </c>
      <c r="N1012" s="832">
        <v>33</v>
      </c>
      <c r="O1012" s="836">
        <v>17</v>
      </c>
      <c r="P1012" s="835">
        <v>11781.28</v>
      </c>
      <c r="Q1012" s="837">
        <v>0.48484848484848486</v>
      </c>
      <c r="R1012" s="832">
        <v>16</v>
      </c>
      <c r="S1012" s="837">
        <v>0.48484848484848486</v>
      </c>
      <c r="T1012" s="836">
        <v>10</v>
      </c>
      <c r="U1012" s="838">
        <v>0.58823529411764708</v>
      </c>
    </row>
    <row r="1013" spans="1:21" ht="14.4" customHeight="1" x14ac:dyDescent="0.3">
      <c r="A1013" s="831">
        <v>31</v>
      </c>
      <c r="B1013" s="832" t="s">
        <v>2041</v>
      </c>
      <c r="C1013" s="832" t="s">
        <v>2047</v>
      </c>
      <c r="D1013" s="833" t="s">
        <v>3332</v>
      </c>
      <c r="E1013" s="834" t="s">
        <v>2067</v>
      </c>
      <c r="F1013" s="832" t="s">
        <v>2042</v>
      </c>
      <c r="G1013" s="832" t="s">
        <v>2082</v>
      </c>
      <c r="H1013" s="832" t="s">
        <v>630</v>
      </c>
      <c r="I1013" s="832" t="s">
        <v>2293</v>
      </c>
      <c r="J1013" s="832" t="s">
        <v>810</v>
      </c>
      <c r="K1013" s="832" t="s">
        <v>2294</v>
      </c>
      <c r="L1013" s="835">
        <v>1154.68</v>
      </c>
      <c r="M1013" s="835">
        <v>8082.76</v>
      </c>
      <c r="N1013" s="832">
        <v>7</v>
      </c>
      <c r="O1013" s="836">
        <v>1</v>
      </c>
      <c r="P1013" s="835">
        <v>8082.76</v>
      </c>
      <c r="Q1013" s="837">
        <v>1</v>
      </c>
      <c r="R1013" s="832">
        <v>7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31</v>
      </c>
      <c r="B1014" s="832" t="s">
        <v>2041</v>
      </c>
      <c r="C1014" s="832" t="s">
        <v>2047</v>
      </c>
      <c r="D1014" s="833" t="s">
        <v>3332</v>
      </c>
      <c r="E1014" s="834" t="s">
        <v>2067</v>
      </c>
      <c r="F1014" s="832" t="s">
        <v>2042</v>
      </c>
      <c r="G1014" s="832" t="s">
        <v>2082</v>
      </c>
      <c r="H1014" s="832" t="s">
        <v>630</v>
      </c>
      <c r="I1014" s="832" t="s">
        <v>1637</v>
      </c>
      <c r="J1014" s="832" t="s">
        <v>810</v>
      </c>
      <c r="K1014" s="832" t="s">
        <v>1638</v>
      </c>
      <c r="L1014" s="835">
        <v>490.89</v>
      </c>
      <c r="M1014" s="835">
        <v>1963.56</v>
      </c>
      <c r="N1014" s="832">
        <v>4</v>
      </c>
      <c r="O1014" s="836">
        <v>2</v>
      </c>
      <c r="P1014" s="835">
        <v>1963.56</v>
      </c>
      <c r="Q1014" s="837">
        <v>1</v>
      </c>
      <c r="R1014" s="832">
        <v>4</v>
      </c>
      <c r="S1014" s="837">
        <v>1</v>
      </c>
      <c r="T1014" s="836">
        <v>2</v>
      </c>
      <c r="U1014" s="838">
        <v>1</v>
      </c>
    </row>
    <row r="1015" spans="1:21" ht="14.4" customHeight="1" x14ac:dyDescent="0.3">
      <c r="A1015" s="831">
        <v>31</v>
      </c>
      <c r="B1015" s="832" t="s">
        <v>2041</v>
      </c>
      <c r="C1015" s="832" t="s">
        <v>2047</v>
      </c>
      <c r="D1015" s="833" t="s">
        <v>3332</v>
      </c>
      <c r="E1015" s="834" t="s">
        <v>2067</v>
      </c>
      <c r="F1015" s="832" t="s">
        <v>2042</v>
      </c>
      <c r="G1015" s="832" t="s">
        <v>2092</v>
      </c>
      <c r="H1015" s="832" t="s">
        <v>630</v>
      </c>
      <c r="I1015" s="832" t="s">
        <v>1842</v>
      </c>
      <c r="J1015" s="832" t="s">
        <v>671</v>
      </c>
      <c r="K1015" s="832" t="s">
        <v>1843</v>
      </c>
      <c r="L1015" s="835">
        <v>24.22</v>
      </c>
      <c r="M1015" s="835">
        <v>24.22</v>
      </c>
      <c r="N1015" s="832">
        <v>1</v>
      </c>
      <c r="O1015" s="836">
        <v>1</v>
      </c>
      <c r="P1015" s="835">
        <v>24.22</v>
      </c>
      <c r="Q1015" s="837">
        <v>1</v>
      </c>
      <c r="R1015" s="832">
        <v>1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31</v>
      </c>
      <c r="B1016" s="832" t="s">
        <v>2041</v>
      </c>
      <c r="C1016" s="832" t="s">
        <v>2047</v>
      </c>
      <c r="D1016" s="833" t="s">
        <v>3332</v>
      </c>
      <c r="E1016" s="834" t="s">
        <v>2067</v>
      </c>
      <c r="F1016" s="832" t="s">
        <v>2042</v>
      </c>
      <c r="G1016" s="832" t="s">
        <v>2092</v>
      </c>
      <c r="H1016" s="832" t="s">
        <v>630</v>
      </c>
      <c r="I1016" s="832" t="s">
        <v>1844</v>
      </c>
      <c r="J1016" s="832" t="s">
        <v>671</v>
      </c>
      <c r="K1016" s="832" t="s">
        <v>1845</v>
      </c>
      <c r="L1016" s="835">
        <v>48.42</v>
      </c>
      <c r="M1016" s="835">
        <v>387.36</v>
      </c>
      <c r="N1016" s="832">
        <v>8</v>
      </c>
      <c r="O1016" s="836">
        <v>8</v>
      </c>
      <c r="P1016" s="835">
        <v>290.52000000000004</v>
      </c>
      <c r="Q1016" s="837">
        <v>0.75000000000000011</v>
      </c>
      <c r="R1016" s="832">
        <v>6</v>
      </c>
      <c r="S1016" s="837">
        <v>0.75</v>
      </c>
      <c r="T1016" s="836">
        <v>6</v>
      </c>
      <c r="U1016" s="838">
        <v>0.75</v>
      </c>
    </row>
    <row r="1017" spans="1:21" ht="14.4" customHeight="1" x14ac:dyDescent="0.3">
      <c r="A1017" s="831">
        <v>31</v>
      </c>
      <c r="B1017" s="832" t="s">
        <v>2041</v>
      </c>
      <c r="C1017" s="832" t="s">
        <v>2047</v>
      </c>
      <c r="D1017" s="833" t="s">
        <v>3332</v>
      </c>
      <c r="E1017" s="834" t="s">
        <v>2067</v>
      </c>
      <c r="F1017" s="832" t="s">
        <v>2042</v>
      </c>
      <c r="G1017" s="832" t="s">
        <v>2092</v>
      </c>
      <c r="H1017" s="832" t="s">
        <v>588</v>
      </c>
      <c r="I1017" s="832" t="s">
        <v>2266</v>
      </c>
      <c r="J1017" s="832" t="s">
        <v>671</v>
      </c>
      <c r="K1017" s="832" t="s">
        <v>2267</v>
      </c>
      <c r="L1017" s="835">
        <v>48.42</v>
      </c>
      <c r="M1017" s="835">
        <v>145.26</v>
      </c>
      <c r="N1017" s="832">
        <v>3</v>
      </c>
      <c r="O1017" s="836">
        <v>3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31</v>
      </c>
      <c r="B1018" s="832" t="s">
        <v>2041</v>
      </c>
      <c r="C1018" s="832" t="s">
        <v>2047</v>
      </c>
      <c r="D1018" s="833" t="s">
        <v>3332</v>
      </c>
      <c r="E1018" s="834" t="s">
        <v>2067</v>
      </c>
      <c r="F1018" s="832" t="s">
        <v>2042</v>
      </c>
      <c r="G1018" s="832" t="s">
        <v>2092</v>
      </c>
      <c r="H1018" s="832" t="s">
        <v>588</v>
      </c>
      <c r="I1018" s="832" t="s">
        <v>2427</v>
      </c>
      <c r="J1018" s="832" t="s">
        <v>2428</v>
      </c>
      <c r="K1018" s="832" t="s">
        <v>2429</v>
      </c>
      <c r="L1018" s="835">
        <v>48.42</v>
      </c>
      <c r="M1018" s="835">
        <v>96.84</v>
      </c>
      <c r="N1018" s="832">
        <v>2</v>
      </c>
      <c r="O1018" s="836">
        <v>1</v>
      </c>
      <c r="P1018" s="835">
        <v>96.84</v>
      </c>
      <c r="Q1018" s="837">
        <v>1</v>
      </c>
      <c r="R1018" s="832">
        <v>2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31</v>
      </c>
      <c r="B1019" s="832" t="s">
        <v>2041</v>
      </c>
      <c r="C1019" s="832" t="s">
        <v>2047</v>
      </c>
      <c r="D1019" s="833" t="s">
        <v>3332</v>
      </c>
      <c r="E1019" s="834" t="s">
        <v>2067</v>
      </c>
      <c r="F1019" s="832" t="s">
        <v>2042</v>
      </c>
      <c r="G1019" s="832" t="s">
        <v>2176</v>
      </c>
      <c r="H1019" s="832" t="s">
        <v>588</v>
      </c>
      <c r="I1019" s="832" t="s">
        <v>2913</v>
      </c>
      <c r="J1019" s="832" t="s">
        <v>828</v>
      </c>
      <c r="K1019" s="832" t="s">
        <v>2914</v>
      </c>
      <c r="L1019" s="835">
        <v>16.12</v>
      </c>
      <c r="M1019" s="835">
        <v>16.12</v>
      </c>
      <c r="N1019" s="832">
        <v>1</v>
      </c>
      <c r="O1019" s="836">
        <v>0.5</v>
      </c>
      <c r="P1019" s="835">
        <v>16.12</v>
      </c>
      <c r="Q1019" s="837">
        <v>1</v>
      </c>
      <c r="R1019" s="832">
        <v>1</v>
      </c>
      <c r="S1019" s="837">
        <v>1</v>
      </c>
      <c r="T1019" s="836">
        <v>0.5</v>
      </c>
      <c r="U1019" s="838">
        <v>1</v>
      </c>
    </row>
    <row r="1020" spans="1:21" ht="14.4" customHeight="1" x14ac:dyDescent="0.3">
      <c r="A1020" s="831">
        <v>31</v>
      </c>
      <c r="B1020" s="832" t="s">
        <v>2041</v>
      </c>
      <c r="C1020" s="832" t="s">
        <v>2047</v>
      </c>
      <c r="D1020" s="833" t="s">
        <v>3332</v>
      </c>
      <c r="E1020" s="834" t="s">
        <v>2067</v>
      </c>
      <c r="F1020" s="832" t="s">
        <v>2042</v>
      </c>
      <c r="G1020" s="832" t="s">
        <v>2179</v>
      </c>
      <c r="H1020" s="832" t="s">
        <v>588</v>
      </c>
      <c r="I1020" s="832" t="s">
        <v>2915</v>
      </c>
      <c r="J1020" s="832" t="s">
        <v>2181</v>
      </c>
      <c r="K1020" s="832" t="s">
        <v>2916</v>
      </c>
      <c r="L1020" s="835">
        <v>173.31</v>
      </c>
      <c r="M1020" s="835">
        <v>173.31</v>
      </c>
      <c r="N1020" s="832">
        <v>1</v>
      </c>
      <c r="O1020" s="836">
        <v>0.5</v>
      </c>
      <c r="P1020" s="835">
        <v>173.31</v>
      </c>
      <c r="Q1020" s="837">
        <v>1</v>
      </c>
      <c r="R1020" s="832">
        <v>1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31</v>
      </c>
      <c r="B1021" s="832" t="s">
        <v>2041</v>
      </c>
      <c r="C1021" s="832" t="s">
        <v>2047</v>
      </c>
      <c r="D1021" s="833" t="s">
        <v>3332</v>
      </c>
      <c r="E1021" s="834" t="s">
        <v>2067</v>
      </c>
      <c r="F1021" s="832" t="s">
        <v>2042</v>
      </c>
      <c r="G1021" s="832" t="s">
        <v>2553</v>
      </c>
      <c r="H1021" s="832" t="s">
        <v>588</v>
      </c>
      <c r="I1021" s="832" t="s">
        <v>2554</v>
      </c>
      <c r="J1021" s="832" t="s">
        <v>635</v>
      </c>
      <c r="K1021" s="832" t="s">
        <v>2555</v>
      </c>
      <c r="L1021" s="835">
        <v>108.44</v>
      </c>
      <c r="M1021" s="835">
        <v>433.76</v>
      </c>
      <c r="N1021" s="832">
        <v>4</v>
      </c>
      <c r="O1021" s="836">
        <v>4</v>
      </c>
      <c r="P1021" s="835">
        <v>325.32</v>
      </c>
      <c r="Q1021" s="837">
        <v>0.75</v>
      </c>
      <c r="R1021" s="832">
        <v>3</v>
      </c>
      <c r="S1021" s="837">
        <v>0.75</v>
      </c>
      <c r="T1021" s="836">
        <v>3</v>
      </c>
      <c r="U1021" s="838">
        <v>0.75</v>
      </c>
    </row>
    <row r="1022" spans="1:21" ht="14.4" customHeight="1" x14ac:dyDescent="0.3">
      <c r="A1022" s="831">
        <v>31</v>
      </c>
      <c r="B1022" s="832" t="s">
        <v>2041</v>
      </c>
      <c r="C1022" s="832" t="s">
        <v>2047</v>
      </c>
      <c r="D1022" s="833" t="s">
        <v>3332</v>
      </c>
      <c r="E1022" s="834" t="s">
        <v>2067</v>
      </c>
      <c r="F1022" s="832" t="s">
        <v>2042</v>
      </c>
      <c r="G1022" s="832" t="s">
        <v>2740</v>
      </c>
      <c r="H1022" s="832" t="s">
        <v>588</v>
      </c>
      <c r="I1022" s="832" t="s">
        <v>2917</v>
      </c>
      <c r="J1022" s="832" t="s">
        <v>2918</v>
      </c>
      <c r="K1022" s="832" t="s">
        <v>2919</v>
      </c>
      <c r="L1022" s="835">
        <v>21.92</v>
      </c>
      <c r="M1022" s="835">
        <v>21.92</v>
      </c>
      <c r="N1022" s="832">
        <v>1</v>
      </c>
      <c r="O1022" s="836">
        <v>0.5</v>
      </c>
      <c r="P1022" s="835">
        <v>21.92</v>
      </c>
      <c r="Q1022" s="837">
        <v>1</v>
      </c>
      <c r="R1022" s="832">
        <v>1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31</v>
      </c>
      <c r="B1023" s="832" t="s">
        <v>2041</v>
      </c>
      <c r="C1023" s="832" t="s">
        <v>2047</v>
      </c>
      <c r="D1023" s="833" t="s">
        <v>3332</v>
      </c>
      <c r="E1023" s="834" t="s">
        <v>2067</v>
      </c>
      <c r="F1023" s="832" t="s">
        <v>2042</v>
      </c>
      <c r="G1023" s="832" t="s">
        <v>2556</v>
      </c>
      <c r="H1023" s="832" t="s">
        <v>588</v>
      </c>
      <c r="I1023" s="832" t="s">
        <v>2557</v>
      </c>
      <c r="J1023" s="832" t="s">
        <v>1434</v>
      </c>
      <c r="K1023" s="832" t="s">
        <v>2558</v>
      </c>
      <c r="L1023" s="835">
        <v>54.55</v>
      </c>
      <c r="M1023" s="835">
        <v>54.55</v>
      </c>
      <c r="N1023" s="832">
        <v>1</v>
      </c>
      <c r="O1023" s="836">
        <v>0.5</v>
      </c>
      <c r="P1023" s="835">
        <v>54.55</v>
      </c>
      <c r="Q1023" s="837">
        <v>1</v>
      </c>
      <c r="R1023" s="832">
        <v>1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31</v>
      </c>
      <c r="B1024" s="832" t="s">
        <v>2041</v>
      </c>
      <c r="C1024" s="832" t="s">
        <v>2047</v>
      </c>
      <c r="D1024" s="833" t="s">
        <v>3332</v>
      </c>
      <c r="E1024" s="834" t="s">
        <v>2067</v>
      </c>
      <c r="F1024" s="832" t="s">
        <v>2042</v>
      </c>
      <c r="G1024" s="832" t="s">
        <v>2093</v>
      </c>
      <c r="H1024" s="832" t="s">
        <v>630</v>
      </c>
      <c r="I1024" s="832" t="s">
        <v>1866</v>
      </c>
      <c r="J1024" s="832" t="s">
        <v>1867</v>
      </c>
      <c r="K1024" s="832" t="s">
        <v>1868</v>
      </c>
      <c r="L1024" s="835">
        <v>0</v>
      </c>
      <c r="M1024" s="835">
        <v>0</v>
      </c>
      <c r="N1024" s="832">
        <v>12</v>
      </c>
      <c r="O1024" s="836">
        <v>11.5</v>
      </c>
      <c r="P1024" s="835">
        <v>0</v>
      </c>
      <c r="Q1024" s="837"/>
      <c r="R1024" s="832">
        <v>7</v>
      </c>
      <c r="S1024" s="837">
        <v>0.58333333333333337</v>
      </c>
      <c r="T1024" s="836">
        <v>7</v>
      </c>
      <c r="U1024" s="838">
        <v>0.60869565217391308</v>
      </c>
    </row>
    <row r="1025" spans="1:21" ht="14.4" customHeight="1" x14ac:dyDescent="0.3">
      <c r="A1025" s="831">
        <v>31</v>
      </c>
      <c r="B1025" s="832" t="s">
        <v>2041</v>
      </c>
      <c r="C1025" s="832" t="s">
        <v>2047</v>
      </c>
      <c r="D1025" s="833" t="s">
        <v>3332</v>
      </c>
      <c r="E1025" s="834" t="s">
        <v>2067</v>
      </c>
      <c r="F1025" s="832" t="s">
        <v>2042</v>
      </c>
      <c r="G1025" s="832" t="s">
        <v>2238</v>
      </c>
      <c r="H1025" s="832" t="s">
        <v>588</v>
      </c>
      <c r="I1025" s="832" t="s">
        <v>2239</v>
      </c>
      <c r="J1025" s="832" t="s">
        <v>2240</v>
      </c>
      <c r="K1025" s="832" t="s">
        <v>2241</v>
      </c>
      <c r="L1025" s="835">
        <v>77.13</v>
      </c>
      <c r="M1025" s="835">
        <v>77.13</v>
      </c>
      <c r="N1025" s="832">
        <v>1</v>
      </c>
      <c r="O1025" s="836">
        <v>1</v>
      </c>
      <c r="P1025" s="835">
        <v>77.13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31</v>
      </c>
      <c r="B1026" s="832" t="s">
        <v>2041</v>
      </c>
      <c r="C1026" s="832" t="s">
        <v>2047</v>
      </c>
      <c r="D1026" s="833" t="s">
        <v>3332</v>
      </c>
      <c r="E1026" s="834" t="s">
        <v>2067</v>
      </c>
      <c r="F1026" s="832" t="s">
        <v>2042</v>
      </c>
      <c r="G1026" s="832" t="s">
        <v>2097</v>
      </c>
      <c r="H1026" s="832" t="s">
        <v>588</v>
      </c>
      <c r="I1026" s="832" t="s">
        <v>2192</v>
      </c>
      <c r="J1026" s="832" t="s">
        <v>2099</v>
      </c>
      <c r="K1026" s="832" t="s">
        <v>2193</v>
      </c>
      <c r="L1026" s="835">
        <v>33.549999999999997</v>
      </c>
      <c r="M1026" s="835">
        <v>33.549999999999997</v>
      </c>
      <c r="N1026" s="832">
        <v>1</v>
      </c>
      <c r="O1026" s="836">
        <v>1</v>
      </c>
      <c r="P1026" s="835">
        <v>33.549999999999997</v>
      </c>
      <c r="Q1026" s="837">
        <v>1</v>
      </c>
      <c r="R1026" s="832">
        <v>1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31</v>
      </c>
      <c r="B1027" s="832" t="s">
        <v>2041</v>
      </c>
      <c r="C1027" s="832" t="s">
        <v>2047</v>
      </c>
      <c r="D1027" s="833" t="s">
        <v>3332</v>
      </c>
      <c r="E1027" s="834" t="s">
        <v>2067</v>
      </c>
      <c r="F1027" s="832" t="s">
        <v>2042</v>
      </c>
      <c r="G1027" s="832" t="s">
        <v>2097</v>
      </c>
      <c r="H1027" s="832" t="s">
        <v>588</v>
      </c>
      <c r="I1027" s="832" t="s">
        <v>2098</v>
      </c>
      <c r="J1027" s="832" t="s">
        <v>2099</v>
      </c>
      <c r="K1027" s="832" t="s">
        <v>2100</v>
      </c>
      <c r="L1027" s="835">
        <v>50.32</v>
      </c>
      <c r="M1027" s="835">
        <v>50.32</v>
      </c>
      <c r="N1027" s="832">
        <v>1</v>
      </c>
      <c r="O1027" s="836">
        <v>1</v>
      </c>
      <c r="P1027" s="835">
        <v>50.32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31</v>
      </c>
      <c r="B1028" s="832" t="s">
        <v>2041</v>
      </c>
      <c r="C1028" s="832" t="s">
        <v>2047</v>
      </c>
      <c r="D1028" s="833" t="s">
        <v>3332</v>
      </c>
      <c r="E1028" s="834" t="s">
        <v>2067</v>
      </c>
      <c r="F1028" s="832" t="s">
        <v>2042</v>
      </c>
      <c r="G1028" s="832" t="s">
        <v>2097</v>
      </c>
      <c r="H1028" s="832" t="s">
        <v>588</v>
      </c>
      <c r="I1028" s="832" t="s">
        <v>2455</v>
      </c>
      <c r="J1028" s="832" t="s">
        <v>1114</v>
      </c>
      <c r="K1028" s="832" t="s">
        <v>2456</v>
      </c>
      <c r="L1028" s="835">
        <v>16.77</v>
      </c>
      <c r="M1028" s="835">
        <v>16.77</v>
      </c>
      <c r="N1028" s="832">
        <v>1</v>
      </c>
      <c r="O1028" s="836">
        <v>0.5</v>
      </c>
      <c r="P1028" s="835">
        <v>16.77</v>
      </c>
      <c r="Q1028" s="837">
        <v>1</v>
      </c>
      <c r="R1028" s="832">
        <v>1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31</v>
      </c>
      <c r="B1029" s="832" t="s">
        <v>2041</v>
      </c>
      <c r="C1029" s="832" t="s">
        <v>2047</v>
      </c>
      <c r="D1029" s="833" t="s">
        <v>3332</v>
      </c>
      <c r="E1029" s="834" t="s">
        <v>2067</v>
      </c>
      <c r="F1029" s="832" t="s">
        <v>2042</v>
      </c>
      <c r="G1029" s="832" t="s">
        <v>2097</v>
      </c>
      <c r="H1029" s="832" t="s">
        <v>588</v>
      </c>
      <c r="I1029" s="832" t="s">
        <v>2194</v>
      </c>
      <c r="J1029" s="832" t="s">
        <v>1114</v>
      </c>
      <c r="K1029" s="832" t="s">
        <v>2195</v>
      </c>
      <c r="L1029" s="835">
        <v>33.549999999999997</v>
      </c>
      <c r="M1029" s="835">
        <v>134.19999999999999</v>
      </c>
      <c r="N1029" s="832">
        <v>4</v>
      </c>
      <c r="O1029" s="836">
        <v>3</v>
      </c>
      <c r="P1029" s="835">
        <v>33.549999999999997</v>
      </c>
      <c r="Q1029" s="837">
        <v>0.25</v>
      </c>
      <c r="R1029" s="832">
        <v>1</v>
      </c>
      <c r="S1029" s="837">
        <v>0.25</v>
      </c>
      <c r="T1029" s="836">
        <v>0.5</v>
      </c>
      <c r="U1029" s="838">
        <v>0.16666666666666666</v>
      </c>
    </row>
    <row r="1030" spans="1:21" ht="14.4" customHeight="1" x14ac:dyDescent="0.3">
      <c r="A1030" s="831">
        <v>31</v>
      </c>
      <c r="B1030" s="832" t="s">
        <v>2041</v>
      </c>
      <c r="C1030" s="832" t="s">
        <v>2047</v>
      </c>
      <c r="D1030" s="833" t="s">
        <v>3332</v>
      </c>
      <c r="E1030" s="834" t="s">
        <v>2067</v>
      </c>
      <c r="F1030" s="832" t="s">
        <v>2042</v>
      </c>
      <c r="G1030" s="832" t="s">
        <v>2097</v>
      </c>
      <c r="H1030" s="832" t="s">
        <v>588</v>
      </c>
      <c r="I1030" s="832" t="s">
        <v>2196</v>
      </c>
      <c r="J1030" s="832" t="s">
        <v>1114</v>
      </c>
      <c r="K1030" s="832" t="s">
        <v>2197</v>
      </c>
      <c r="L1030" s="835">
        <v>50.32</v>
      </c>
      <c r="M1030" s="835">
        <v>352.24</v>
      </c>
      <c r="N1030" s="832">
        <v>7</v>
      </c>
      <c r="O1030" s="836">
        <v>5.5</v>
      </c>
      <c r="P1030" s="835">
        <v>301.92</v>
      </c>
      <c r="Q1030" s="837">
        <v>0.85714285714285721</v>
      </c>
      <c r="R1030" s="832">
        <v>6</v>
      </c>
      <c r="S1030" s="837">
        <v>0.8571428571428571</v>
      </c>
      <c r="T1030" s="836">
        <v>4.5</v>
      </c>
      <c r="U1030" s="838">
        <v>0.81818181818181823</v>
      </c>
    </row>
    <row r="1031" spans="1:21" ht="14.4" customHeight="1" x14ac:dyDescent="0.3">
      <c r="A1031" s="831">
        <v>31</v>
      </c>
      <c r="B1031" s="832" t="s">
        <v>2041</v>
      </c>
      <c r="C1031" s="832" t="s">
        <v>2047</v>
      </c>
      <c r="D1031" s="833" t="s">
        <v>3332</v>
      </c>
      <c r="E1031" s="834" t="s">
        <v>2067</v>
      </c>
      <c r="F1031" s="832" t="s">
        <v>2042</v>
      </c>
      <c r="G1031" s="832" t="s">
        <v>2097</v>
      </c>
      <c r="H1031" s="832" t="s">
        <v>588</v>
      </c>
      <c r="I1031" s="832" t="s">
        <v>2198</v>
      </c>
      <c r="J1031" s="832" t="s">
        <v>2099</v>
      </c>
      <c r="K1031" s="832" t="s">
        <v>2199</v>
      </c>
      <c r="L1031" s="835">
        <v>66.63</v>
      </c>
      <c r="M1031" s="835">
        <v>133.26</v>
      </c>
      <c r="N1031" s="832">
        <v>2</v>
      </c>
      <c r="O1031" s="836">
        <v>1</v>
      </c>
      <c r="P1031" s="835">
        <v>66.63</v>
      </c>
      <c r="Q1031" s="837">
        <v>0.5</v>
      </c>
      <c r="R1031" s="832">
        <v>1</v>
      </c>
      <c r="S1031" s="837">
        <v>0.5</v>
      </c>
      <c r="T1031" s="836">
        <v>0.5</v>
      </c>
      <c r="U1031" s="838">
        <v>0.5</v>
      </c>
    </row>
    <row r="1032" spans="1:21" ht="14.4" customHeight="1" x14ac:dyDescent="0.3">
      <c r="A1032" s="831">
        <v>31</v>
      </c>
      <c r="B1032" s="832" t="s">
        <v>2041</v>
      </c>
      <c r="C1032" s="832" t="s">
        <v>2047</v>
      </c>
      <c r="D1032" s="833" t="s">
        <v>3332</v>
      </c>
      <c r="E1032" s="834" t="s">
        <v>2067</v>
      </c>
      <c r="F1032" s="832" t="s">
        <v>2044</v>
      </c>
      <c r="G1032" s="832" t="s">
        <v>2105</v>
      </c>
      <c r="H1032" s="832" t="s">
        <v>588</v>
      </c>
      <c r="I1032" s="832" t="s">
        <v>2106</v>
      </c>
      <c r="J1032" s="832" t="s">
        <v>2107</v>
      </c>
      <c r="K1032" s="832" t="s">
        <v>2108</v>
      </c>
      <c r="L1032" s="835">
        <v>35.130000000000003</v>
      </c>
      <c r="M1032" s="835">
        <v>351.30000000000007</v>
      </c>
      <c r="N1032" s="832">
        <v>10</v>
      </c>
      <c r="O1032" s="836">
        <v>7</v>
      </c>
      <c r="P1032" s="835">
        <v>351.30000000000007</v>
      </c>
      <c r="Q1032" s="837">
        <v>1</v>
      </c>
      <c r="R1032" s="832">
        <v>10</v>
      </c>
      <c r="S1032" s="837">
        <v>1</v>
      </c>
      <c r="T1032" s="836">
        <v>7</v>
      </c>
      <c r="U1032" s="838">
        <v>1</v>
      </c>
    </row>
    <row r="1033" spans="1:21" ht="14.4" customHeight="1" x14ac:dyDescent="0.3">
      <c r="A1033" s="831">
        <v>31</v>
      </c>
      <c r="B1033" s="832" t="s">
        <v>2041</v>
      </c>
      <c r="C1033" s="832" t="s">
        <v>2047</v>
      </c>
      <c r="D1033" s="833" t="s">
        <v>3332</v>
      </c>
      <c r="E1033" s="834" t="s">
        <v>2067</v>
      </c>
      <c r="F1033" s="832" t="s">
        <v>2044</v>
      </c>
      <c r="G1033" s="832" t="s">
        <v>2105</v>
      </c>
      <c r="H1033" s="832" t="s">
        <v>588</v>
      </c>
      <c r="I1033" s="832" t="s">
        <v>2474</v>
      </c>
      <c r="J1033" s="832" t="s">
        <v>2107</v>
      </c>
      <c r="K1033" s="832" t="s">
        <v>2475</v>
      </c>
      <c r="L1033" s="835">
        <v>24.77</v>
      </c>
      <c r="M1033" s="835">
        <v>74.31</v>
      </c>
      <c r="N1033" s="832">
        <v>3</v>
      </c>
      <c r="O1033" s="836">
        <v>3</v>
      </c>
      <c r="P1033" s="835">
        <v>74.31</v>
      </c>
      <c r="Q1033" s="837">
        <v>1</v>
      </c>
      <c r="R1033" s="832">
        <v>3</v>
      </c>
      <c r="S1033" s="837">
        <v>1</v>
      </c>
      <c r="T1033" s="836">
        <v>3</v>
      </c>
      <c r="U1033" s="838">
        <v>1</v>
      </c>
    </row>
    <row r="1034" spans="1:21" ht="14.4" customHeight="1" x14ac:dyDescent="0.3">
      <c r="A1034" s="831">
        <v>31</v>
      </c>
      <c r="B1034" s="832" t="s">
        <v>2041</v>
      </c>
      <c r="C1034" s="832" t="s">
        <v>2047</v>
      </c>
      <c r="D1034" s="833" t="s">
        <v>3332</v>
      </c>
      <c r="E1034" s="834" t="s">
        <v>2067</v>
      </c>
      <c r="F1034" s="832" t="s">
        <v>2044</v>
      </c>
      <c r="G1034" s="832" t="s">
        <v>2105</v>
      </c>
      <c r="H1034" s="832" t="s">
        <v>588</v>
      </c>
      <c r="I1034" s="832" t="s">
        <v>2476</v>
      </c>
      <c r="J1034" s="832" t="s">
        <v>2107</v>
      </c>
      <c r="K1034" s="832" t="s">
        <v>2477</v>
      </c>
      <c r="L1034" s="835">
        <v>38.24</v>
      </c>
      <c r="M1034" s="835">
        <v>229.44000000000003</v>
      </c>
      <c r="N1034" s="832">
        <v>6</v>
      </c>
      <c r="O1034" s="836">
        <v>6</v>
      </c>
      <c r="P1034" s="835">
        <v>191.20000000000002</v>
      </c>
      <c r="Q1034" s="837">
        <v>0.83333333333333326</v>
      </c>
      <c r="R1034" s="832">
        <v>5</v>
      </c>
      <c r="S1034" s="837">
        <v>0.83333333333333337</v>
      </c>
      <c r="T1034" s="836">
        <v>5</v>
      </c>
      <c r="U1034" s="838">
        <v>0.83333333333333337</v>
      </c>
    </row>
    <row r="1035" spans="1:21" ht="14.4" customHeight="1" x14ac:dyDescent="0.3">
      <c r="A1035" s="831">
        <v>31</v>
      </c>
      <c r="B1035" s="832" t="s">
        <v>2041</v>
      </c>
      <c r="C1035" s="832" t="s">
        <v>2047</v>
      </c>
      <c r="D1035" s="833" t="s">
        <v>3332</v>
      </c>
      <c r="E1035" s="834" t="s">
        <v>2067</v>
      </c>
      <c r="F1035" s="832" t="s">
        <v>2044</v>
      </c>
      <c r="G1035" s="832" t="s">
        <v>2105</v>
      </c>
      <c r="H1035" s="832" t="s">
        <v>588</v>
      </c>
      <c r="I1035" s="832" t="s">
        <v>2920</v>
      </c>
      <c r="J1035" s="832" t="s">
        <v>2768</v>
      </c>
      <c r="K1035" s="832" t="s">
        <v>2921</v>
      </c>
      <c r="L1035" s="835">
        <v>40.42</v>
      </c>
      <c r="M1035" s="835">
        <v>80.84</v>
      </c>
      <c r="N1035" s="832">
        <v>2</v>
      </c>
      <c r="O1035" s="836">
        <v>1</v>
      </c>
      <c r="P1035" s="835">
        <v>80.84</v>
      </c>
      <c r="Q1035" s="837">
        <v>1</v>
      </c>
      <c r="R1035" s="832">
        <v>2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31</v>
      </c>
      <c r="B1036" s="832" t="s">
        <v>2041</v>
      </c>
      <c r="C1036" s="832" t="s">
        <v>2047</v>
      </c>
      <c r="D1036" s="833" t="s">
        <v>3332</v>
      </c>
      <c r="E1036" s="834" t="s">
        <v>2067</v>
      </c>
      <c r="F1036" s="832" t="s">
        <v>2044</v>
      </c>
      <c r="G1036" s="832" t="s">
        <v>2109</v>
      </c>
      <c r="H1036" s="832" t="s">
        <v>588</v>
      </c>
      <c r="I1036" s="832" t="s">
        <v>2248</v>
      </c>
      <c r="J1036" s="832" t="s">
        <v>2249</v>
      </c>
      <c r="K1036" s="832" t="s">
        <v>2250</v>
      </c>
      <c r="L1036" s="835">
        <v>3000</v>
      </c>
      <c r="M1036" s="835">
        <v>6000</v>
      </c>
      <c r="N1036" s="832">
        <v>2</v>
      </c>
      <c r="O1036" s="836">
        <v>2</v>
      </c>
      <c r="P1036" s="835">
        <v>6000</v>
      </c>
      <c r="Q1036" s="837">
        <v>1</v>
      </c>
      <c r="R1036" s="832">
        <v>2</v>
      </c>
      <c r="S1036" s="837">
        <v>1</v>
      </c>
      <c r="T1036" s="836">
        <v>2</v>
      </c>
      <c r="U1036" s="838">
        <v>1</v>
      </c>
    </row>
    <row r="1037" spans="1:21" ht="14.4" customHeight="1" x14ac:dyDescent="0.3">
      <c r="A1037" s="831">
        <v>31</v>
      </c>
      <c r="B1037" s="832" t="s">
        <v>2041</v>
      </c>
      <c r="C1037" s="832" t="s">
        <v>2047</v>
      </c>
      <c r="D1037" s="833" t="s">
        <v>3332</v>
      </c>
      <c r="E1037" s="834" t="s">
        <v>2067</v>
      </c>
      <c r="F1037" s="832" t="s">
        <v>2044</v>
      </c>
      <c r="G1037" s="832" t="s">
        <v>2109</v>
      </c>
      <c r="H1037" s="832" t="s">
        <v>588</v>
      </c>
      <c r="I1037" s="832" t="s">
        <v>2113</v>
      </c>
      <c r="J1037" s="832" t="s">
        <v>2114</v>
      </c>
      <c r="K1037" s="832" t="s">
        <v>2115</v>
      </c>
      <c r="L1037" s="835">
        <v>347.81</v>
      </c>
      <c r="M1037" s="835">
        <v>347.81</v>
      </c>
      <c r="N1037" s="832">
        <v>1</v>
      </c>
      <c r="O1037" s="836">
        <v>1</v>
      </c>
      <c r="P1037" s="835">
        <v>347.81</v>
      </c>
      <c r="Q1037" s="837">
        <v>1</v>
      </c>
      <c r="R1037" s="832">
        <v>1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31</v>
      </c>
      <c r="B1038" s="832" t="s">
        <v>2041</v>
      </c>
      <c r="C1038" s="832" t="s">
        <v>2047</v>
      </c>
      <c r="D1038" s="833" t="s">
        <v>3332</v>
      </c>
      <c r="E1038" s="834" t="s">
        <v>2067</v>
      </c>
      <c r="F1038" s="832" t="s">
        <v>2044</v>
      </c>
      <c r="G1038" s="832" t="s">
        <v>2109</v>
      </c>
      <c r="H1038" s="832" t="s">
        <v>588</v>
      </c>
      <c r="I1038" s="832" t="s">
        <v>2274</v>
      </c>
      <c r="J1038" s="832" t="s">
        <v>2275</v>
      </c>
      <c r="K1038" s="832" t="s">
        <v>2276</v>
      </c>
      <c r="L1038" s="835">
        <v>2296.87</v>
      </c>
      <c r="M1038" s="835">
        <v>4593.74</v>
      </c>
      <c r="N1038" s="832">
        <v>2</v>
      </c>
      <c r="O1038" s="836">
        <v>2</v>
      </c>
      <c r="P1038" s="835">
        <v>4593.74</v>
      </c>
      <c r="Q1038" s="837">
        <v>1</v>
      </c>
      <c r="R1038" s="832">
        <v>2</v>
      </c>
      <c r="S1038" s="837">
        <v>1</v>
      </c>
      <c r="T1038" s="836">
        <v>2</v>
      </c>
      <c r="U1038" s="838">
        <v>1</v>
      </c>
    </row>
    <row r="1039" spans="1:21" ht="14.4" customHeight="1" x14ac:dyDescent="0.3">
      <c r="A1039" s="831">
        <v>31</v>
      </c>
      <c r="B1039" s="832" t="s">
        <v>2041</v>
      </c>
      <c r="C1039" s="832" t="s">
        <v>2047</v>
      </c>
      <c r="D1039" s="833" t="s">
        <v>3332</v>
      </c>
      <c r="E1039" s="834" t="s">
        <v>2067</v>
      </c>
      <c r="F1039" s="832" t="s">
        <v>2044</v>
      </c>
      <c r="G1039" s="832" t="s">
        <v>2109</v>
      </c>
      <c r="H1039" s="832" t="s">
        <v>588</v>
      </c>
      <c r="I1039" s="832" t="s">
        <v>2314</v>
      </c>
      <c r="J1039" s="832" t="s">
        <v>2315</v>
      </c>
      <c r="K1039" s="832" t="s">
        <v>2316</v>
      </c>
      <c r="L1039" s="835">
        <v>320.25</v>
      </c>
      <c r="M1039" s="835">
        <v>640.5</v>
      </c>
      <c r="N1039" s="832">
        <v>2</v>
      </c>
      <c r="O1039" s="836">
        <v>2</v>
      </c>
      <c r="P1039" s="835">
        <v>640.5</v>
      </c>
      <c r="Q1039" s="837">
        <v>1</v>
      </c>
      <c r="R1039" s="832">
        <v>2</v>
      </c>
      <c r="S1039" s="837">
        <v>1</v>
      </c>
      <c r="T1039" s="836">
        <v>2</v>
      </c>
      <c r="U1039" s="838">
        <v>1</v>
      </c>
    </row>
    <row r="1040" spans="1:21" ht="14.4" customHeight="1" x14ac:dyDescent="0.3">
      <c r="A1040" s="831">
        <v>31</v>
      </c>
      <c r="B1040" s="832" t="s">
        <v>2041</v>
      </c>
      <c r="C1040" s="832" t="s">
        <v>2047</v>
      </c>
      <c r="D1040" s="833" t="s">
        <v>3332</v>
      </c>
      <c r="E1040" s="834" t="s">
        <v>2067</v>
      </c>
      <c r="F1040" s="832" t="s">
        <v>2044</v>
      </c>
      <c r="G1040" s="832" t="s">
        <v>2109</v>
      </c>
      <c r="H1040" s="832" t="s">
        <v>588</v>
      </c>
      <c r="I1040" s="832" t="s">
        <v>2359</v>
      </c>
      <c r="J1040" s="832" t="s">
        <v>2360</v>
      </c>
      <c r="K1040" s="832" t="s">
        <v>2361</v>
      </c>
      <c r="L1040" s="835">
        <v>245.43</v>
      </c>
      <c r="M1040" s="835">
        <v>1963.4400000000003</v>
      </c>
      <c r="N1040" s="832">
        <v>8</v>
      </c>
      <c r="O1040" s="836">
        <v>8</v>
      </c>
      <c r="P1040" s="835">
        <v>1963.4400000000003</v>
      </c>
      <c r="Q1040" s="837">
        <v>1</v>
      </c>
      <c r="R1040" s="832">
        <v>8</v>
      </c>
      <c r="S1040" s="837">
        <v>1</v>
      </c>
      <c r="T1040" s="836">
        <v>8</v>
      </c>
      <c r="U1040" s="838">
        <v>1</v>
      </c>
    </row>
    <row r="1041" spans="1:21" ht="14.4" customHeight="1" x14ac:dyDescent="0.3">
      <c r="A1041" s="831">
        <v>31</v>
      </c>
      <c r="B1041" s="832" t="s">
        <v>2041</v>
      </c>
      <c r="C1041" s="832" t="s">
        <v>2047</v>
      </c>
      <c r="D1041" s="833" t="s">
        <v>3332</v>
      </c>
      <c r="E1041" s="834" t="s">
        <v>2067</v>
      </c>
      <c r="F1041" s="832" t="s">
        <v>2044</v>
      </c>
      <c r="G1041" s="832" t="s">
        <v>2109</v>
      </c>
      <c r="H1041" s="832" t="s">
        <v>588</v>
      </c>
      <c r="I1041" s="832" t="s">
        <v>2578</v>
      </c>
      <c r="J1041" s="832" t="s">
        <v>2579</v>
      </c>
      <c r="K1041" s="832" t="s">
        <v>2580</v>
      </c>
      <c r="L1041" s="835">
        <v>1575</v>
      </c>
      <c r="M1041" s="835">
        <v>3150</v>
      </c>
      <c r="N1041" s="832">
        <v>2</v>
      </c>
      <c r="O1041" s="836">
        <v>2</v>
      </c>
      <c r="P1041" s="835">
        <v>3150</v>
      </c>
      <c r="Q1041" s="837">
        <v>1</v>
      </c>
      <c r="R1041" s="832">
        <v>2</v>
      </c>
      <c r="S1041" s="837">
        <v>1</v>
      </c>
      <c r="T1041" s="836">
        <v>2</v>
      </c>
      <c r="U1041" s="838">
        <v>1</v>
      </c>
    </row>
    <row r="1042" spans="1:21" ht="14.4" customHeight="1" x14ac:dyDescent="0.3">
      <c r="A1042" s="831">
        <v>31</v>
      </c>
      <c r="B1042" s="832" t="s">
        <v>2041</v>
      </c>
      <c r="C1042" s="832" t="s">
        <v>2047</v>
      </c>
      <c r="D1042" s="833" t="s">
        <v>3332</v>
      </c>
      <c r="E1042" s="834" t="s">
        <v>2067</v>
      </c>
      <c r="F1042" s="832" t="s">
        <v>2044</v>
      </c>
      <c r="G1042" s="832" t="s">
        <v>2109</v>
      </c>
      <c r="H1042" s="832" t="s">
        <v>588</v>
      </c>
      <c r="I1042" s="832" t="s">
        <v>2581</v>
      </c>
      <c r="J1042" s="832" t="s">
        <v>2582</v>
      </c>
      <c r="K1042" s="832" t="s">
        <v>2583</v>
      </c>
      <c r="L1042" s="835">
        <v>250</v>
      </c>
      <c r="M1042" s="835">
        <v>250</v>
      </c>
      <c r="N1042" s="832">
        <v>1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31</v>
      </c>
      <c r="B1043" s="832" t="s">
        <v>2041</v>
      </c>
      <c r="C1043" s="832" t="s">
        <v>2047</v>
      </c>
      <c r="D1043" s="833" t="s">
        <v>3332</v>
      </c>
      <c r="E1043" s="834" t="s">
        <v>2067</v>
      </c>
      <c r="F1043" s="832" t="s">
        <v>2044</v>
      </c>
      <c r="G1043" s="832" t="s">
        <v>2109</v>
      </c>
      <c r="H1043" s="832" t="s">
        <v>588</v>
      </c>
      <c r="I1043" s="832" t="s">
        <v>2478</v>
      </c>
      <c r="J1043" s="832" t="s">
        <v>2120</v>
      </c>
      <c r="K1043" s="832" t="s">
        <v>2479</v>
      </c>
      <c r="L1043" s="835">
        <v>50.5</v>
      </c>
      <c r="M1043" s="835">
        <v>50.5</v>
      </c>
      <c r="N1043" s="832">
        <v>1</v>
      </c>
      <c r="O1043" s="836">
        <v>1</v>
      </c>
      <c r="P1043" s="835">
        <v>50.5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31</v>
      </c>
      <c r="B1044" s="832" t="s">
        <v>2041</v>
      </c>
      <c r="C1044" s="832" t="s">
        <v>2047</v>
      </c>
      <c r="D1044" s="833" t="s">
        <v>3332</v>
      </c>
      <c r="E1044" s="834" t="s">
        <v>2067</v>
      </c>
      <c r="F1044" s="832" t="s">
        <v>2044</v>
      </c>
      <c r="G1044" s="832" t="s">
        <v>2109</v>
      </c>
      <c r="H1044" s="832" t="s">
        <v>588</v>
      </c>
      <c r="I1044" s="832" t="s">
        <v>2119</v>
      </c>
      <c r="J1044" s="832" t="s">
        <v>2120</v>
      </c>
      <c r="K1044" s="832" t="s">
        <v>2121</v>
      </c>
      <c r="L1044" s="835">
        <v>58.5</v>
      </c>
      <c r="M1044" s="835">
        <v>292.5</v>
      </c>
      <c r="N1044" s="832">
        <v>5</v>
      </c>
      <c r="O1044" s="836">
        <v>5</v>
      </c>
      <c r="P1044" s="835">
        <v>234</v>
      </c>
      <c r="Q1044" s="837">
        <v>0.8</v>
      </c>
      <c r="R1044" s="832">
        <v>4</v>
      </c>
      <c r="S1044" s="837">
        <v>0.8</v>
      </c>
      <c r="T1044" s="836">
        <v>4</v>
      </c>
      <c r="U1044" s="838">
        <v>0.8</v>
      </c>
    </row>
    <row r="1045" spans="1:21" ht="14.4" customHeight="1" x14ac:dyDescent="0.3">
      <c r="A1045" s="831">
        <v>31</v>
      </c>
      <c r="B1045" s="832" t="s">
        <v>2041</v>
      </c>
      <c r="C1045" s="832" t="s">
        <v>2047</v>
      </c>
      <c r="D1045" s="833" t="s">
        <v>3332</v>
      </c>
      <c r="E1045" s="834" t="s">
        <v>2067</v>
      </c>
      <c r="F1045" s="832" t="s">
        <v>2044</v>
      </c>
      <c r="G1045" s="832" t="s">
        <v>2109</v>
      </c>
      <c r="H1045" s="832" t="s">
        <v>588</v>
      </c>
      <c r="I1045" s="832" t="s">
        <v>2122</v>
      </c>
      <c r="J1045" s="832" t="s">
        <v>2123</v>
      </c>
      <c r="K1045" s="832" t="s">
        <v>2124</v>
      </c>
      <c r="L1045" s="835">
        <v>971.25</v>
      </c>
      <c r="M1045" s="835">
        <v>971.25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31</v>
      </c>
      <c r="B1046" s="832" t="s">
        <v>2041</v>
      </c>
      <c r="C1046" s="832" t="s">
        <v>2047</v>
      </c>
      <c r="D1046" s="833" t="s">
        <v>3332</v>
      </c>
      <c r="E1046" s="834" t="s">
        <v>2067</v>
      </c>
      <c r="F1046" s="832" t="s">
        <v>2044</v>
      </c>
      <c r="G1046" s="832" t="s">
        <v>2109</v>
      </c>
      <c r="H1046" s="832" t="s">
        <v>588</v>
      </c>
      <c r="I1046" s="832" t="s">
        <v>2584</v>
      </c>
      <c r="J1046" s="832" t="s">
        <v>2585</v>
      </c>
      <c r="K1046" s="832" t="s">
        <v>2586</v>
      </c>
      <c r="L1046" s="835">
        <v>250</v>
      </c>
      <c r="M1046" s="835">
        <v>500</v>
      </c>
      <c r="N1046" s="832">
        <v>2</v>
      </c>
      <c r="O1046" s="836">
        <v>2</v>
      </c>
      <c r="P1046" s="835">
        <v>500</v>
      </c>
      <c r="Q1046" s="837">
        <v>1</v>
      </c>
      <c r="R1046" s="832">
        <v>2</v>
      </c>
      <c r="S1046" s="837">
        <v>1</v>
      </c>
      <c r="T1046" s="836">
        <v>2</v>
      </c>
      <c r="U1046" s="838">
        <v>1</v>
      </c>
    </row>
    <row r="1047" spans="1:21" ht="14.4" customHeight="1" x14ac:dyDescent="0.3">
      <c r="A1047" s="831">
        <v>31</v>
      </c>
      <c r="B1047" s="832" t="s">
        <v>2041</v>
      </c>
      <c r="C1047" s="832" t="s">
        <v>2047</v>
      </c>
      <c r="D1047" s="833" t="s">
        <v>3332</v>
      </c>
      <c r="E1047" s="834" t="s">
        <v>2067</v>
      </c>
      <c r="F1047" s="832" t="s">
        <v>2044</v>
      </c>
      <c r="G1047" s="832" t="s">
        <v>2109</v>
      </c>
      <c r="H1047" s="832" t="s">
        <v>588</v>
      </c>
      <c r="I1047" s="832" t="s">
        <v>2587</v>
      </c>
      <c r="J1047" s="832" t="s">
        <v>2588</v>
      </c>
      <c r="K1047" s="832"/>
      <c r="L1047" s="835">
        <v>80.349999999999994</v>
      </c>
      <c r="M1047" s="835">
        <v>321.39999999999998</v>
      </c>
      <c r="N1047" s="832">
        <v>4</v>
      </c>
      <c r="O1047" s="836">
        <v>4</v>
      </c>
      <c r="P1047" s="835">
        <v>321.39999999999998</v>
      </c>
      <c r="Q1047" s="837">
        <v>1</v>
      </c>
      <c r="R1047" s="832">
        <v>4</v>
      </c>
      <c r="S1047" s="837">
        <v>1</v>
      </c>
      <c r="T1047" s="836">
        <v>4</v>
      </c>
      <c r="U1047" s="838">
        <v>1</v>
      </c>
    </row>
    <row r="1048" spans="1:21" ht="14.4" customHeight="1" x14ac:dyDescent="0.3">
      <c r="A1048" s="831">
        <v>31</v>
      </c>
      <c r="B1048" s="832" t="s">
        <v>2041</v>
      </c>
      <c r="C1048" s="832" t="s">
        <v>2047</v>
      </c>
      <c r="D1048" s="833" t="s">
        <v>3332</v>
      </c>
      <c r="E1048" s="834" t="s">
        <v>2067</v>
      </c>
      <c r="F1048" s="832" t="s">
        <v>2044</v>
      </c>
      <c r="G1048" s="832" t="s">
        <v>2109</v>
      </c>
      <c r="H1048" s="832" t="s">
        <v>588</v>
      </c>
      <c r="I1048" s="832" t="s">
        <v>2277</v>
      </c>
      <c r="J1048" s="832" t="s">
        <v>2278</v>
      </c>
      <c r="K1048" s="832" t="s">
        <v>2279</v>
      </c>
      <c r="L1048" s="835">
        <v>349.12</v>
      </c>
      <c r="M1048" s="835">
        <v>698.24</v>
      </c>
      <c r="N1048" s="832">
        <v>2</v>
      </c>
      <c r="O1048" s="836">
        <v>2</v>
      </c>
      <c r="P1048" s="835">
        <v>698.24</v>
      </c>
      <c r="Q1048" s="837">
        <v>1</v>
      </c>
      <c r="R1048" s="832">
        <v>2</v>
      </c>
      <c r="S1048" s="837">
        <v>1</v>
      </c>
      <c r="T1048" s="836">
        <v>2</v>
      </c>
      <c r="U1048" s="838">
        <v>1</v>
      </c>
    </row>
    <row r="1049" spans="1:21" ht="14.4" customHeight="1" x14ac:dyDescent="0.3">
      <c r="A1049" s="831">
        <v>31</v>
      </c>
      <c r="B1049" s="832" t="s">
        <v>2041</v>
      </c>
      <c r="C1049" s="832" t="s">
        <v>2047</v>
      </c>
      <c r="D1049" s="833" t="s">
        <v>3332</v>
      </c>
      <c r="E1049" s="834" t="s">
        <v>2067</v>
      </c>
      <c r="F1049" s="832" t="s">
        <v>2044</v>
      </c>
      <c r="G1049" s="832" t="s">
        <v>2109</v>
      </c>
      <c r="H1049" s="832" t="s">
        <v>588</v>
      </c>
      <c r="I1049" s="832" t="s">
        <v>2125</v>
      </c>
      <c r="J1049" s="832" t="s">
        <v>2126</v>
      </c>
      <c r="K1049" s="832" t="s">
        <v>2127</v>
      </c>
      <c r="L1049" s="835">
        <v>350</v>
      </c>
      <c r="M1049" s="835">
        <v>10150</v>
      </c>
      <c r="N1049" s="832">
        <v>29</v>
      </c>
      <c r="O1049" s="836">
        <v>29</v>
      </c>
      <c r="P1049" s="835">
        <v>9450</v>
      </c>
      <c r="Q1049" s="837">
        <v>0.93103448275862066</v>
      </c>
      <c r="R1049" s="832">
        <v>27</v>
      </c>
      <c r="S1049" s="837">
        <v>0.93103448275862066</v>
      </c>
      <c r="T1049" s="836">
        <v>27</v>
      </c>
      <c r="U1049" s="838">
        <v>0.93103448275862066</v>
      </c>
    </row>
    <row r="1050" spans="1:21" ht="14.4" customHeight="1" x14ac:dyDescent="0.3">
      <c r="A1050" s="831">
        <v>31</v>
      </c>
      <c r="B1050" s="832" t="s">
        <v>2041</v>
      </c>
      <c r="C1050" s="832" t="s">
        <v>2047</v>
      </c>
      <c r="D1050" s="833" t="s">
        <v>3332</v>
      </c>
      <c r="E1050" s="834" t="s">
        <v>2067</v>
      </c>
      <c r="F1050" s="832" t="s">
        <v>2044</v>
      </c>
      <c r="G1050" s="832" t="s">
        <v>2109</v>
      </c>
      <c r="H1050" s="832" t="s">
        <v>588</v>
      </c>
      <c r="I1050" s="832" t="s">
        <v>2280</v>
      </c>
      <c r="J1050" s="832" t="s">
        <v>2120</v>
      </c>
      <c r="K1050" s="832" t="s">
        <v>2281</v>
      </c>
      <c r="L1050" s="835">
        <v>58.5</v>
      </c>
      <c r="M1050" s="835">
        <v>292.5</v>
      </c>
      <c r="N1050" s="832">
        <v>5</v>
      </c>
      <c r="O1050" s="836">
        <v>5</v>
      </c>
      <c r="P1050" s="835">
        <v>292.5</v>
      </c>
      <c r="Q1050" s="837">
        <v>1</v>
      </c>
      <c r="R1050" s="832">
        <v>5</v>
      </c>
      <c r="S1050" s="837">
        <v>1</v>
      </c>
      <c r="T1050" s="836">
        <v>5</v>
      </c>
      <c r="U1050" s="838">
        <v>1</v>
      </c>
    </row>
    <row r="1051" spans="1:21" ht="14.4" customHeight="1" x14ac:dyDescent="0.3">
      <c r="A1051" s="831">
        <v>31</v>
      </c>
      <c r="B1051" s="832" t="s">
        <v>2041</v>
      </c>
      <c r="C1051" s="832" t="s">
        <v>2047</v>
      </c>
      <c r="D1051" s="833" t="s">
        <v>3332</v>
      </c>
      <c r="E1051" s="834" t="s">
        <v>2067</v>
      </c>
      <c r="F1051" s="832" t="s">
        <v>2044</v>
      </c>
      <c r="G1051" s="832" t="s">
        <v>2109</v>
      </c>
      <c r="H1051" s="832" t="s">
        <v>588</v>
      </c>
      <c r="I1051" s="832" t="s">
        <v>2440</v>
      </c>
      <c r="J1051" s="832" t="s">
        <v>2441</v>
      </c>
      <c r="K1051" s="832" t="s">
        <v>2442</v>
      </c>
      <c r="L1051" s="835">
        <v>1000</v>
      </c>
      <c r="M1051" s="835">
        <v>4000</v>
      </c>
      <c r="N1051" s="832">
        <v>4</v>
      </c>
      <c r="O1051" s="836">
        <v>4</v>
      </c>
      <c r="P1051" s="835">
        <v>4000</v>
      </c>
      <c r="Q1051" s="837">
        <v>1</v>
      </c>
      <c r="R1051" s="832">
        <v>4</v>
      </c>
      <c r="S1051" s="837">
        <v>1</v>
      </c>
      <c r="T1051" s="836">
        <v>4</v>
      </c>
      <c r="U1051" s="838">
        <v>1</v>
      </c>
    </row>
    <row r="1052" spans="1:21" ht="14.4" customHeight="1" x14ac:dyDescent="0.3">
      <c r="A1052" s="831">
        <v>31</v>
      </c>
      <c r="B1052" s="832" t="s">
        <v>2041</v>
      </c>
      <c r="C1052" s="832" t="s">
        <v>2047</v>
      </c>
      <c r="D1052" s="833" t="s">
        <v>3332</v>
      </c>
      <c r="E1052" s="834" t="s">
        <v>2067</v>
      </c>
      <c r="F1052" s="832" t="s">
        <v>2044</v>
      </c>
      <c r="G1052" s="832" t="s">
        <v>2109</v>
      </c>
      <c r="H1052" s="832" t="s">
        <v>588</v>
      </c>
      <c r="I1052" s="832" t="s">
        <v>2251</v>
      </c>
      <c r="J1052" s="832" t="s">
        <v>2252</v>
      </c>
      <c r="K1052" s="832" t="s">
        <v>2253</v>
      </c>
      <c r="L1052" s="835">
        <v>1000</v>
      </c>
      <c r="M1052" s="835">
        <v>6000</v>
      </c>
      <c r="N1052" s="832">
        <v>6</v>
      </c>
      <c r="O1052" s="836">
        <v>6</v>
      </c>
      <c r="P1052" s="835">
        <v>6000</v>
      </c>
      <c r="Q1052" s="837">
        <v>1</v>
      </c>
      <c r="R1052" s="832">
        <v>6</v>
      </c>
      <c r="S1052" s="837">
        <v>1</v>
      </c>
      <c r="T1052" s="836">
        <v>6</v>
      </c>
      <c r="U1052" s="838">
        <v>1</v>
      </c>
    </row>
    <row r="1053" spans="1:21" ht="14.4" customHeight="1" x14ac:dyDescent="0.3">
      <c r="A1053" s="831">
        <v>31</v>
      </c>
      <c r="B1053" s="832" t="s">
        <v>2041</v>
      </c>
      <c r="C1053" s="832" t="s">
        <v>2047</v>
      </c>
      <c r="D1053" s="833" t="s">
        <v>3332</v>
      </c>
      <c r="E1053" s="834" t="s">
        <v>2067</v>
      </c>
      <c r="F1053" s="832" t="s">
        <v>2044</v>
      </c>
      <c r="G1053" s="832" t="s">
        <v>2109</v>
      </c>
      <c r="H1053" s="832" t="s">
        <v>588</v>
      </c>
      <c r="I1053" s="832" t="s">
        <v>2654</v>
      </c>
      <c r="J1053" s="832" t="s">
        <v>2655</v>
      </c>
      <c r="K1053" s="832" t="s">
        <v>2656</v>
      </c>
      <c r="L1053" s="835">
        <v>250</v>
      </c>
      <c r="M1053" s="835">
        <v>750</v>
      </c>
      <c r="N1053" s="832">
        <v>3</v>
      </c>
      <c r="O1053" s="836">
        <v>3</v>
      </c>
      <c r="P1053" s="835">
        <v>500</v>
      </c>
      <c r="Q1053" s="837">
        <v>0.66666666666666663</v>
      </c>
      <c r="R1053" s="832">
        <v>2</v>
      </c>
      <c r="S1053" s="837">
        <v>0.66666666666666663</v>
      </c>
      <c r="T1053" s="836">
        <v>2</v>
      </c>
      <c r="U1053" s="838">
        <v>0.66666666666666663</v>
      </c>
    </row>
    <row r="1054" spans="1:21" ht="14.4" customHeight="1" x14ac:dyDescent="0.3">
      <c r="A1054" s="831">
        <v>31</v>
      </c>
      <c r="B1054" s="832" t="s">
        <v>2041</v>
      </c>
      <c r="C1054" s="832" t="s">
        <v>2047</v>
      </c>
      <c r="D1054" s="833" t="s">
        <v>3332</v>
      </c>
      <c r="E1054" s="834" t="s">
        <v>2067</v>
      </c>
      <c r="F1054" s="832" t="s">
        <v>2044</v>
      </c>
      <c r="G1054" s="832" t="s">
        <v>2109</v>
      </c>
      <c r="H1054" s="832" t="s">
        <v>588</v>
      </c>
      <c r="I1054" s="832" t="s">
        <v>2862</v>
      </c>
      <c r="J1054" s="832" t="s">
        <v>2863</v>
      </c>
      <c r="K1054" s="832" t="s">
        <v>2864</v>
      </c>
      <c r="L1054" s="835">
        <v>350</v>
      </c>
      <c r="M1054" s="835">
        <v>350</v>
      </c>
      <c r="N1054" s="832">
        <v>1</v>
      </c>
      <c r="O1054" s="836">
        <v>1</v>
      </c>
      <c r="P1054" s="835">
        <v>350</v>
      </c>
      <c r="Q1054" s="837">
        <v>1</v>
      </c>
      <c r="R1054" s="832">
        <v>1</v>
      </c>
      <c r="S1054" s="837">
        <v>1</v>
      </c>
      <c r="T1054" s="836">
        <v>1</v>
      </c>
      <c r="U1054" s="838">
        <v>1</v>
      </c>
    </row>
    <row r="1055" spans="1:21" ht="14.4" customHeight="1" x14ac:dyDescent="0.3">
      <c r="A1055" s="831">
        <v>31</v>
      </c>
      <c r="B1055" s="832" t="s">
        <v>2041</v>
      </c>
      <c r="C1055" s="832" t="s">
        <v>2047</v>
      </c>
      <c r="D1055" s="833" t="s">
        <v>3332</v>
      </c>
      <c r="E1055" s="834" t="s">
        <v>2067</v>
      </c>
      <c r="F1055" s="832" t="s">
        <v>2044</v>
      </c>
      <c r="G1055" s="832" t="s">
        <v>2109</v>
      </c>
      <c r="H1055" s="832" t="s">
        <v>588</v>
      </c>
      <c r="I1055" s="832" t="s">
        <v>2367</v>
      </c>
      <c r="J1055" s="832" t="s">
        <v>2368</v>
      </c>
      <c r="K1055" s="832" t="s">
        <v>2322</v>
      </c>
      <c r="L1055" s="835">
        <v>1000</v>
      </c>
      <c r="M1055" s="835">
        <v>2000</v>
      </c>
      <c r="N1055" s="832">
        <v>2</v>
      </c>
      <c r="O1055" s="836">
        <v>2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31</v>
      </c>
      <c r="B1056" s="832" t="s">
        <v>2041</v>
      </c>
      <c r="C1056" s="832" t="s">
        <v>2047</v>
      </c>
      <c r="D1056" s="833" t="s">
        <v>3332</v>
      </c>
      <c r="E1056" s="834" t="s">
        <v>2067</v>
      </c>
      <c r="F1056" s="832" t="s">
        <v>2044</v>
      </c>
      <c r="G1056" s="832" t="s">
        <v>2109</v>
      </c>
      <c r="H1056" s="832" t="s">
        <v>588</v>
      </c>
      <c r="I1056" s="832" t="s">
        <v>2662</v>
      </c>
      <c r="J1056" s="832" t="s">
        <v>2663</v>
      </c>
      <c r="K1056" s="832" t="s">
        <v>2664</v>
      </c>
      <c r="L1056" s="835">
        <v>509.64</v>
      </c>
      <c r="M1056" s="835">
        <v>1019.28</v>
      </c>
      <c r="N1056" s="832">
        <v>2</v>
      </c>
      <c r="O1056" s="836">
        <v>2</v>
      </c>
      <c r="P1056" s="835">
        <v>1019.28</v>
      </c>
      <c r="Q1056" s="837">
        <v>1</v>
      </c>
      <c r="R1056" s="832">
        <v>2</v>
      </c>
      <c r="S1056" s="837">
        <v>1</v>
      </c>
      <c r="T1056" s="836">
        <v>2</v>
      </c>
      <c r="U1056" s="838">
        <v>1</v>
      </c>
    </row>
    <row r="1057" spans="1:21" ht="14.4" customHeight="1" x14ac:dyDescent="0.3">
      <c r="A1057" s="831">
        <v>31</v>
      </c>
      <c r="B1057" s="832" t="s">
        <v>2041</v>
      </c>
      <c r="C1057" s="832" t="s">
        <v>2047</v>
      </c>
      <c r="D1057" s="833" t="s">
        <v>3332</v>
      </c>
      <c r="E1057" s="834" t="s">
        <v>2067</v>
      </c>
      <c r="F1057" s="832" t="s">
        <v>2044</v>
      </c>
      <c r="G1057" s="832" t="s">
        <v>2109</v>
      </c>
      <c r="H1057" s="832" t="s">
        <v>588</v>
      </c>
      <c r="I1057" s="832" t="s">
        <v>2486</v>
      </c>
      <c r="J1057" s="832" t="s">
        <v>2487</v>
      </c>
      <c r="K1057" s="832" t="s">
        <v>2488</v>
      </c>
      <c r="L1057" s="835">
        <v>750</v>
      </c>
      <c r="M1057" s="835">
        <v>750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31</v>
      </c>
      <c r="B1058" s="832" t="s">
        <v>2041</v>
      </c>
      <c r="C1058" s="832" t="s">
        <v>2047</v>
      </c>
      <c r="D1058" s="833" t="s">
        <v>3332</v>
      </c>
      <c r="E1058" s="834" t="s">
        <v>2067</v>
      </c>
      <c r="F1058" s="832" t="s">
        <v>2044</v>
      </c>
      <c r="G1058" s="832" t="s">
        <v>2109</v>
      </c>
      <c r="H1058" s="832" t="s">
        <v>588</v>
      </c>
      <c r="I1058" s="832" t="s">
        <v>2317</v>
      </c>
      <c r="J1058" s="832" t="s">
        <v>2318</v>
      </c>
      <c r="K1058" s="832" t="s">
        <v>2319</v>
      </c>
      <c r="L1058" s="835">
        <v>2260</v>
      </c>
      <c r="M1058" s="835">
        <v>2260</v>
      </c>
      <c r="N1058" s="832">
        <v>1</v>
      </c>
      <c r="O1058" s="836">
        <v>1</v>
      </c>
      <c r="P1058" s="835">
        <v>2260</v>
      </c>
      <c r="Q1058" s="837">
        <v>1</v>
      </c>
      <c r="R1058" s="832">
        <v>1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31</v>
      </c>
      <c r="B1059" s="832" t="s">
        <v>2041</v>
      </c>
      <c r="C1059" s="832" t="s">
        <v>2047</v>
      </c>
      <c r="D1059" s="833" t="s">
        <v>3332</v>
      </c>
      <c r="E1059" s="834" t="s">
        <v>2067</v>
      </c>
      <c r="F1059" s="832" t="s">
        <v>2044</v>
      </c>
      <c r="G1059" s="832" t="s">
        <v>2109</v>
      </c>
      <c r="H1059" s="832" t="s">
        <v>588</v>
      </c>
      <c r="I1059" s="832" t="s">
        <v>2596</v>
      </c>
      <c r="J1059" s="832" t="s">
        <v>2597</v>
      </c>
      <c r="K1059" s="832" t="s">
        <v>2598</v>
      </c>
      <c r="L1059" s="835">
        <v>628</v>
      </c>
      <c r="M1059" s="835">
        <v>628</v>
      </c>
      <c r="N1059" s="832">
        <v>1</v>
      </c>
      <c r="O1059" s="836">
        <v>1</v>
      </c>
      <c r="P1059" s="835">
        <v>628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31</v>
      </c>
      <c r="B1060" s="832" t="s">
        <v>2041</v>
      </c>
      <c r="C1060" s="832" t="s">
        <v>2047</v>
      </c>
      <c r="D1060" s="833" t="s">
        <v>3332</v>
      </c>
      <c r="E1060" s="834" t="s">
        <v>2067</v>
      </c>
      <c r="F1060" s="832" t="s">
        <v>2044</v>
      </c>
      <c r="G1060" s="832" t="s">
        <v>2109</v>
      </c>
      <c r="H1060" s="832" t="s">
        <v>588</v>
      </c>
      <c r="I1060" s="832" t="s">
        <v>2599</v>
      </c>
      <c r="J1060" s="832" t="s">
        <v>2493</v>
      </c>
      <c r="K1060" s="832" t="s">
        <v>2600</v>
      </c>
      <c r="L1060" s="835">
        <v>600</v>
      </c>
      <c r="M1060" s="835">
        <v>600</v>
      </c>
      <c r="N1060" s="832">
        <v>1</v>
      </c>
      <c r="O1060" s="836">
        <v>1</v>
      </c>
      <c r="P1060" s="835">
        <v>600</v>
      </c>
      <c r="Q1060" s="837">
        <v>1</v>
      </c>
      <c r="R1060" s="832">
        <v>1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31</v>
      </c>
      <c r="B1061" s="832" t="s">
        <v>2041</v>
      </c>
      <c r="C1061" s="832" t="s">
        <v>2047</v>
      </c>
      <c r="D1061" s="833" t="s">
        <v>3332</v>
      </c>
      <c r="E1061" s="834" t="s">
        <v>2067</v>
      </c>
      <c r="F1061" s="832" t="s">
        <v>2044</v>
      </c>
      <c r="G1061" s="832" t="s">
        <v>2109</v>
      </c>
      <c r="H1061" s="832" t="s">
        <v>588</v>
      </c>
      <c r="I1061" s="832" t="s">
        <v>2922</v>
      </c>
      <c r="J1061" s="832" t="s">
        <v>2923</v>
      </c>
      <c r="K1061" s="832"/>
      <c r="L1061" s="835">
        <v>250</v>
      </c>
      <c r="M1061" s="835">
        <v>250</v>
      </c>
      <c r="N1061" s="832">
        <v>1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31</v>
      </c>
      <c r="B1062" s="832" t="s">
        <v>2041</v>
      </c>
      <c r="C1062" s="832" t="s">
        <v>2047</v>
      </c>
      <c r="D1062" s="833" t="s">
        <v>3332</v>
      </c>
      <c r="E1062" s="834" t="s">
        <v>2067</v>
      </c>
      <c r="F1062" s="832" t="s">
        <v>2044</v>
      </c>
      <c r="G1062" s="832" t="s">
        <v>2109</v>
      </c>
      <c r="H1062" s="832" t="s">
        <v>588</v>
      </c>
      <c r="I1062" s="832" t="s">
        <v>2457</v>
      </c>
      <c r="J1062" s="832" t="s">
        <v>2458</v>
      </c>
      <c r="K1062" s="832" t="s">
        <v>2459</v>
      </c>
      <c r="L1062" s="835">
        <v>250</v>
      </c>
      <c r="M1062" s="835">
        <v>250</v>
      </c>
      <c r="N1062" s="832">
        <v>1</v>
      </c>
      <c r="O1062" s="836">
        <v>1</v>
      </c>
      <c r="P1062" s="835">
        <v>250</v>
      </c>
      <c r="Q1062" s="837">
        <v>1</v>
      </c>
      <c r="R1062" s="832">
        <v>1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31</v>
      </c>
      <c r="B1063" s="832" t="s">
        <v>2041</v>
      </c>
      <c r="C1063" s="832" t="s">
        <v>2047</v>
      </c>
      <c r="D1063" s="833" t="s">
        <v>3332</v>
      </c>
      <c r="E1063" s="834" t="s">
        <v>2067</v>
      </c>
      <c r="F1063" s="832" t="s">
        <v>2044</v>
      </c>
      <c r="G1063" s="832" t="s">
        <v>2109</v>
      </c>
      <c r="H1063" s="832" t="s">
        <v>588</v>
      </c>
      <c r="I1063" s="832" t="s">
        <v>2320</v>
      </c>
      <c r="J1063" s="832" t="s">
        <v>2321</v>
      </c>
      <c r="K1063" s="832" t="s">
        <v>2322</v>
      </c>
      <c r="L1063" s="835">
        <v>1000</v>
      </c>
      <c r="M1063" s="835">
        <v>1000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31</v>
      </c>
      <c r="B1064" s="832" t="s">
        <v>2041</v>
      </c>
      <c r="C1064" s="832" t="s">
        <v>2047</v>
      </c>
      <c r="D1064" s="833" t="s">
        <v>3332</v>
      </c>
      <c r="E1064" s="834" t="s">
        <v>2067</v>
      </c>
      <c r="F1064" s="832" t="s">
        <v>2044</v>
      </c>
      <c r="G1064" s="832" t="s">
        <v>2109</v>
      </c>
      <c r="H1064" s="832" t="s">
        <v>588</v>
      </c>
      <c r="I1064" s="832" t="s">
        <v>2623</v>
      </c>
      <c r="J1064" s="832" t="s">
        <v>2624</v>
      </c>
      <c r="K1064" s="832" t="s">
        <v>2625</v>
      </c>
      <c r="L1064" s="835">
        <v>350</v>
      </c>
      <c r="M1064" s="835">
        <v>350</v>
      </c>
      <c r="N1064" s="832">
        <v>1</v>
      </c>
      <c r="O1064" s="836">
        <v>1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31</v>
      </c>
      <c r="B1065" s="832" t="s">
        <v>2041</v>
      </c>
      <c r="C1065" s="832" t="s">
        <v>2047</v>
      </c>
      <c r="D1065" s="833" t="s">
        <v>3332</v>
      </c>
      <c r="E1065" s="834" t="s">
        <v>2067</v>
      </c>
      <c r="F1065" s="832" t="s">
        <v>2044</v>
      </c>
      <c r="G1065" s="832" t="s">
        <v>2131</v>
      </c>
      <c r="H1065" s="832" t="s">
        <v>588</v>
      </c>
      <c r="I1065" s="832" t="s">
        <v>2214</v>
      </c>
      <c r="J1065" s="832" t="s">
        <v>2215</v>
      </c>
      <c r="K1065" s="832" t="s">
        <v>2216</v>
      </c>
      <c r="L1065" s="835">
        <v>260</v>
      </c>
      <c r="M1065" s="835">
        <v>1040</v>
      </c>
      <c r="N1065" s="832">
        <v>4</v>
      </c>
      <c r="O1065" s="836">
        <v>2</v>
      </c>
      <c r="P1065" s="835">
        <v>1040</v>
      </c>
      <c r="Q1065" s="837">
        <v>1</v>
      </c>
      <c r="R1065" s="832">
        <v>4</v>
      </c>
      <c r="S1065" s="837">
        <v>1</v>
      </c>
      <c r="T1065" s="836">
        <v>2</v>
      </c>
      <c r="U1065" s="838">
        <v>1</v>
      </c>
    </row>
    <row r="1066" spans="1:21" ht="14.4" customHeight="1" x14ac:dyDescent="0.3">
      <c r="A1066" s="831">
        <v>31</v>
      </c>
      <c r="B1066" s="832" t="s">
        <v>2041</v>
      </c>
      <c r="C1066" s="832" t="s">
        <v>2047</v>
      </c>
      <c r="D1066" s="833" t="s">
        <v>3332</v>
      </c>
      <c r="E1066" s="834" t="s">
        <v>2070</v>
      </c>
      <c r="F1066" s="832" t="s">
        <v>2042</v>
      </c>
      <c r="G1066" s="832" t="s">
        <v>2504</v>
      </c>
      <c r="H1066" s="832" t="s">
        <v>588</v>
      </c>
      <c r="I1066" s="832" t="s">
        <v>2924</v>
      </c>
      <c r="J1066" s="832" t="s">
        <v>2925</v>
      </c>
      <c r="K1066" s="832" t="s">
        <v>2926</v>
      </c>
      <c r="L1066" s="835">
        <v>462.73</v>
      </c>
      <c r="M1066" s="835">
        <v>925.46</v>
      </c>
      <c r="N1066" s="832">
        <v>2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31</v>
      </c>
      <c r="B1067" s="832" t="s">
        <v>2041</v>
      </c>
      <c r="C1067" s="832" t="s">
        <v>2047</v>
      </c>
      <c r="D1067" s="833" t="s">
        <v>3332</v>
      </c>
      <c r="E1067" s="834" t="s">
        <v>2070</v>
      </c>
      <c r="F1067" s="832" t="s">
        <v>2042</v>
      </c>
      <c r="G1067" s="832" t="s">
        <v>2674</v>
      </c>
      <c r="H1067" s="832" t="s">
        <v>630</v>
      </c>
      <c r="I1067" s="832" t="s">
        <v>2927</v>
      </c>
      <c r="J1067" s="832" t="s">
        <v>2928</v>
      </c>
      <c r="K1067" s="832" t="s">
        <v>2006</v>
      </c>
      <c r="L1067" s="835">
        <v>18.809999999999999</v>
      </c>
      <c r="M1067" s="835">
        <v>18.809999999999999</v>
      </c>
      <c r="N1067" s="832">
        <v>1</v>
      </c>
      <c r="O1067" s="836">
        <v>0.5</v>
      </c>
      <c r="P1067" s="835">
        <v>18.809999999999999</v>
      </c>
      <c r="Q1067" s="837">
        <v>1</v>
      </c>
      <c r="R1067" s="832">
        <v>1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31</v>
      </c>
      <c r="B1068" s="832" t="s">
        <v>2041</v>
      </c>
      <c r="C1068" s="832" t="s">
        <v>2047</v>
      </c>
      <c r="D1068" s="833" t="s">
        <v>3332</v>
      </c>
      <c r="E1068" s="834" t="s">
        <v>2070</v>
      </c>
      <c r="F1068" s="832" t="s">
        <v>2042</v>
      </c>
      <c r="G1068" s="832" t="s">
        <v>2929</v>
      </c>
      <c r="H1068" s="832" t="s">
        <v>588</v>
      </c>
      <c r="I1068" s="832" t="s">
        <v>2930</v>
      </c>
      <c r="J1068" s="832" t="s">
        <v>2931</v>
      </c>
      <c r="K1068" s="832" t="s">
        <v>2932</v>
      </c>
      <c r="L1068" s="835">
        <v>590.26</v>
      </c>
      <c r="M1068" s="835">
        <v>590.26</v>
      </c>
      <c r="N1068" s="832">
        <v>1</v>
      </c>
      <c r="O1068" s="836">
        <v>1</v>
      </c>
      <c r="P1068" s="835">
        <v>590.26</v>
      </c>
      <c r="Q1068" s="837">
        <v>1</v>
      </c>
      <c r="R1068" s="832">
        <v>1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31</v>
      </c>
      <c r="B1069" s="832" t="s">
        <v>2041</v>
      </c>
      <c r="C1069" s="832" t="s">
        <v>2047</v>
      </c>
      <c r="D1069" s="833" t="s">
        <v>3332</v>
      </c>
      <c r="E1069" s="834" t="s">
        <v>2070</v>
      </c>
      <c r="F1069" s="832" t="s">
        <v>2042</v>
      </c>
      <c r="G1069" s="832" t="s">
        <v>2085</v>
      </c>
      <c r="H1069" s="832" t="s">
        <v>630</v>
      </c>
      <c r="I1069" s="832" t="s">
        <v>1776</v>
      </c>
      <c r="J1069" s="832" t="s">
        <v>1158</v>
      </c>
      <c r="K1069" s="832" t="s">
        <v>1777</v>
      </c>
      <c r="L1069" s="835">
        <v>154.36000000000001</v>
      </c>
      <c r="M1069" s="835">
        <v>154.36000000000001</v>
      </c>
      <c r="N1069" s="832">
        <v>1</v>
      </c>
      <c r="O1069" s="836">
        <v>0.5</v>
      </c>
      <c r="P1069" s="835">
        <v>154.36000000000001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31</v>
      </c>
      <c r="B1070" s="832" t="s">
        <v>2041</v>
      </c>
      <c r="C1070" s="832" t="s">
        <v>2047</v>
      </c>
      <c r="D1070" s="833" t="s">
        <v>3332</v>
      </c>
      <c r="E1070" s="834" t="s">
        <v>2070</v>
      </c>
      <c r="F1070" s="832" t="s">
        <v>2042</v>
      </c>
      <c r="G1070" s="832" t="s">
        <v>2085</v>
      </c>
      <c r="H1070" s="832" t="s">
        <v>630</v>
      </c>
      <c r="I1070" s="832" t="s">
        <v>1984</v>
      </c>
      <c r="J1070" s="832" t="s">
        <v>1985</v>
      </c>
      <c r="K1070" s="832" t="s">
        <v>1986</v>
      </c>
      <c r="L1070" s="835">
        <v>111.22</v>
      </c>
      <c r="M1070" s="835">
        <v>111.22</v>
      </c>
      <c r="N1070" s="832">
        <v>1</v>
      </c>
      <c r="O1070" s="836">
        <v>0.5</v>
      </c>
      <c r="P1070" s="835">
        <v>111.22</v>
      </c>
      <c r="Q1070" s="837">
        <v>1</v>
      </c>
      <c r="R1070" s="832">
        <v>1</v>
      </c>
      <c r="S1070" s="837">
        <v>1</v>
      </c>
      <c r="T1070" s="836">
        <v>0.5</v>
      </c>
      <c r="U1070" s="838">
        <v>1</v>
      </c>
    </row>
    <row r="1071" spans="1:21" ht="14.4" customHeight="1" x14ac:dyDescent="0.3">
      <c r="A1071" s="831">
        <v>31</v>
      </c>
      <c r="B1071" s="832" t="s">
        <v>2041</v>
      </c>
      <c r="C1071" s="832" t="s">
        <v>2047</v>
      </c>
      <c r="D1071" s="833" t="s">
        <v>3332</v>
      </c>
      <c r="E1071" s="834" t="s">
        <v>2070</v>
      </c>
      <c r="F1071" s="832" t="s">
        <v>2042</v>
      </c>
      <c r="G1071" s="832" t="s">
        <v>2085</v>
      </c>
      <c r="H1071" s="832" t="s">
        <v>630</v>
      </c>
      <c r="I1071" s="832" t="s">
        <v>1778</v>
      </c>
      <c r="J1071" s="832" t="s">
        <v>1779</v>
      </c>
      <c r="K1071" s="832" t="s">
        <v>1780</v>
      </c>
      <c r="L1071" s="835">
        <v>149.52000000000001</v>
      </c>
      <c r="M1071" s="835">
        <v>149.52000000000001</v>
      </c>
      <c r="N1071" s="832">
        <v>1</v>
      </c>
      <c r="O1071" s="836">
        <v>0.5</v>
      </c>
      <c r="P1071" s="835">
        <v>149.52000000000001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31</v>
      </c>
      <c r="B1072" s="832" t="s">
        <v>2041</v>
      </c>
      <c r="C1072" s="832" t="s">
        <v>2047</v>
      </c>
      <c r="D1072" s="833" t="s">
        <v>3332</v>
      </c>
      <c r="E1072" s="834" t="s">
        <v>2070</v>
      </c>
      <c r="F1072" s="832" t="s">
        <v>2042</v>
      </c>
      <c r="G1072" s="832" t="s">
        <v>2085</v>
      </c>
      <c r="H1072" s="832" t="s">
        <v>630</v>
      </c>
      <c r="I1072" s="832" t="s">
        <v>1774</v>
      </c>
      <c r="J1072" s="832" t="s">
        <v>1158</v>
      </c>
      <c r="K1072" s="832" t="s">
        <v>1775</v>
      </c>
      <c r="L1072" s="835">
        <v>225.06</v>
      </c>
      <c r="M1072" s="835">
        <v>225.06</v>
      </c>
      <c r="N1072" s="832">
        <v>1</v>
      </c>
      <c r="O1072" s="836">
        <v>1</v>
      </c>
      <c r="P1072" s="835">
        <v>225.06</v>
      </c>
      <c r="Q1072" s="837">
        <v>1</v>
      </c>
      <c r="R1072" s="832">
        <v>1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31</v>
      </c>
      <c r="B1073" s="832" t="s">
        <v>2041</v>
      </c>
      <c r="C1073" s="832" t="s">
        <v>2047</v>
      </c>
      <c r="D1073" s="833" t="s">
        <v>3332</v>
      </c>
      <c r="E1073" s="834" t="s">
        <v>2070</v>
      </c>
      <c r="F1073" s="832" t="s">
        <v>2042</v>
      </c>
      <c r="G1073" s="832" t="s">
        <v>2933</v>
      </c>
      <c r="H1073" s="832" t="s">
        <v>588</v>
      </c>
      <c r="I1073" s="832" t="s">
        <v>2934</v>
      </c>
      <c r="J1073" s="832" t="s">
        <v>2935</v>
      </c>
      <c r="K1073" s="832" t="s">
        <v>2936</v>
      </c>
      <c r="L1073" s="835">
        <v>126.81</v>
      </c>
      <c r="M1073" s="835">
        <v>126.81</v>
      </c>
      <c r="N1073" s="832">
        <v>1</v>
      </c>
      <c r="O1073" s="836">
        <v>1</v>
      </c>
      <c r="P1073" s="835">
        <v>126.81</v>
      </c>
      <c r="Q1073" s="837">
        <v>1</v>
      </c>
      <c r="R1073" s="832">
        <v>1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31</v>
      </c>
      <c r="B1074" s="832" t="s">
        <v>2041</v>
      </c>
      <c r="C1074" s="832" t="s">
        <v>2047</v>
      </c>
      <c r="D1074" s="833" t="s">
        <v>3332</v>
      </c>
      <c r="E1074" s="834" t="s">
        <v>2070</v>
      </c>
      <c r="F1074" s="832" t="s">
        <v>2042</v>
      </c>
      <c r="G1074" s="832" t="s">
        <v>2937</v>
      </c>
      <c r="H1074" s="832" t="s">
        <v>588</v>
      </c>
      <c r="I1074" s="832" t="s">
        <v>2938</v>
      </c>
      <c r="J1074" s="832" t="s">
        <v>2939</v>
      </c>
      <c r="K1074" s="832" t="s">
        <v>2940</v>
      </c>
      <c r="L1074" s="835">
        <v>86.02</v>
      </c>
      <c r="M1074" s="835">
        <v>86.02</v>
      </c>
      <c r="N1074" s="832">
        <v>1</v>
      </c>
      <c r="O1074" s="836">
        <v>1</v>
      </c>
      <c r="P1074" s="835">
        <v>86.02</v>
      </c>
      <c r="Q1074" s="837">
        <v>1</v>
      </c>
      <c r="R1074" s="832">
        <v>1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31</v>
      </c>
      <c r="B1075" s="832" t="s">
        <v>2041</v>
      </c>
      <c r="C1075" s="832" t="s">
        <v>2047</v>
      </c>
      <c r="D1075" s="833" t="s">
        <v>3332</v>
      </c>
      <c r="E1075" s="834" t="s">
        <v>2070</v>
      </c>
      <c r="F1075" s="832" t="s">
        <v>2042</v>
      </c>
      <c r="G1075" s="832" t="s">
        <v>2139</v>
      </c>
      <c r="H1075" s="832" t="s">
        <v>588</v>
      </c>
      <c r="I1075" s="832" t="s">
        <v>2941</v>
      </c>
      <c r="J1075" s="832" t="s">
        <v>1003</v>
      </c>
      <c r="K1075" s="832" t="s">
        <v>1739</v>
      </c>
      <c r="L1075" s="835">
        <v>210.66</v>
      </c>
      <c r="M1075" s="835">
        <v>210.66</v>
      </c>
      <c r="N1075" s="832">
        <v>1</v>
      </c>
      <c r="O1075" s="836">
        <v>1</v>
      </c>
      <c r="P1075" s="835">
        <v>210.66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31</v>
      </c>
      <c r="B1076" s="832" t="s">
        <v>2041</v>
      </c>
      <c r="C1076" s="832" t="s">
        <v>2047</v>
      </c>
      <c r="D1076" s="833" t="s">
        <v>3332</v>
      </c>
      <c r="E1076" s="834" t="s">
        <v>2070</v>
      </c>
      <c r="F1076" s="832" t="s">
        <v>2042</v>
      </c>
      <c r="G1076" s="832" t="s">
        <v>2086</v>
      </c>
      <c r="H1076" s="832" t="s">
        <v>588</v>
      </c>
      <c r="I1076" s="832" t="s">
        <v>2300</v>
      </c>
      <c r="J1076" s="832" t="s">
        <v>1792</v>
      </c>
      <c r="K1076" s="832" t="s">
        <v>2301</v>
      </c>
      <c r="L1076" s="835">
        <v>238.72</v>
      </c>
      <c r="M1076" s="835">
        <v>238.72</v>
      </c>
      <c r="N1076" s="832">
        <v>1</v>
      </c>
      <c r="O1076" s="836">
        <v>0.5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31</v>
      </c>
      <c r="B1077" s="832" t="s">
        <v>2041</v>
      </c>
      <c r="C1077" s="832" t="s">
        <v>2047</v>
      </c>
      <c r="D1077" s="833" t="s">
        <v>3332</v>
      </c>
      <c r="E1077" s="834" t="s">
        <v>2070</v>
      </c>
      <c r="F1077" s="832" t="s">
        <v>2042</v>
      </c>
      <c r="G1077" s="832" t="s">
        <v>2086</v>
      </c>
      <c r="H1077" s="832" t="s">
        <v>630</v>
      </c>
      <c r="I1077" s="832" t="s">
        <v>1788</v>
      </c>
      <c r="J1077" s="832" t="s">
        <v>1789</v>
      </c>
      <c r="K1077" s="832" t="s">
        <v>1790</v>
      </c>
      <c r="L1077" s="835">
        <v>170.52</v>
      </c>
      <c r="M1077" s="835">
        <v>170.52</v>
      </c>
      <c r="N1077" s="832">
        <v>1</v>
      </c>
      <c r="O1077" s="836">
        <v>0.5</v>
      </c>
      <c r="P1077" s="835">
        <v>170.52</v>
      </c>
      <c r="Q1077" s="837">
        <v>1</v>
      </c>
      <c r="R1077" s="832">
        <v>1</v>
      </c>
      <c r="S1077" s="837">
        <v>1</v>
      </c>
      <c r="T1077" s="836">
        <v>0.5</v>
      </c>
      <c r="U1077" s="838">
        <v>1</v>
      </c>
    </row>
    <row r="1078" spans="1:21" ht="14.4" customHeight="1" x14ac:dyDescent="0.3">
      <c r="A1078" s="831">
        <v>31</v>
      </c>
      <c r="B1078" s="832" t="s">
        <v>2041</v>
      </c>
      <c r="C1078" s="832" t="s">
        <v>2047</v>
      </c>
      <c r="D1078" s="833" t="s">
        <v>3332</v>
      </c>
      <c r="E1078" s="834" t="s">
        <v>2070</v>
      </c>
      <c r="F1078" s="832" t="s">
        <v>2042</v>
      </c>
      <c r="G1078" s="832" t="s">
        <v>2142</v>
      </c>
      <c r="H1078" s="832" t="s">
        <v>588</v>
      </c>
      <c r="I1078" s="832" t="s">
        <v>2143</v>
      </c>
      <c r="J1078" s="832" t="s">
        <v>2144</v>
      </c>
      <c r="K1078" s="832" t="s">
        <v>1790</v>
      </c>
      <c r="L1078" s="835">
        <v>78.33</v>
      </c>
      <c r="M1078" s="835">
        <v>234.99</v>
      </c>
      <c r="N1078" s="832">
        <v>3</v>
      </c>
      <c r="O1078" s="836">
        <v>1.5</v>
      </c>
      <c r="P1078" s="835">
        <v>234.99</v>
      </c>
      <c r="Q1078" s="837">
        <v>1</v>
      </c>
      <c r="R1078" s="832">
        <v>3</v>
      </c>
      <c r="S1078" s="837">
        <v>1</v>
      </c>
      <c r="T1078" s="836">
        <v>1.5</v>
      </c>
      <c r="U1078" s="838">
        <v>1</v>
      </c>
    </row>
    <row r="1079" spans="1:21" ht="14.4" customHeight="1" x14ac:dyDescent="0.3">
      <c r="A1079" s="831">
        <v>31</v>
      </c>
      <c r="B1079" s="832" t="s">
        <v>2041</v>
      </c>
      <c r="C1079" s="832" t="s">
        <v>2047</v>
      </c>
      <c r="D1079" s="833" t="s">
        <v>3332</v>
      </c>
      <c r="E1079" s="834" t="s">
        <v>2070</v>
      </c>
      <c r="F1079" s="832" t="s">
        <v>2042</v>
      </c>
      <c r="G1079" s="832" t="s">
        <v>2142</v>
      </c>
      <c r="H1079" s="832" t="s">
        <v>588</v>
      </c>
      <c r="I1079" s="832" t="s">
        <v>2404</v>
      </c>
      <c r="J1079" s="832" t="s">
        <v>2144</v>
      </c>
      <c r="K1079" s="832" t="s">
        <v>2405</v>
      </c>
      <c r="L1079" s="835">
        <v>391.67</v>
      </c>
      <c r="M1079" s="835">
        <v>391.67</v>
      </c>
      <c r="N1079" s="832">
        <v>1</v>
      </c>
      <c r="O1079" s="836">
        <v>1</v>
      </c>
      <c r="P1079" s="835">
        <v>391.67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31</v>
      </c>
      <c r="B1080" s="832" t="s">
        <v>2041</v>
      </c>
      <c r="C1080" s="832" t="s">
        <v>2047</v>
      </c>
      <c r="D1080" s="833" t="s">
        <v>3332</v>
      </c>
      <c r="E1080" s="834" t="s">
        <v>2070</v>
      </c>
      <c r="F1080" s="832" t="s">
        <v>2042</v>
      </c>
      <c r="G1080" s="832" t="s">
        <v>2837</v>
      </c>
      <c r="H1080" s="832" t="s">
        <v>630</v>
      </c>
      <c r="I1080" s="832" t="s">
        <v>2838</v>
      </c>
      <c r="J1080" s="832" t="s">
        <v>2839</v>
      </c>
      <c r="K1080" s="832" t="s">
        <v>2840</v>
      </c>
      <c r="L1080" s="835">
        <v>207.45</v>
      </c>
      <c r="M1080" s="835">
        <v>207.45</v>
      </c>
      <c r="N1080" s="832">
        <v>1</v>
      </c>
      <c r="O1080" s="836">
        <v>1</v>
      </c>
      <c r="P1080" s="835">
        <v>207.45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31</v>
      </c>
      <c r="B1081" s="832" t="s">
        <v>2041</v>
      </c>
      <c r="C1081" s="832" t="s">
        <v>2047</v>
      </c>
      <c r="D1081" s="833" t="s">
        <v>3332</v>
      </c>
      <c r="E1081" s="834" t="s">
        <v>2070</v>
      </c>
      <c r="F1081" s="832" t="s">
        <v>2042</v>
      </c>
      <c r="G1081" s="832" t="s">
        <v>2348</v>
      </c>
      <c r="H1081" s="832" t="s">
        <v>588</v>
      </c>
      <c r="I1081" s="832" t="s">
        <v>2942</v>
      </c>
      <c r="J1081" s="832" t="s">
        <v>2943</v>
      </c>
      <c r="K1081" s="832" t="s">
        <v>2944</v>
      </c>
      <c r="L1081" s="835">
        <v>96.84</v>
      </c>
      <c r="M1081" s="835">
        <v>290.52</v>
      </c>
      <c r="N1081" s="832">
        <v>3</v>
      </c>
      <c r="O1081" s="836">
        <v>2</v>
      </c>
      <c r="P1081" s="835">
        <v>193.68</v>
      </c>
      <c r="Q1081" s="837">
        <v>0.66666666666666674</v>
      </c>
      <c r="R1081" s="832">
        <v>2</v>
      </c>
      <c r="S1081" s="837">
        <v>0.66666666666666663</v>
      </c>
      <c r="T1081" s="836">
        <v>1</v>
      </c>
      <c r="U1081" s="838">
        <v>0.5</v>
      </c>
    </row>
    <row r="1082" spans="1:21" ht="14.4" customHeight="1" x14ac:dyDescent="0.3">
      <c r="A1082" s="831">
        <v>31</v>
      </c>
      <c r="B1082" s="832" t="s">
        <v>2041</v>
      </c>
      <c r="C1082" s="832" t="s">
        <v>2047</v>
      </c>
      <c r="D1082" s="833" t="s">
        <v>3332</v>
      </c>
      <c r="E1082" s="834" t="s">
        <v>2070</v>
      </c>
      <c r="F1082" s="832" t="s">
        <v>2042</v>
      </c>
      <c r="G1082" s="832" t="s">
        <v>2348</v>
      </c>
      <c r="H1082" s="832" t="s">
        <v>588</v>
      </c>
      <c r="I1082" s="832" t="s">
        <v>2945</v>
      </c>
      <c r="J1082" s="832" t="s">
        <v>2943</v>
      </c>
      <c r="K1082" s="832" t="s">
        <v>2946</v>
      </c>
      <c r="L1082" s="835">
        <v>322.8</v>
      </c>
      <c r="M1082" s="835">
        <v>322.8</v>
      </c>
      <c r="N1082" s="832">
        <v>1</v>
      </c>
      <c r="O1082" s="836">
        <v>0.5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31</v>
      </c>
      <c r="B1083" s="832" t="s">
        <v>2041</v>
      </c>
      <c r="C1083" s="832" t="s">
        <v>2047</v>
      </c>
      <c r="D1083" s="833" t="s">
        <v>3332</v>
      </c>
      <c r="E1083" s="834" t="s">
        <v>2070</v>
      </c>
      <c r="F1083" s="832" t="s">
        <v>2042</v>
      </c>
      <c r="G1083" s="832" t="s">
        <v>2518</v>
      </c>
      <c r="H1083" s="832" t="s">
        <v>588</v>
      </c>
      <c r="I1083" s="832" t="s">
        <v>2688</v>
      </c>
      <c r="J1083" s="832" t="s">
        <v>721</v>
      </c>
      <c r="K1083" s="832" t="s">
        <v>2689</v>
      </c>
      <c r="L1083" s="835">
        <v>182.22</v>
      </c>
      <c r="M1083" s="835">
        <v>182.22</v>
      </c>
      <c r="N1083" s="832">
        <v>1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31</v>
      </c>
      <c r="B1084" s="832" t="s">
        <v>2041</v>
      </c>
      <c r="C1084" s="832" t="s">
        <v>2047</v>
      </c>
      <c r="D1084" s="833" t="s">
        <v>3332</v>
      </c>
      <c r="E1084" s="834" t="s">
        <v>2070</v>
      </c>
      <c r="F1084" s="832" t="s">
        <v>2042</v>
      </c>
      <c r="G1084" s="832" t="s">
        <v>2145</v>
      </c>
      <c r="H1084" s="832" t="s">
        <v>588</v>
      </c>
      <c r="I1084" s="832" t="s">
        <v>2146</v>
      </c>
      <c r="J1084" s="832" t="s">
        <v>2147</v>
      </c>
      <c r="K1084" s="832" t="s">
        <v>2148</v>
      </c>
      <c r="L1084" s="835">
        <v>0</v>
      </c>
      <c r="M1084" s="835">
        <v>0</v>
      </c>
      <c r="N1084" s="832">
        <v>1</v>
      </c>
      <c r="O1084" s="836">
        <v>0.5</v>
      </c>
      <c r="P1084" s="835"/>
      <c r="Q1084" s="837"/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31</v>
      </c>
      <c r="B1085" s="832" t="s">
        <v>2041</v>
      </c>
      <c r="C1085" s="832" t="s">
        <v>2047</v>
      </c>
      <c r="D1085" s="833" t="s">
        <v>3332</v>
      </c>
      <c r="E1085" s="834" t="s">
        <v>2070</v>
      </c>
      <c r="F1085" s="832" t="s">
        <v>2042</v>
      </c>
      <c r="G1085" s="832" t="s">
        <v>2947</v>
      </c>
      <c r="H1085" s="832" t="s">
        <v>588</v>
      </c>
      <c r="I1085" s="832" t="s">
        <v>2948</v>
      </c>
      <c r="J1085" s="832" t="s">
        <v>2949</v>
      </c>
      <c r="K1085" s="832" t="s">
        <v>2950</v>
      </c>
      <c r="L1085" s="835">
        <v>30.46</v>
      </c>
      <c r="M1085" s="835">
        <v>121.84</v>
      </c>
      <c r="N1085" s="832">
        <v>4</v>
      </c>
      <c r="O1085" s="836">
        <v>1</v>
      </c>
      <c r="P1085" s="835">
        <v>121.84</v>
      </c>
      <c r="Q1085" s="837">
        <v>1</v>
      </c>
      <c r="R1085" s="832">
        <v>4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31</v>
      </c>
      <c r="B1086" s="832" t="s">
        <v>2041</v>
      </c>
      <c r="C1086" s="832" t="s">
        <v>2047</v>
      </c>
      <c r="D1086" s="833" t="s">
        <v>3332</v>
      </c>
      <c r="E1086" s="834" t="s">
        <v>2070</v>
      </c>
      <c r="F1086" s="832" t="s">
        <v>2042</v>
      </c>
      <c r="G1086" s="832" t="s">
        <v>2286</v>
      </c>
      <c r="H1086" s="832" t="s">
        <v>588</v>
      </c>
      <c r="I1086" s="832" t="s">
        <v>2792</v>
      </c>
      <c r="J1086" s="832" t="s">
        <v>2793</v>
      </c>
      <c r="K1086" s="832" t="s">
        <v>2794</v>
      </c>
      <c r="L1086" s="835">
        <v>89.91</v>
      </c>
      <c r="M1086" s="835">
        <v>89.91</v>
      </c>
      <c r="N1086" s="832">
        <v>1</v>
      </c>
      <c r="O1086" s="836">
        <v>0.5</v>
      </c>
      <c r="P1086" s="835">
        <v>89.91</v>
      </c>
      <c r="Q1086" s="837">
        <v>1</v>
      </c>
      <c r="R1086" s="832">
        <v>1</v>
      </c>
      <c r="S1086" s="837">
        <v>1</v>
      </c>
      <c r="T1086" s="836">
        <v>0.5</v>
      </c>
      <c r="U1086" s="838">
        <v>1</v>
      </c>
    </row>
    <row r="1087" spans="1:21" ht="14.4" customHeight="1" x14ac:dyDescent="0.3">
      <c r="A1087" s="831">
        <v>31</v>
      </c>
      <c r="B1087" s="832" t="s">
        <v>2041</v>
      </c>
      <c r="C1087" s="832" t="s">
        <v>2047</v>
      </c>
      <c r="D1087" s="833" t="s">
        <v>3332</v>
      </c>
      <c r="E1087" s="834" t="s">
        <v>2070</v>
      </c>
      <c r="F1087" s="832" t="s">
        <v>2042</v>
      </c>
      <c r="G1087" s="832" t="s">
        <v>2079</v>
      </c>
      <c r="H1087" s="832" t="s">
        <v>588</v>
      </c>
      <c r="I1087" s="832" t="s">
        <v>2080</v>
      </c>
      <c r="J1087" s="832" t="s">
        <v>623</v>
      </c>
      <c r="K1087" s="832" t="s">
        <v>2081</v>
      </c>
      <c r="L1087" s="835">
        <v>0</v>
      </c>
      <c r="M1087" s="835">
        <v>0</v>
      </c>
      <c r="N1087" s="832">
        <v>1</v>
      </c>
      <c r="O1087" s="836">
        <v>0.5</v>
      </c>
      <c r="P1087" s="835">
        <v>0</v>
      </c>
      <c r="Q1087" s="837"/>
      <c r="R1087" s="832">
        <v>1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31</v>
      </c>
      <c r="B1088" s="832" t="s">
        <v>2041</v>
      </c>
      <c r="C1088" s="832" t="s">
        <v>2047</v>
      </c>
      <c r="D1088" s="833" t="s">
        <v>3332</v>
      </c>
      <c r="E1088" s="834" t="s">
        <v>2070</v>
      </c>
      <c r="F1088" s="832" t="s">
        <v>2042</v>
      </c>
      <c r="G1088" s="832" t="s">
        <v>2079</v>
      </c>
      <c r="H1088" s="832" t="s">
        <v>588</v>
      </c>
      <c r="I1088" s="832" t="s">
        <v>2413</v>
      </c>
      <c r="J1088" s="832" t="s">
        <v>623</v>
      </c>
      <c r="K1088" s="832" t="s">
        <v>2414</v>
      </c>
      <c r="L1088" s="835">
        <v>0</v>
      </c>
      <c r="M1088" s="835">
        <v>0</v>
      </c>
      <c r="N1088" s="832">
        <v>1</v>
      </c>
      <c r="O1088" s="836">
        <v>0.5</v>
      </c>
      <c r="P1088" s="835">
        <v>0</v>
      </c>
      <c r="Q1088" s="837"/>
      <c r="R1088" s="832">
        <v>1</v>
      </c>
      <c r="S1088" s="837">
        <v>1</v>
      </c>
      <c r="T1088" s="836">
        <v>0.5</v>
      </c>
      <c r="U1088" s="838">
        <v>1</v>
      </c>
    </row>
    <row r="1089" spans="1:21" ht="14.4" customHeight="1" x14ac:dyDescent="0.3">
      <c r="A1089" s="831">
        <v>31</v>
      </c>
      <c r="B1089" s="832" t="s">
        <v>2041</v>
      </c>
      <c r="C1089" s="832" t="s">
        <v>2047</v>
      </c>
      <c r="D1089" s="833" t="s">
        <v>3332</v>
      </c>
      <c r="E1089" s="834" t="s">
        <v>2070</v>
      </c>
      <c r="F1089" s="832" t="s">
        <v>2042</v>
      </c>
      <c r="G1089" s="832" t="s">
        <v>2539</v>
      </c>
      <c r="H1089" s="832" t="s">
        <v>588</v>
      </c>
      <c r="I1089" s="832" t="s">
        <v>2951</v>
      </c>
      <c r="J1089" s="832" t="s">
        <v>1212</v>
      </c>
      <c r="K1089" s="832" t="s">
        <v>1868</v>
      </c>
      <c r="L1089" s="835">
        <v>0</v>
      </c>
      <c r="M1089" s="835">
        <v>0</v>
      </c>
      <c r="N1089" s="832">
        <v>1</v>
      </c>
      <c r="O1089" s="836">
        <v>0.5</v>
      </c>
      <c r="P1089" s="835">
        <v>0</v>
      </c>
      <c r="Q1089" s="837"/>
      <c r="R1089" s="832">
        <v>1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31</v>
      </c>
      <c r="B1090" s="832" t="s">
        <v>2041</v>
      </c>
      <c r="C1090" s="832" t="s">
        <v>2047</v>
      </c>
      <c r="D1090" s="833" t="s">
        <v>3332</v>
      </c>
      <c r="E1090" s="834" t="s">
        <v>2070</v>
      </c>
      <c r="F1090" s="832" t="s">
        <v>2042</v>
      </c>
      <c r="G1090" s="832" t="s">
        <v>2161</v>
      </c>
      <c r="H1090" s="832" t="s">
        <v>588</v>
      </c>
      <c r="I1090" s="832" t="s">
        <v>2162</v>
      </c>
      <c r="J1090" s="832" t="s">
        <v>2163</v>
      </c>
      <c r="K1090" s="832" t="s">
        <v>2164</v>
      </c>
      <c r="L1090" s="835">
        <v>132.97999999999999</v>
      </c>
      <c r="M1090" s="835">
        <v>1063.8399999999999</v>
      </c>
      <c r="N1090" s="832">
        <v>8</v>
      </c>
      <c r="O1090" s="836">
        <v>3.5</v>
      </c>
      <c r="P1090" s="835">
        <v>531.91999999999996</v>
      </c>
      <c r="Q1090" s="837">
        <v>0.5</v>
      </c>
      <c r="R1090" s="832">
        <v>4</v>
      </c>
      <c r="S1090" s="837">
        <v>0.5</v>
      </c>
      <c r="T1090" s="836">
        <v>1.5</v>
      </c>
      <c r="U1090" s="838">
        <v>0.42857142857142855</v>
      </c>
    </row>
    <row r="1091" spans="1:21" ht="14.4" customHeight="1" x14ac:dyDescent="0.3">
      <c r="A1091" s="831">
        <v>31</v>
      </c>
      <c r="B1091" s="832" t="s">
        <v>2041</v>
      </c>
      <c r="C1091" s="832" t="s">
        <v>2047</v>
      </c>
      <c r="D1091" s="833" t="s">
        <v>3332</v>
      </c>
      <c r="E1091" s="834" t="s">
        <v>2070</v>
      </c>
      <c r="F1091" s="832" t="s">
        <v>2042</v>
      </c>
      <c r="G1091" s="832" t="s">
        <v>2952</v>
      </c>
      <c r="H1091" s="832" t="s">
        <v>588</v>
      </c>
      <c r="I1091" s="832" t="s">
        <v>2953</v>
      </c>
      <c r="J1091" s="832" t="s">
        <v>2954</v>
      </c>
      <c r="K1091" s="832" t="s">
        <v>2955</v>
      </c>
      <c r="L1091" s="835">
        <v>0</v>
      </c>
      <c r="M1091" s="835">
        <v>0</v>
      </c>
      <c r="N1091" s="832">
        <v>1</v>
      </c>
      <c r="O1091" s="836">
        <v>1</v>
      </c>
      <c r="P1091" s="835">
        <v>0</v>
      </c>
      <c r="Q1091" s="837"/>
      <c r="R1091" s="832">
        <v>1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31</v>
      </c>
      <c r="B1092" s="832" t="s">
        <v>2041</v>
      </c>
      <c r="C1092" s="832" t="s">
        <v>2047</v>
      </c>
      <c r="D1092" s="833" t="s">
        <v>3332</v>
      </c>
      <c r="E1092" s="834" t="s">
        <v>2070</v>
      </c>
      <c r="F1092" s="832" t="s">
        <v>2042</v>
      </c>
      <c r="G1092" s="832" t="s">
        <v>2165</v>
      </c>
      <c r="H1092" s="832" t="s">
        <v>588</v>
      </c>
      <c r="I1092" s="832" t="s">
        <v>2334</v>
      </c>
      <c r="J1092" s="832" t="s">
        <v>2167</v>
      </c>
      <c r="K1092" s="832" t="s">
        <v>2335</v>
      </c>
      <c r="L1092" s="835">
        <v>58.62</v>
      </c>
      <c r="M1092" s="835">
        <v>58.62</v>
      </c>
      <c r="N1092" s="832">
        <v>1</v>
      </c>
      <c r="O1092" s="836">
        <v>1</v>
      </c>
      <c r="P1092" s="835">
        <v>58.62</v>
      </c>
      <c r="Q1092" s="837">
        <v>1</v>
      </c>
      <c r="R1092" s="832">
        <v>1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31</v>
      </c>
      <c r="B1093" s="832" t="s">
        <v>2041</v>
      </c>
      <c r="C1093" s="832" t="s">
        <v>2047</v>
      </c>
      <c r="D1093" s="833" t="s">
        <v>3332</v>
      </c>
      <c r="E1093" s="834" t="s">
        <v>2070</v>
      </c>
      <c r="F1093" s="832" t="s">
        <v>2042</v>
      </c>
      <c r="G1093" s="832" t="s">
        <v>2956</v>
      </c>
      <c r="H1093" s="832" t="s">
        <v>630</v>
      </c>
      <c r="I1093" s="832" t="s">
        <v>1977</v>
      </c>
      <c r="J1093" s="832" t="s">
        <v>1978</v>
      </c>
      <c r="K1093" s="832" t="s">
        <v>1979</v>
      </c>
      <c r="L1093" s="835">
        <v>37.159999999999997</v>
      </c>
      <c r="M1093" s="835">
        <v>37.159999999999997</v>
      </c>
      <c r="N1093" s="832">
        <v>1</v>
      </c>
      <c r="O1093" s="836">
        <v>1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31</v>
      </c>
      <c r="B1094" s="832" t="s">
        <v>2041</v>
      </c>
      <c r="C1094" s="832" t="s">
        <v>2047</v>
      </c>
      <c r="D1094" s="833" t="s">
        <v>3332</v>
      </c>
      <c r="E1094" s="834" t="s">
        <v>2070</v>
      </c>
      <c r="F1094" s="832" t="s">
        <v>2042</v>
      </c>
      <c r="G1094" s="832" t="s">
        <v>2171</v>
      </c>
      <c r="H1094" s="832" t="s">
        <v>630</v>
      </c>
      <c r="I1094" s="832" t="s">
        <v>2957</v>
      </c>
      <c r="J1094" s="832" t="s">
        <v>1482</v>
      </c>
      <c r="K1094" s="832" t="s">
        <v>2958</v>
      </c>
      <c r="L1094" s="835">
        <v>27.5</v>
      </c>
      <c r="M1094" s="835">
        <v>55</v>
      </c>
      <c r="N1094" s="832">
        <v>2</v>
      </c>
      <c r="O1094" s="836">
        <v>0.5</v>
      </c>
      <c r="P1094" s="835">
        <v>55</v>
      </c>
      <c r="Q1094" s="837">
        <v>1</v>
      </c>
      <c r="R1094" s="832">
        <v>2</v>
      </c>
      <c r="S1094" s="837">
        <v>1</v>
      </c>
      <c r="T1094" s="836">
        <v>0.5</v>
      </c>
      <c r="U1094" s="838">
        <v>1</v>
      </c>
    </row>
    <row r="1095" spans="1:21" ht="14.4" customHeight="1" x14ac:dyDescent="0.3">
      <c r="A1095" s="831">
        <v>31</v>
      </c>
      <c r="B1095" s="832" t="s">
        <v>2041</v>
      </c>
      <c r="C1095" s="832" t="s">
        <v>2047</v>
      </c>
      <c r="D1095" s="833" t="s">
        <v>3332</v>
      </c>
      <c r="E1095" s="834" t="s">
        <v>2070</v>
      </c>
      <c r="F1095" s="832" t="s">
        <v>2042</v>
      </c>
      <c r="G1095" s="832" t="s">
        <v>2730</v>
      </c>
      <c r="H1095" s="832" t="s">
        <v>588</v>
      </c>
      <c r="I1095" s="832" t="s">
        <v>2959</v>
      </c>
      <c r="J1095" s="832" t="s">
        <v>1198</v>
      </c>
      <c r="K1095" s="832" t="s">
        <v>2960</v>
      </c>
      <c r="L1095" s="835">
        <v>34.19</v>
      </c>
      <c r="M1095" s="835">
        <v>68.38</v>
      </c>
      <c r="N1095" s="832">
        <v>2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31</v>
      </c>
      <c r="B1096" s="832" t="s">
        <v>2041</v>
      </c>
      <c r="C1096" s="832" t="s">
        <v>2047</v>
      </c>
      <c r="D1096" s="833" t="s">
        <v>3332</v>
      </c>
      <c r="E1096" s="834" t="s">
        <v>2070</v>
      </c>
      <c r="F1096" s="832" t="s">
        <v>2042</v>
      </c>
      <c r="G1096" s="832" t="s">
        <v>2082</v>
      </c>
      <c r="H1096" s="832" t="s">
        <v>630</v>
      </c>
      <c r="I1096" s="832" t="s">
        <v>2083</v>
      </c>
      <c r="J1096" s="832" t="s">
        <v>810</v>
      </c>
      <c r="K1096" s="832" t="s">
        <v>1638</v>
      </c>
      <c r="L1096" s="835">
        <v>490.89</v>
      </c>
      <c r="M1096" s="835">
        <v>15708.48</v>
      </c>
      <c r="N1096" s="832">
        <v>32</v>
      </c>
      <c r="O1096" s="836">
        <v>19.5</v>
      </c>
      <c r="P1096" s="835">
        <v>11781.359999999999</v>
      </c>
      <c r="Q1096" s="837">
        <v>0.74999999999999989</v>
      </c>
      <c r="R1096" s="832">
        <v>24</v>
      </c>
      <c r="S1096" s="837">
        <v>0.75</v>
      </c>
      <c r="T1096" s="836">
        <v>14.5</v>
      </c>
      <c r="U1096" s="838">
        <v>0.74358974358974361</v>
      </c>
    </row>
    <row r="1097" spans="1:21" ht="14.4" customHeight="1" x14ac:dyDescent="0.3">
      <c r="A1097" s="831">
        <v>31</v>
      </c>
      <c r="B1097" s="832" t="s">
        <v>2041</v>
      </c>
      <c r="C1097" s="832" t="s">
        <v>2047</v>
      </c>
      <c r="D1097" s="833" t="s">
        <v>3332</v>
      </c>
      <c r="E1097" s="834" t="s">
        <v>2070</v>
      </c>
      <c r="F1097" s="832" t="s">
        <v>2042</v>
      </c>
      <c r="G1097" s="832" t="s">
        <v>2082</v>
      </c>
      <c r="H1097" s="832" t="s">
        <v>630</v>
      </c>
      <c r="I1097" s="832" t="s">
        <v>2091</v>
      </c>
      <c r="J1097" s="832" t="s">
        <v>810</v>
      </c>
      <c r="K1097" s="832" t="s">
        <v>1636</v>
      </c>
      <c r="L1097" s="835">
        <v>736.33</v>
      </c>
      <c r="M1097" s="835">
        <v>32398.520000000011</v>
      </c>
      <c r="N1097" s="832">
        <v>44</v>
      </c>
      <c r="O1097" s="836">
        <v>23.5</v>
      </c>
      <c r="P1097" s="835">
        <v>27244.21000000001</v>
      </c>
      <c r="Q1097" s="837">
        <v>0.84090909090909094</v>
      </c>
      <c r="R1097" s="832">
        <v>37</v>
      </c>
      <c r="S1097" s="837">
        <v>0.84090909090909094</v>
      </c>
      <c r="T1097" s="836">
        <v>21.5</v>
      </c>
      <c r="U1097" s="838">
        <v>0.91489361702127658</v>
      </c>
    </row>
    <row r="1098" spans="1:21" ht="14.4" customHeight="1" x14ac:dyDescent="0.3">
      <c r="A1098" s="831">
        <v>31</v>
      </c>
      <c r="B1098" s="832" t="s">
        <v>2041</v>
      </c>
      <c r="C1098" s="832" t="s">
        <v>2047</v>
      </c>
      <c r="D1098" s="833" t="s">
        <v>3332</v>
      </c>
      <c r="E1098" s="834" t="s">
        <v>2070</v>
      </c>
      <c r="F1098" s="832" t="s">
        <v>2042</v>
      </c>
      <c r="G1098" s="832" t="s">
        <v>2082</v>
      </c>
      <c r="H1098" s="832" t="s">
        <v>630</v>
      </c>
      <c r="I1098" s="832" t="s">
        <v>2233</v>
      </c>
      <c r="J1098" s="832" t="s">
        <v>810</v>
      </c>
      <c r="K1098" s="832" t="s">
        <v>2234</v>
      </c>
      <c r="L1098" s="835">
        <v>923.74</v>
      </c>
      <c r="M1098" s="835">
        <v>3694.96</v>
      </c>
      <c r="N1098" s="832">
        <v>4</v>
      </c>
      <c r="O1098" s="836">
        <v>2</v>
      </c>
      <c r="P1098" s="835">
        <v>3694.96</v>
      </c>
      <c r="Q1098" s="837">
        <v>1</v>
      </c>
      <c r="R1098" s="832">
        <v>4</v>
      </c>
      <c r="S1098" s="837">
        <v>1</v>
      </c>
      <c r="T1098" s="836">
        <v>2</v>
      </c>
      <c r="U1098" s="838">
        <v>1</v>
      </c>
    </row>
    <row r="1099" spans="1:21" ht="14.4" customHeight="1" x14ac:dyDescent="0.3">
      <c r="A1099" s="831">
        <v>31</v>
      </c>
      <c r="B1099" s="832" t="s">
        <v>2041</v>
      </c>
      <c r="C1099" s="832" t="s">
        <v>2047</v>
      </c>
      <c r="D1099" s="833" t="s">
        <v>3332</v>
      </c>
      <c r="E1099" s="834" t="s">
        <v>2070</v>
      </c>
      <c r="F1099" s="832" t="s">
        <v>2042</v>
      </c>
      <c r="G1099" s="832" t="s">
        <v>2082</v>
      </c>
      <c r="H1099" s="832" t="s">
        <v>630</v>
      </c>
      <c r="I1099" s="832" t="s">
        <v>2293</v>
      </c>
      <c r="J1099" s="832" t="s">
        <v>810</v>
      </c>
      <c r="K1099" s="832" t="s">
        <v>2294</v>
      </c>
      <c r="L1099" s="835">
        <v>1154.68</v>
      </c>
      <c r="M1099" s="835">
        <v>2309.36</v>
      </c>
      <c r="N1099" s="832">
        <v>2</v>
      </c>
      <c r="O1099" s="836">
        <v>2</v>
      </c>
      <c r="P1099" s="835">
        <v>2309.36</v>
      </c>
      <c r="Q1099" s="837">
        <v>1</v>
      </c>
      <c r="R1099" s="832">
        <v>2</v>
      </c>
      <c r="S1099" s="837">
        <v>1</v>
      </c>
      <c r="T1099" s="836">
        <v>2</v>
      </c>
      <c r="U1099" s="838">
        <v>1</v>
      </c>
    </row>
    <row r="1100" spans="1:21" ht="14.4" customHeight="1" x14ac:dyDescent="0.3">
      <c r="A1100" s="831">
        <v>31</v>
      </c>
      <c r="B1100" s="832" t="s">
        <v>2041</v>
      </c>
      <c r="C1100" s="832" t="s">
        <v>2047</v>
      </c>
      <c r="D1100" s="833" t="s">
        <v>3332</v>
      </c>
      <c r="E1100" s="834" t="s">
        <v>2070</v>
      </c>
      <c r="F1100" s="832" t="s">
        <v>2042</v>
      </c>
      <c r="G1100" s="832" t="s">
        <v>2092</v>
      </c>
      <c r="H1100" s="832" t="s">
        <v>630</v>
      </c>
      <c r="I1100" s="832" t="s">
        <v>1844</v>
      </c>
      <c r="J1100" s="832" t="s">
        <v>671</v>
      </c>
      <c r="K1100" s="832" t="s">
        <v>1845</v>
      </c>
      <c r="L1100" s="835">
        <v>48.42</v>
      </c>
      <c r="M1100" s="835">
        <v>48.42</v>
      </c>
      <c r="N1100" s="832">
        <v>1</v>
      </c>
      <c r="O1100" s="836">
        <v>1</v>
      </c>
      <c r="P1100" s="835">
        <v>48.42</v>
      </c>
      <c r="Q1100" s="837">
        <v>1</v>
      </c>
      <c r="R1100" s="832">
        <v>1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31</v>
      </c>
      <c r="B1101" s="832" t="s">
        <v>2041</v>
      </c>
      <c r="C1101" s="832" t="s">
        <v>2047</v>
      </c>
      <c r="D1101" s="833" t="s">
        <v>3332</v>
      </c>
      <c r="E1101" s="834" t="s">
        <v>2070</v>
      </c>
      <c r="F1101" s="832" t="s">
        <v>2042</v>
      </c>
      <c r="G1101" s="832" t="s">
        <v>2176</v>
      </c>
      <c r="H1101" s="832" t="s">
        <v>588</v>
      </c>
      <c r="I1101" s="832" t="s">
        <v>2961</v>
      </c>
      <c r="J1101" s="832" t="s">
        <v>828</v>
      </c>
      <c r="K1101" s="832" t="s">
        <v>2466</v>
      </c>
      <c r="L1101" s="835">
        <v>301.2</v>
      </c>
      <c r="M1101" s="835">
        <v>903.59999999999991</v>
      </c>
      <c r="N1101" s="832">
        <v>3</v>
      </c>
      <c r="O1101" s="836">
        <v>1.5</v>
      </c>
      <c r="P1101" s="835">
        <v>602.4</v>
      </c>
      <c r="Q1101" s="837">
        <v>0.66666666666666674</v>
      </c>
      <c r="R1101" s="832">
        <v>2</v>
      </c>
      <c r="S1101" s="837">
        <v>0.66666666666666663</v>
      </c>
      <c r="T1101" s="836">
        <v>1</v>
      </c>
      <c r="U1101" s="838">
        <v>0.66666666666666663</v>
      </c>
    </row>
    <row r="1102" spans="1:21" ht="14.4" customHeight="1" x14ac:dyDescent="0.3">
      <c r="A1102" s="831">
        <v>31</v>
      </c>
      <c r="B1102" s="832" t="s">
        <v>2041</v>
      </c>
      <c r="C1102" s="832" t="s">
        <v>2047</v>
      </c>
      <c r="D1102" s="833" t="s">
        <v>3332</v>
      </c>
      <c r="E1102" s="834" t="s">
        <v>2070</v>
      </c>
      <c r="F1102" s="832" t="s">
        <v>2042</v>
      </c>
      <c r="G1102" s="832" t="s">
        <v>2176</v>
      </c>
      <c r="H1102" s="832" t="s">
        <v>588</v>
      </c>
      <c r="I1102" s="832" t="s">
        <v>2962</v>
      </c>
      <c r="J1102" s="832" t="s">
        <v>2963</v>
      </c>
      <c r="K1102" s="832" t="s">
        <v>2964</v>
      </c>
      <c r="L1102" s="835">
        <v>0</v>
      </c>
      <c r="M1102" s="835">
        <v>0</v>
      </c>
      <c r="N1102" s="832">
        <v>1</v>
      </c>
      <c r="O1102" s="836">
        <v>0.5</v>
      </c>
      <c r="P1102" s="835">
        <v>0</v>
      </c>
      <c r="Q1102" s="837"/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31</v>
      </c>
      <c r="B1103" s="832" t="s">
        <v>2041</v>
      </c>
      <c r="C1103" s="832" t="s">
        <v>2047</v>
      </c>
      <c r="D1103" s="833" t="s">
        <v>3332</v>
      </c>
      <c r="E1103" s="834" t="s">
        <v>2070</v>
      </c>
      <c r="F1103" s="832" t="s">
        <v>2042</v>
      </c>
      <c r="G1103" s="832" t="s">
        <v>2176</v>
      </c>
      <c r="H1103" s="832" t="s">
        <v>588</v>
      </c>
      <c r="I1103" s="832" t="s">
        <v>2965</v>
      </c>
      <c r="J1103" s="832" t="s">
        <v>828</v>
      </c>
      <c r="K1103" s="832" t="s">
        <v>2466</v>
      </c>
      <c r="L1103" s="835">
        <v>103.67</v>
      </c>
      <c r="M1103" s="835">
        <v>103.67</v>
      </c>
      <c r="N1103" s="832">
        <v>1</v>
      </c>
      <c r="O1103" s="836">
        <v>0.5</v>
      </c>
      <c r="P1103" s="835">
        <v>103.67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31</v>
      </c>
      <c r="B1104" s="832" t="s">
        <v>2041</v>
      </c>
      <c r="C1104" s="832" t="s">
        <v>2047</v>
      </c>
      <c r="D1104" s="833" t="s">
        <v>3332</v>
      </c>
      <c r="E1104" s="834" t="s">
        <v>2070</v>
      </c>
      <c r="F1104" s="832" t="s">
        <v>2042</v>
      </c>
      <c r="G1104" s="832" t="s">
        <v>2401</v>
      </c>
      <c r="H1104" s="832" t="s">
        <v>630</v>
      </c>
      <c r="I1104" s="832" t="s">
        <v>2966</v>
      </c>
      <c r="J1104" s="832" t="s">
        <v>1606</v>
      </c>
      <c r="K1104" s="832" t="s">
        <v>2967</v>
      </c>
      <c r="L1104" s="835">
        <v>57.6</v>
      </c>
      <c r="M1104" s="835">
        <v>57.6</v>
      </c>
      <c r="N1104" s="832">
        <v>1</v>
      </c>
      <c r="O1104" s="836">
        <v>1</v>
      </c>
      <c r="P1104" s="835">
        <v>57.6</v>
      </c>
      <c r="Q1104" s="837">
        <v>1</v>
      </c>
      <c r="R1104" s="832">
        <v>1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31</v>
      </c>
      <c r="B1105" s="832" t="s">
        <v>2041</v>
      </c>
      <c r="C1105" s="832" t="s">
        <v>2047</v>
      </c>
      <c r="D1105" s="833" t="s">
        <v>3332</v>
      </c>
      <c r="E1105" s="834" t="s">
        <v>2070</v>
      </c>
      <c r="F1105" s="832" t="s">
        <v>2042</v>
      </c>
      <c r="G1105" s="832" t="s">
        <v>2553</v>
      </c>
      <c r="H1105" s="832" t="s">
        <v>588</v>
      </c>
      <c r="I1105" s="832" t="s">
        <v>2554</v>
      </c>
      <c r="J1105" s="832" t="s">
        <v>635</v>
      </c>
      <c r="K1105" s="832" t="s">
        <v>2555</v>
      </c>
      <c r="L1105" s="835">
        <v>108.44</v>
      </c>
      <c r="M1105" s="835">
        <v>108.44</v>
      </c>
      <c r="N1105" s="832">
        <v>1</v>
      </c>
      <c r="O1105" s="836">
        <v>1</v>
      </c>
      <c r="P1105" s="835">
        <v>108.44</v>
      </c>
      <c r="Q1105" s="837">
        <v>1</v>
      </c>
      <c r="R1105" s="832">
        <v>1</v>
      </c>
      <c r="S1105" s="837">
        <v>1</v>
      </c>
      <c r="T1105" s="836">
        <v>1</v>
      </c>
      <c r="U1105" s="838">
        <v>1</v>
      </c>
    </row>
    <row r="1106" spans="1:21" ht="14.4" customHeight="1" x14ac:dyDescent="0.3">
      <c r="A1106" s="831">
        <v>31</v>
      </c>
      <c r="B1106" s="832" t="s">
        <v>2041</v>
      </c>
      <c r="C1106" s="832" t="s">
        <v>2047</v>
      </c>
      <c r="D1106" s="833" t="s">
        <v>3332</v>
      </c>
      <c r="E1106" s="834" t="s">
        <v>2070</v>
      </c>
      <c r="F1106" s="832" t="s">
        <v>2042</v>
      </c>
      <c r="G1106" s="832" t="s">
        <v>2553</v>
      </c>
      <c r="H1106" s="832" t="s">
        <v>588</v>
      </c>
      <c r="I1106" s="832" t="s">
        <v>2735</v>
      </c>
      <c r="J1106" s="832" t="s">
        <v>635</v>
      </c>
      <c r="K1106" s="832" t="s">
        <v>2555</v>
      </c>
      <c r="L1106" s="835">
        <v>52.61</v>
      </c>
      <c r="M1106" s="835">
        <v>52.61</v>
      </c>
      <c r="N1106" s="832">
        <v>1</v>
      </c>
      <c r="O1106" s="836">
        <v>1</v>
      </c>
      <c r="P1106" s="835">
        <v>52.61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31</v>
      </c>
      <c r="B1107" s="832" t="s">
        <v>2041</v>
      </c>
      <c r="C1107" s="832" t="s">
        <v>2047</v>
      </c>
      <c r="D1107" s="833" t="s">
        <v>3332</v>
      </c>
      <c r="E1107" s="834" t="s">
        <v>2070</v>
      </c>
      <c r="F1107" s="832" t="s">
        <v>2042</v>
      </c>
      <c r="G1107" s="832" t="s">
        <v>2740</v>
      </c>
      <c r="H1107" s="832" t="s">
        <v>588</v>
      </c>
      <c r="I1107" s="832" t="s">
        <v>2968</v>
      </c>
      <c r="J1107" s="832" t="s">
        <v>2969</v>
      </c>
      <c r="K1107" s="832" t="s">
        <v>2970</v>
      </c>
      <c r="L1107" s="835">
        <v>218.41</v>
      </c>
      <c r="M1107" s="835">
        <v>218.41</v>
      </c>
      <c r="N1107" s="832">
        <v>1</v>
      </c>
      <c r="O1107" s="836">
        <v>0.5</v>
      </c>
      <c r="P1107" s="835">
        <v>218.41</v>
      </c>
      <c r="Q1107" s="837">
        <v>1</v>
      </c>
      <c r="R1107" s="832">
        <v>1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31</v>
      </c>
      <c r="B1108" s="832" t="s">
        <v>2041</v>
      </c>
      <c r="C1108" s="832" t="s">
        <v>2047</v>
      </c>
      <c r="D1108" s="833" t="s">
        <v>3332</v>
      </c>
      <c r="E1108" s="834" t="s">
        <v>2070</v>
      </c>
      <c r="F1108" s="832" t="s">
        <v>2042</v>
      </c>
      <c r="G1108" s="832" t="s">
        <v>2971</v>
      </c>
      <c r="H1108" s="832" t="s">
        <v>588</v>
      </c>
      <c r="I1108" s="832" t="s">
        <v>2972</v>
      </c>
      <c r="J1108" s="832" t="s">
        <v>2973</v>
      </c>
      <c r="K1108" s="832" t="s">
        <v>2974</v>
      </c>
      <c r="L1108" s="835">
        <v>4625.3500000000004</v>
      </c>
      <c r="M1108" s="835">
        <v>9250.7000000000007</v>
      </c>
      <c r="N1108" s="832">
        <v>2</v>
      </c>
      <c r="O1108" s="836">
        <v>1</v>
      </c>
      <c r="P1108" s="835">
        <v>9250.7000000000007</v>
      </c>
      <c r="Q1108" s="837">
        <v>1</v>
      </c>
      <c r="R1108" s="832">
        <v>2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31</v>
      </c>
      <c r="B1109" s="832" t="s">
        <v>2041</v>
      </c>
      <c r="C1109" s="832" t="s">
        <v>2047</v>
      </c>
      <c r="D1109" s="833" t="s">
        <v>3332</v>
      </c>
      <c r="E1109" s="834" t="s">
        <v>2070</v>
      </c>
      <c r="F1109" s="832" t="s">
        <v>2042</v>
      </c>
      <c r="G1109" s="832" t="s">
        <v>2093</v>
      </c>
      <c r="H1109" s="832" t="s">
        <v>630</v>
      </c>
      <c r="I1109" s="832" t="s">
        <v>1866</v>
      </c>
      <c r="J1109" s="832" t="s">
        <v>1867</v>
      </c>
      <c r="K1109" s="832" t="s">
        <v>1868</v>
      </c>
      <c r="L1109" s="835">
        <v>0</v>
      </c>
      <c r="M1109" s="835">
        <v>0</v>
      </c>
      <c r="N1109" s="832">
        <v>7</v>
      </c>
      <c r="O1109" s="836">
        <v>5</v>
      </c>
      <c r="P1109" s="835">
        <v>0</v>
      </c>
      <c r="Q1109" s="837"/>
      <c r="R1109" s="832">
        <v>5</v>
      </c>
      <c r="S1109" s="837">
        <v>0.7142857142857143</v>
      </c>
      <c r="T1109" s="836">
        <v>4</v>
      </c>
      <c r="U1109" s="838">
        <v>0.8</v>
      </c>
    </row>
    <row r="1110" spans="1:21" ht="14.4" customHeight="1" x14ac:dyDescent="0.3">
      <c r="A1110" s="831">
        <v>31</v>
      </c>
      <c r="B1110" s="832" t="s">
        <v>2041</v>
      </c>
      <c r="C1110" s="832" t="s">
        <v>2047</v>
      </c>
      <c r="D1110" s="833" t="s">
        <v>3332</v>
      </c>
      <c r="E1110" s="834" t="s">
        <v>2070</v>
      </c>
      <c r="F1110" s="832" t="s">
        <v>2042</v>
      </c>
      <c r="G1110" s="832" t="s">
        <v>2094</v>
      </c>
      <c r="H1110" s="832" t="s">
        <v>588</v>
      </c>
      <c r="I1110" s="832" t="s">
        <v>2095</v>
      </c>
      <c r="J1110" s="832" t="s">
        <v>1237</v>
      </c>
      <c r="K1110" s="832" t="s">
        <v>2096</v>
      </c>
      <c r="L1110" s="835">
        <v>186.27</v>
      </c>
      <c r="M1110" s="835">
        <v>372.54</v>
      </c>
      <c r="N1110" s="832">
        <v>2</v>
      </c>
      <c r="O1110" s="836">
        <v>2</v>
      </c>
      <c r="P1110" s="835">
        <v>372.54</v>
      </c>
      <c r="Q1110" s="837">
        <v>1</v>
      </c>
      <c r="R1110" s="832">
        <v>2</v>
      </c>
      <c r="S1110" s="837">
        <v>1</v>
      </c>
      <c r="T1110" s="836">
        <v>2</v>
      </c>
      <c r="U1110" s="838">
        <v>1</v>
      </c>
    </row>
    <row r="1111" spans="1:21" ht="14.4" customHeight="1" x14ac:dyDescent="0.3">
      <c r="A1111" s="831">
        <v>31</v>
      </c>
      <c r="B1111" s="832" t="s">
        <v>2041</v>
      </c>
      <c r="C1111" s="832" t="s">
        <v>2047</v>
      </c>
      <c r="D1111" s="833" t="s">
        <v>3332</v>
      </c>
      <c r="E1111" s="834" t="s">
        <v>2070</v>
      </c>
      <c r="F1111" s="832" t="s">
        <v>2042</v>
      </c>
      <c r="G1111" s="832" t="s">
        <v>2094</v>
      </c>
      <c r="H1111" s="832" t="s">
        <v>588</v>
      </c>
      <c r="I1111" s="832" t="s">
        <v>2095</v>
      </c>
      <c r="J1111" s="832" t="s">
        <v>1237</v>
      </c>
      <c r="K1111" s="832" t="s">
        <v>2096</v>
      </c>
      <c r="L1111" s="835">
        <v>219.37</v>
      </c>
      <c r="M1111" s="835">
        <v>438.74</v>
      </c>
      <c r="N1111" s="832">
        <v>2</v>
      </c>
      <c r="O1111" s="836">
        <v>1.5</v>
      </c>
      <c r="P1111" s="835">
        <v>438.74</v>
      </c>
      <c r="Q1111" s="837">
        <v>1</v>
      </c>
      <c r="R1111" s="832">
        <v>2</v>
      </c>
      <c r="S1111" s="837">
        <v>1</v>
      </c>
      <c r="T1111" s="836">
        <v>1.5</v>
      </c>
      <c r="U1111" s="838">
        <v>1</v>
      </c>
    </row>
    <row r="1112" spans="1:21" ht="14.4" customHeight="1" x14ac:dyDescent="0.3">
      <c r="A1112" s="831">
        <v>31</v>
      </c>
      <c r="B1112" s="832" t="s">
        <v>2041</v>
      </c>
      <c r="C1112" s="832" t="s">
        <v>2047</v>
      </c>
      <c r="D1112" s="833" t="s">
        <v>3332</v>
      </c>
      <c r="E1112" s="834" t="s">
        <v>2070</v>
      </c>
      <c r="F1112" s="832" t="s">
        <v>2042</v>
      </c>
      <c r="G1112" s="832" t="s">
        <v>2975</v>
      </c>
      <c r="H1112" s="832" t="s">
        <v>588</v>
      </c>
      <c r="I1112" s="832" t="s">
        <v>2976</v>
      </c>
      <c r="J1112" s="832" t="s">
        <v>2977</v>
      </c>
      <c r="K1112" s="832" t="s">
        <v>2978</v>
      </c>
      <c r="L1112" s="835">
        <v>76.33</v>
      </c>
      <c r="M1112" s="835">
        <v>76.33</v>
      </c>
      <c r="N1112" s="832">
        <v>1</v>
      </c>
      <c r="O1112" s="836">
        <v>0.5</v>
      </c>
      <c r="P1112" s="835">
        <v>76.33</v>
      </c>
      <c r="Q1112" s="837">
        <v>1</v>
      </c>
      <c r="R1112" s="832">
        <v>1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31</v>
      </c>
      <c r="B1113" s="832" t="s">
        <v>2041</v>
      </c>
      <c r="C1113" s="832" t="s">
        <v>2047</v>
      </c>
      <c r="D1113" s="833" t="s">
        <v>3332</v>
      </c>
      <c r="E1113" s="834" t="s">
        <v>2070</v>
      </c>
      <c r="F1113" s="832" t="s">
        <v>2042</v>
      </c>
      <c r="G1113" s="832" t="s">
        <v>2380</v>
      </c>
      <c r="H1113" s="832" t="s">
        <v>588</v>
      </c>
      <c r="I1113" s="832" t="s">
        <v>2439</v>
      </c>
      <c r="J1113" s="832" t="s">
        <v>1063</v>
      </c>
      <c r="K1113" s="832" t="s">
        <v>2173</v>
      </c>
      <c r="L1113" s="835">
        <v>93.96</v>
      </c>
      <c r="M1113" s="835">
        <v>93.96</v>
      </c>
      <c r="N1113" s="832">
        <v>1</v>
      </c>
      <c r="O1113" s="836">
        <v>1</v>
      </c>
      <c r="P1113" s="835">
        <v>93.96</v>
      </c>
      <c r="Q1113" s="837">
        <v>1</v>
      </c>
      <c r="R1113" s="832">
        <v>1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31</v>
      </c>
      <c r="B1114" s="832" t="s">
        <v>2041</v>
      </c>
      <c r="C1114" s="832" t="s">
        <v>2047</v>
      </c>
      <c r="D1114" s="833" t="s">
        <v>3332</v>
      </c>
      <c r="E1114" s="834" t="s">
        <v>2070</v>
      </c>
      <c r="F1114" s="832" t="s">
        <v>2042</v>
      </c>
      <c r="G1114" s="832" t="s">
        <v>2380</v>
      </c>
      <c r="H1114" s="832" t="s">
        <v>588</v>
      </c>
      <c r="I1114" s="832" t="s">
        <v>2979</v>
      </c>
      <c r="J1114" s="832" t="s">
        <v>1063</v>
      </c>
      <c r="K1114" s="832" t="s">
        <v>2641</v>
      </c>
      <c r="L1114" s="835">
        <v>156.61000000000001</v>
      </c>
      <c r="M1114" s="835">
        <v>156.61000000000001</v>
      </c>
      <c r="N1114" s="832">
        <v>1</v>
      </c>
      <c r="O1114" s="836">
        <v>1</v>
      </c>
      <c r="P1114" s="835">
        <v>156.61000000000001</v>
      </c>
      <c r="Q1114" s="837">
        <v>1</v>
      </c>
      <c r="R1114" s="832">
        <v>1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31</v>
      </c>
      <c r="B1115" s="832" t="s">
        <v>2041</v>
      </c>
      <c r="C1115" s="832" t="s">
        <v>2047</v>
      </c>
      <c r="D1115" s="833" t="s">
        <v>3332</v>
      </c>
      <c r="E1115" s="834" t="s">
        <v>2070</v>
      </c>
      <c r="F1115" s="832" t="s">
        <v>2042</v>
      </c>
      <c r="G1115" s="832" t="s">
        <v>2380</v>
      </c>
      <c r="H1115" s="832" t="s">
        <v>588</v>
      </c>
      <c r="I1115" s="832" t="s">
        <v>2980</v>
      </c>
      <c r="J1115" s="832" t="s">
        <v>2981</v>
      </c>
      <c r="K1115" s="832" t="s">
        <v>2982</v>
      </c>
      <c r="L1115" s="835">
        <v>0</v>
      </c>
      <c r="M1115" s="835">
        <v>0</v>
      </c>
      <c r="N1115" s="832">
        <v>1</v>
      </c>
      <c r="O1115" s="836">
        <v>0.5</v>
      </c>
      <c r="P1115" s="835">
        <v>0</v>
      </c>
      <c r="Q1115" s="837"/>
      <c r="R1115" s="832">
        <v>1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31</v>
      </c>
      <c r="B1116" s="832" t="s">
        <v>2041</v>
      </c>
      <c r="C1116" s="832" t="s">
        <v>2047</v>
      </c>
      <c r="D1116" s="833" t="s">
        <v>3332</v>
      </c>
      <c r="E1116" s="834" t="s">
        <v>2070</v>
      </c>
      <c r="F1116" s="832" t="s">
        <v>2042</v>
      </c>
      <c r="G1116" s="832" t="s">
        <v>2271</v>
      </c>
      <c r="H1116" s="832" t="s">
        <v>588</v>
      </c>
      <c r="I1116" s="832" t="s">
        <v>2983</v>
      </c>
      <c r="J1116" s="832" t="s">
        <v>2984</v>
      </c>
      <c r="K1116" s="832" t="s">
        <v>2985</v>
      </c>
      <c r="L1116" s="835">
        <v>25.12</v>
      </c>
      <c r="M1116" s="835">
        <v>25.12</v>
      </c>
      <c r="N1116" s="832">
        <v>1</v>
      </c>
      <c r="O1116" s="836">
        <v>1</v>
      </c>
      <c r="P1116" s="835">
        <v>25.12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31</v>
      </c>
      <c r="B1117" s="832" t="s">
        <v>2041</v>
      </c>
      <c r="C1117" s="832" t="s">
        <v>2047</v>
      </c>
      <c r="D1117" s="833" t="s">
        <v>3332</v>
      </c>
      <c r="E1117" s="834" t="s">
        <v>2070</v>
      </c>
      <c r="F1117" s="832" t="s">
        <v>2042</v>
      </c>
      <c r="G1117" s="832" t="s">
        <v>2425</v>
      </c>
      <c r="H1117" s="832" t="s">
        <v>588</v>
      </c>
      <c r="I1117" s="832" t="s">
        <v>2765</v>
      </c>
      <c r="J1117" s="832" t="s">
        <v>2764</v>
      </c>
      <c r="K1117" s="832" t="s">
        <v>1893</v>
      </c>
      <c r="L1117" s="835">
        <v>0</v>
      </c>
      <c r="M1117" s="835">
        <v>0</v>
      </c>
      <c r="N1117" s="832">
        <v>2</v>
      </c>
      <c r="O1117" s="836">
        <v>1</v>
      </c>
      <c r="P1117" s="835">
        <v>0</v>
      </c>
      <c r="Q1117" s="837"/>
      <c r="R1117" s="832">
        <v>2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31</v>
      </c>
      <c r="B1118" s="832" t="s">
        <v>2041</v>
      </c>
      <c r="C1118" s="832" t="s">
        <v>2047</v>
      </c>
      <c r="D1118" s="833" t="s">
        <v>3332</v>
      </c>
      <c r="E1118" s="834" t="s">
        <v>2070</v>
      </c>
      <c r="F1118" s="832" t="s">
        <v>2042</v>
      </c>
      <c r="G1118" s="832" t="s">
        <v>2858</v>
      </c>
      <c r="H1118" s="832" t="s">
        <v>630</v>
      </c>
      <c r="I1118" s="832" t="s">
        <v>2859</v>
      </c>
      <c r="J1118" s="832" t="s">
        <v>2860</v>
      </c>
      <c r="K1118" s="832" t="s">
        <v>2861</v>
      </c>
      <c r="L1118" s="835">
        <v>802.48</v>
      </c>
      <c r="M1118" s="835">
        <v>3209.92</v>
      </c>
      <c r="N1118" s="832">
        <v>4</v>
      </c>
      <c r="O1118" s="836">
        <v>4</v>
      </c>
      <c r="P1118" s="835">
        <v>3209.92</v>
      </c>
      <c r="Q1118" s="837">
        <v>1</v>
      </c>
      <c r="R1118" s="832">
        <v>4</v>
      </c>
      <c r="S1118" s="837">
        <v>1</v>
      </c>
      <c r="T1118" s="836">
        <v>4</v>
      </c>
      <c r="U1118" s="838">
        <v>1</v>
      </c>
    </row>
    <row r="1119" spans="1:21" ht="14.4" customHeight="1" x14ac:dyDescent="0.3">
      <c r="A1119" s="831">
        <v>31</v>
      </c>
      <c r="B1119" s="832" t="s">
        <v>2041</v>
      </c>
      <c r="C1119" s="832" t="s">
        <v>2047</v>
      </c>
      <c r="D1119" s="833" t="s">
        <v>3332</v>
      </c>
      <c r="E1119" s="834" t="s">
        <v>2070</v>
      </c>
      <c r="F1119" s="832" t="s">
        <v>2042</v>
      </c>
      <c r="G1119" s="832" t="s">
        <v>2097</v>
      </c>
      <c r="H1119" s="832" t="s">
        <v>588</v>
      </c>
      <c r="I1119" s="832" t="s">
        <v>2098</v>
      </c>
      <c r="J1119" s="832" t="s">
        <v>2099</v>
      </c>
      <c r="K1119" s="832" t="s">
        <v>2100</v>
      </c>
      <c r="L1119" s="835">
        <v>50.32</v>
      </c>
      <c r="M1119" s="835">
        <v>150.96</v>
      </c>
      <c r="N1119" s="832">
        <v>3</v>
      </c>
      <c r="O1119" s="836">
        <v>2.5</v>
      </c>
      <c r="P1119" s="835">
        <v>50.32</v>
      </c>
      <c r="Q1119" s="837">
        <v>0.33333333333333331</v>
      </c>
      <c r="R1119" s="832">
        <v>1</v>
      </c>
      <c r="S1119" s="837">
        <v>0.33333333333333331</v>
      </c>
      <c r="T1119" s="836">
        <v>1</v>
      </c>
      <c r="U1119" s="838">
        <v>0.4</v>
      </c>
    </row>
    <row r="1120" spans="1:21" ht="14.4" customHeight="1" x14ac:dyDescent="0.3">
      <c r="A1120" s="831">
        <v>31</v>
      </c>
      <c r="B1120" s="832" t="s">
        <v>2041</v>
      </c>
      <c r="C1120" s="832" t="s">
        <v>2047</v>
      </c>
      <c r="D1120" s="833" t="s">
        <v>3332</v>
      </c>
      <c r="E1120" s="834" t="s">
        <v>2070</v>
      </c>
      <c r="F1120" s="832" t="s">
        <v>2042</v>
      </c>
      <c r="G1120" s="832" t="s">
        <v>2097</v>
      </c>
      <c r="H1120" s="832" t="s">
        <v>588</v>
      </c>
      <c r="I1120" s="832" t="s">
        <v>2196</v>
      </c>
      <c r="J1120" s="832" t="s">
        <v>1114</v>
      </c>
      <c r="K1120" s="832" t="s">
        <v>2197</v>
      </c>
      <c r="L1120" s="835">
        <v>50.32</v>
      </c>
      <c r="M1120" s="835">
        <v>100.64</v>
      </c>
      <c r="N1120" s="832">
        <v>2</v>
      </c>
      <c r="O1120" s="836">
        <v>2</v>
      </c>
      <c r="P1120" s="835">
        <v>100.64</v>
      </c>
      <c r="Q1120" s="837">
        <v>1</v>
      </c>
      <c r="R1120" s="832">
        <v>2</v>
      </c>
      <c r="S1120" s="837">
        <v>1</v>
      </c>
      <c r="T1120" s="836">
        <v>2</v>
      </c>
      <c r="U1120" s="838">
        <v>1</v>
      </c>
    </row>
    <row r="1121" spans="1:21" ht="14.4" customHeight="1" x14ac:dyDescent="0.3">
      <c r="A1121" s="831">
        <v>31</v>
      </c>
      <c r="B1121" s="832" t="s">
        <v>2041</v>
      </c>
      <c r="C1121" s="832" t="s">
        <v>2047</v>
      </c>
      <c r="D1121" s="833" t="s">
        <v>3332</v>
      </c>
      <c r="E1121" s="834" t="s">
        <v>2070</v>
      </c>
      <c r="F1121" s="832" t="s">
        <v>2042</v>
      </c>
      <c r="G1121" s="832" t="s">
        <v>2097</v>
      </c>
      <c r="H1121" s="832" t="s">
        <v>588</v>
      </c>
      <c r="I1121" s="832" t="s">
        <v>2103</v>
      </c>
      <c r="J1121" s="832" t="s">
        <v>2099</v>
      </c>
      <c r="K1121" s="832" t="s">
        <v>2104</v>
      </c>
      <c r="L1121" s="835">
        <v>99.94</v>
      </c>
      <c r="M1121" s="835">
        <v>899.46</v>
      </c>
      <c r="N1121" s="832">
        <v>9</v>
      </c>
      <c r="O1121" s="836">
        <v>7.5</v>
      </c>
      <c r="P1121" s="835">
        <v>799.52</v>
      </c>
      <c r="Q1121" s="837">
        <v>0.88888888888888884</v>
      </c>
      <c r="R1121" s="832">
        <v>8</v>
      </c>
      <c r="S1121" s="837">
        <v>0.88888888888888884</v>
      </c>
      <c r="T1121" s="836">
        <v>7</v>
      </c>
      <c r="U1121" s="838">
        <v>0.93333333333333335</v>
      </c>
    </row>
    <row r="1122" spans="1:21" ht="14.4" customHeight="1" x14ac:dyDescent="0.3">
      <c r="A1122" s="831">
        <v>31</v>
      </c>
      <c r="B1122" s="832" t="s">
        <v>2041</v>
      </c>
      <c r="C1122" s="832" t="s">
        <v>2047</v>
      </c>
      <c r="D1122" s="833" t="s">
        <v>3332</v>
      </c>
      <c r="E1122" s="834" t="s">
        <v>2070</v>
      </c>
      <c r="F1122" s="832" t="s">
        <v>2042</v>
      </c>
      <c r="G1122" s="832" t="s">
        <v>2097</v>
      </c>
      <c r="H1122" s="832" t="s">
        <v>588</v>
      </c>
      <c r="I1122" s="832" t="s">
        <v>2986</v>
      </c>
      <c r="J1122" s="832" t="s">
        <v>2099</v>
      </c>
      <c r="K1122" s="832" t="s">
        <v>2987</v>
      </c>
      <c r="L1122" s="835">
        <v>299.83999999999997</v>
      </c>
      <c r="M1122" s="835">
        <v>299.83999999999997</v>
      </c>
      <c r="N1122" s="832">
        <v>1</v>
      </c>
      <c r="O1122" s="836">
        <v>1</v>
      </c>
      <c r="P1122" s="835">
        <v>299.83999999999997</v>
      </c>
      <c r="Q1122" s="837">
        <v>1</v>
      </c>
      <c r="R1122" s="832">
        <v>1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31</v>
      </c>
      <c r="B1123" s="832" t="s">
        <v>2041</v>
      </c>
      <c r="C1123" s="832" t="s">
        <v>2047</v>
      </c>
      <c r="D1123" s="833" t="s">
        <v>3332</v>
      </c>
      <c r="E1123" s="834" t="s">
        <v>2070</v>
      </c>
      <c r="F1123" s="832" t="s">
        <v>2042</v>
      </c>
      <c r="G1123" s="832" t="s">
        <v>2097</v>
      </c>
      <c r="H1123" s="832" t="s">
        <v>588</v>
      </c>
      <c r="I1123" s="832" t="s">
        <v>2418</v>
      </c>
      <c r="J1123" s="832" t="s">
        <v>1114</v>
      </c>
      <c r="K1123" s="832" t="s">
        <v>2419</v>
      </c>
      <c r="L1123" s="835">
        <v>50.32</v>
      </c>
      <c r="M1123" s="835">
        <v>150.96</v>
      </c>
      <c r="N1123" s="832">
        <v>3</v>
      </c>
      <c r="O1123" s="836">
        <v>3</v>
      </c>
      <c r="P1123" s="835">
        <v>100.64</v>
      </c>
      <c r="Q1123" s="837">
        <v>0.66666666666666663</v>
      </c>
      <c r="R1123" s="832">
        <v>2</v>
      </c>
      <c r="S1123" s="837">
        <v>0.66666666666666663</v>
      </c>
      <c r="T1123" s="836">
        <v>2</v>
      </c>
      <c r="U1123" s="838">
        <v>0.66666666666666663</v>
      </c>
    </row>
    <row r="1124" spans="1:21" ht="14.4" customHeight="1" x14ac:dyDescent="0.3">
      <c r="A1124" s="831">
        <v>31</v>
      </c>
      <c r="B1124" s="832" t="s">
        <v>2041</v>
      </c>
      <c r="C1124" s="832" t="s">
        <v>2047</v>
      </c>
      <c r="D1124" s="833" t="s">
        <v>3332</v>
      </c>
      <c r="E1124" s="834" t="s">
        <v>2070</v>
      </c>
      <c r="F1124" s="832" t="s">
        <v>2042</v>
      </c>
      <c r="G1124" s="832" t="s">
        <v>2097</v>
      </c>
      <c r="H1124" s="832" t="s">
        <v>588</v>
      </c>
      <c r="I1124" s="832" t="s">
        <v>2988</v>
      </c>
      <c r="J1124" s="832" t="s">
        <v>1114</v>
      </c>
      <c r="K1124" s="832" t="s">
        <v>2989</v>
      </c>
      <c r="L1124" s="835">
        <v>0</v>
      </c>
      <c r="M1124" s="835">
        <v>0</v>
      </c>
      <c r="N1124" s="832">
        <v>1</v>
      </c>
      <c r="O1124" s="836">
        <v>1</v>
      </c>
      <c r="P1124" s="835">
        <v>0</v>
      </c>
      <c r="Q1124" s="837"/>
      <c r="R1124" s="832">
        <v>1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31</v>
      </c>
      <c r="B1125" s="832" t="s">
        <v>2041</v>
      </c>
      <c r="C1125" s="832" t="s">
        <v>2047</v>
      </c>
      <c r="D1125" s="833" t="s">
        <v>3332</v>
      </c>
      <c r="E1125" s="834" t="s">
        <v>2070</v>
      </c>
      <c r="F1125" s="832" t="s">
        <v>2042</v>
      </c>
      <c r="G1125" s="832" t="s">
        <v>2097</v>
      </c>
      <c r="H1125" s="832" t="s">
        <v>588</v>
      </c>
      <c r="I1125" s="832" t="s">
        <v>2200</v>
      </c>
      <c r="J1125" s="832" t="s">
        <v>1114</v>
      </c>
      <c r="K1125" s="832" t="s">
        <v>2197</v>
      </c>
      <c r="L1125" s="835">
        <v>50.32</v>
      </c>
      <c r="M1125" s="835">
        <v>100.64</v>
      </c>
      <c r="N1125" s="832">
        <v>2</v>
      </c>
      <c r="O1125" s="836">
        <v>2</v>
      </c>
      <c r="P1125" s="835">
        <v>50.32</v>
      </c>
      <c r="Q1125" s="837">
        <v>0.5</v>
      </c>
      <c r="R1125" s="832">
        <v>1</v>
      </c>
      <c r="S1125" s="837">
        <v>0.5</v>
      </c>
      <c r="T1125" s="836">
        <v>1</v>
      </c>
      <c r="U1125" s="838">
        <v>0.5</v>
      </c>
    </row>
    <row r="1126" spans="1:21" ht="14.4" customHeight="1" x14ac:dyDescent="0.3">
      <c r="A1126" s="831">
        <v>31</v>
      </c>
      <c r="B1126" s="832" t="s">
        <v>2041</v>
      </c>
      <c r="C1126" s="832" t="s">
        <v>2047</v>
      </c>
      <c r="D1126" s="833" t="s">
        <v>3332</v>
      </c>
      <c r="E1126" s="834" t="s">
        <v>2070</v>
      </c>
      <c r="F1126" s="832" t="s">
        <v>2044</v>
      </c>
      <c r="G1126" s="832" t="s">
        <v>2105</v>
      </c>
      <c r="H1126" s="832" t="s">
        <v>588</v>
      </c>
      <c r="I1126" s="832" t="s">
        <v>2476</v>
      </c>
      <c r="J1126" s="832" t="s">
        <v>2107</v>
      </c>
      <c r="K1126" s="832" t="s">
        <v>2477</v>
      </c>
      <c r="L1126" s="835">
        <v>38.24</v>
      </c>
      <c r="M1126" s="835">
        <v>76.48</v>
      </c>
      <c r="N1126" s="832">
        <v>2</v>
      </c>
      <c r="O1126" s="836">
        <v>1</v>
      </c>
      <c r="P1126" s="835">
        <v>76.48</v>
      </c>
      <c r="Q1126" s="837">
        <v>1</v>
      </c>
      <c r="R1126" s="832">
        <v>2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31</v>
      </c>
      <c r="B1127" s="832" t="s">
        <v>2041</v>
      </c>
      <c r="C1127" s="832" t="s">
        <v>2047</v>
      </c>
      <c r="D1127" s="833" t="s">
        <v>3332</v>
      </c>
      <c r="E1127" s="834" t="s">
        <v>2070</v>
      </c>
      <c r="F1127" s="832" t="s">
        <v>2044</v>
      </c>
      <c r="G1127" s="832" t="s">
        <v>2109</v>
      </c>
      <c r="H1127" s="832" t="s">
        <v>588</v>
      </c>
      <c r="I1127" s="832" t="s">
        <v>2248</v>
      </c>
      <c r="J1127" s="832" t="s">
        <v>2249</v>
      </c>
      <c r="K1127" s="832" t="s">
        <v>2250</v>
      </c>
      <c r="L1127" s="835">
        <v>3000</v>
      </c>
      <c r="M1127" s="835">
        <v>6000</v>
      </c>
      <c r="N1127" s="832">
        <v>2</v>
      </c>
      <c r="O1127" s="836">
        <v>2</v>
      </c>
      <c r="P1127" s="835">
        <v>6000</v>
      </c>
      <c r="Q1127" s="837">
        <v>1</v>
      </c>
      <c r="R1127" s="832">
        <v>2</v>
      </c>
      <c r="S1127" s="837">
        <v>1</v>
      </c>
      <c r="T1127" s="836">
        <v>2</v>
      </c>
      <c r="U1127" s="838">
        <v>1</v>
      </c>
    </row>
    <row r="1128" spans="1:21" ht="14.4" customHeight="1" x14ac:dyDescent="0.3">
      <c r="A1128" s="831">
        <v>31</v>
      </c>
      <c r="B1128" s="832" t="s">
        <v>2041</v>
      </c>
      <c r="C1128" s="832" t="s">
        <v>2047</v>
      </c>
      <c r="D1128" s="833" t="s">
        <v>3332</v>
      </c>
      <c r="E1128" s="834" t="s">
        <v>2070</v>
      </c>
      <c r="F1128" s="832" t="s">
        <v>2044</v>
      </c>
      <c r="G1128" s="832" t="s">
        <v>2109</v>
      </c>
      <c r="H1128" s="832" t="s">
        <v>588</v>
      </c>
      <c r="I1128" s="832" t="s">
        <v>2208</v>
      </c>
      <c r="J1128" s="832" t="s">
        <v>2209</v>
      </c>
      <c r="K1128" s="832" t="s">
        <v>2210</v>
      </c>
      <c r="L1128" s="835">
        <v>199.5</v>
      </c>
      <c r="M1128" s="835">
        <v>399</v>
      </c>
      <c r="N1128" s="832">
        <v>2</v>
      </c>
      <c r="O1128" s="836">
        <v>2</v>
      </c>
      <c r="P1128" s="835">
        <v>399</v>
      </c>
      <c r="Q1128" s="837">
        <v>1</v>
      </c>
      <c r="R1128" s="832">
        <v>2</v>
      </c>
      <c r="S1128" s="837">
        <v>1</v>
      </c>
      <c r="T1128" s="836">
        <v>2</v>
      </c>
      <c r="U1128" s="838">
        <v>1</v>
      </c>
    </row>
    <row r="1129" spans="1:21" ht="14.4" customHeight="1" x14ac:dyDescent="0.3">
      <c r="A1129" s="831">
        <v>31</v>
      </c>
      <c r="B1129" s="832" t="s">
        <v>2041</v>
      </c>
      <c r="C1129" s="832" t="s">
        <v>2047</v>
      </c>
      <c r="D1129" s="833" t="s">
        <v>3332</v>
      </c>
      <c r="E1129" s="834" t="s">
        <v>2070</v>
      </c>
      <c r="F1129" s="832" t="s">
        <v>2044</v>
      </c>
      <c r="G1129" s="832" t="s">
        <v>2109</v>
      </c>
      <c r="H1129" s="832" t="s">
        <v>588</v>
      </c>
      <c r="I1129" s="832" t="s">
        <v>2110</v>
      </c>
      <c r="J1129" s="832" t="s">
        <v>2111</v>
      </c>
      <c r="K1129" s="832" t="s">
        <v>2112</v>
      </c>
      <c r="L1129" s="835">
        <v>492.18</v>
      </c>
      <c r="M1129" s="835">
        <v>1476.54</v>
      </c>
      <c r="N1129" s="832">
        <v>3</v>
      </c>
      <c r="O1129" s="836">
        <v>3</v>
      </c>
      <c r="P1129" s="835">
        <v>1476.54</v>
      </c>
      <c r="Q1129" s="837">
        <v>1</v>
      </c>
      <c r="R1129" s="832">
        <v>3</v>
      </c>
      <c r="S1129" s="837">
        <v>1</v>
      </c>
      <c r="T1129" s="836">
        <v>3</v>
      </c>
      <c r="U1129" s="838">
        <v>1</v>
      </c>
    </row>
    <row r="1130" spans="1:21" ht="14.4" customHeight="1" x14ac:dyDescent="0.3">
      <c r="A1130" s="831">
        <v>31</v>
      </c>
      <c r="B1130" s="832" t="s">
        <v>2041</v>
      </c>
      <c r="C1130" s="832" t="s">
        <v>2047</v>
      </c>
      <c r="D1130" s="833" t="s">
        <v>3332</v>
      </c>
      <c r="E1130" s="834" t="s">
        <v>2070</v>
      </c>
      <c r="F1130" s="832" t="s">
        <v>2044</v>
      </c>
      <c r="G1130" s="832" t="s">
        <v>2109</v>
      </c>
      <c r="H1130" s="832" t="s">
        <v>588</v>
      </c>
      <c r="I1130" s="832" t="s">
        <v>2113</v>
      </c>
      <c r="J1130" s="832" t="s">
        <v>2114</v>
      </c>
      <c r="K1130" s="832" t="s">
        <v>2115</v>
      </c>
      <c r="L1130" s="835">
        <v>347.81</v>
      </c>
      <c r="M1130" s="835">
        <v>347.81</v>
      </c>
      <c r="N1130" s="832">
        <v>1</v>
      </c>
      <c r="O1130" s="836">
        <v>1</v>
      </c>
      <c r="P1130" s="835">
        <v>347.81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31</v>
      </c>
      <c r="B1131" s="832" t="s">
        <v>2041</v>
      </c>
      <c r="C1131" s="832" t="s">
        <v>2047</v>
      </c>
      <c r="D1131" s="833" t="s">
        <v>3332</v>
      </c>
      <c r="E1131" s="834" t="s">
        <v>2070</v>
      </c>
      <c r="F1131" s="832" t="s">
        <v>2044</v>
      </c>
      <c r="G1131" s="832" t="s">
        <v>2109</v>
      </c>
      <c r="H1131" s="832" t="s">
        <v>588</v>
      </c>
      <c r="I1131" s="832" t="s">
        <v>2359</v>
      </c>
      <c r="J1131" s="832" t="s">
        <v>2360</v>
      </c>
      <c r="K1131" s="832" t="s">
        <v>2361</v>
      </c>
      <c r="L1131" s="835">
        <v>245.43</v>
      </c>
      <c r="M1131" s="835">
        <v>245.43</v>
      </c>
      <c r="N1131" s="832">
        <v>1</v>
      </c>
      <c r="O1131" s="836">
        <v>1</v>
      </c>
      <c r="P1131" s="835">
        <v>245.43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31</v>
      </c>
      <c r="B1132" s="832" t="s">
        <v>2041</v>
      </c>
      <c r="C1132" s="832" t="s">
        <v>2047</v>
      </c>
      <c r="D1132" s="833" t="s">
        <v>3332</v>
      </c>
      <c r="E1132" s="834" t="s">
        <v>2070</v>
      </c>
      <c r="F1132" s="832" t="s">
        <v>2044</v>
      </c>
      <c r="G1132" s="832" t="s">
        <v>2109</v>
      </c>
      <c r="H1132" s="832" t="s">
        <v>588</v>
      </c>
      <c r="I1132" s="832" t="s">
        <v>2578</v>
      </c>
      <c r="J1132" s="832" t="s">
        <v>2579</v>
      </c>
      <c r="K1132" s="832" t="s">
        <v>2580</v>
      </c>
      <c r="L1132" s="835">
        <v>1575</v>
      </c>
      <c r="M1132" s="835">
        <v>3150</v>
      </c>
      <c r="N1132" s="832">
        <v>2</v>
      </c>
      <c r="O1132" s="836">
        <v>2</v>
      </c>
      <c r="P1132" s="835">
        <v>3150</v>
      </c>
      <c r="Q1132" s="837">
        <v>1</v>
      </c>
      <c r="R1132" s="832">
        <v>2</v>
      </c>
      <c r="S1132" s="837">
        <v>1</v>
      </c>
      <c r="T1132" s="836">
        <v>2</v>
      </c>
      <c r="U1132" s="838">
        <v>1</v>
      </c>
    </row>
    <row r="1133" spans="1:21" ht="14.4" customHeight="1" x14ac:dyDescent="0.3">
      <c r="A1133" s="831">
        <v>31</v>
      </c>
      <c r="B1133" s="832" t="s">
        <v>2041</v>
      </c>
      <c r="C1133" s="832" t="s">
        <v>2047</v>
      </c>
      <c r="D1133" s="833" t="s">
        <v>3332</v>
      </c>
      <c r="E1133" s="834" t="s">
        <v>2070</v>
      </c>
      <c r="F1133" s="832" t="s">
        <v>2044</v>
      </c>
      <c r="G1133" s="832" t="s">
        <v>2109</v>
      </c>
      <c r="H1133" s="832" t="s">
        <v>588</v>
      </c>
      <c r="I1133" s="832" t="s">
        <v>2990</v>
      </c>
      <c r="J1133" s="832" t="s">
        <v>2991</v>
      </c>
      <c r="K1133" s="832" t="s">
        <v>2992</v>
      </c>
      <c r="L1133" s="835">
        <v>1600</v>
      </c>
      <c r="M1133" s="835">
        <v>1600</v>
      </c>
      <c r="N1133" s="832">
        <v>1</v>
      </c>
      <c r="O1133" s="836">
        <v>1</v>
      </c>
      <c r="P1133" s="835">
        <v>1600</v>
      </c>
      <c r="Q1133" s="837">
        <v>1</v>
      </c>
      <c r="R1133" s="832">
        <v>1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31</v>
      </c>
      <c r="B1134" s="832" t="s">
        <v>2041</v>
      </c>
      <c r="C1134" s="832" t="s">
        <v>2047</v>
      </c>
      <c r="D1134" s="833" t="s">
        <v>3332</v>
      </c>
      <c r="E1134" s="834" t="s">
        <v>2070</v>
      </c>
      <c r="F1134" s="832" t="s">
        <v>2044</v>
      </c>
      <c r="G1134" s="832" t="s">
        <v>2109</v>
      </c>
      <c r="H1134" s="832" t="s">
        <v>588</v>
      </c>
      <c r="I1134" s="832" t="s">
        <v>2116</v>
      </c>
      <c r="J1134" s="832" t="s">
        <v>2117</v>
      </c>
      <c r="K1134" s="832" t="s">
        <v>2118</v>
      </c>
      <c r="L1134" s="835">
        <v>2202.1999999999998</v>
      </c>
      <c r="M1134" s="835">
        <v>2202.1999999999998</v>
      </c>
      <c r="N1134" s="832">
        <v>1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31</v>
      </c>
      <c r="B1135" s="832" t="s">
        <v>2041</v>
      </c>
      <c r="C1135" s="832" t="s">
        <v>2047</v>
      </c>
      <c r="D1135" s="833" t="s">
        <v>3332</v>
      </c>
      <c r="E1135" s="834" t="s">
        <v>2070</v>
      </c>
      <c r="F1135" s="832" t="s">
        <v>2044</v>
      </c>
      <c r="G1135" s="832" t="s">
        <v>2109</v>
      </c>
      <c r="H1135" s="832" t="s">
        <v>588</v>
      </c>
      <c r="I1135" s="832" t="s">
        <v>2478</v>
      </c>
      <c r="J1135" s="832" t="s">
        <v>2120</v>
      </c>
      <c r="K1135" s="832" t="s">
        <v>2479</v>
      </c>
      <c r="L1135" s="835">
        <v>50.5</v>
      </c>
      <c r="M1135" s="835">
        <v>50.5</v>
      </c>
      <c r="N1135" s="832">
        <v>1</v>
      </c>
      <c r="O1135" s="836">
        <v>1</v>
      </c>
      <c r="P1135" s="835">
        <v>50.5</v>
      </c>
      <c r="Q1135" s="837">
        <v>1</v>
      </c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31</v>
      </c>
      <c r="B1136" s="832" t="s">
        <v>2041</v>
      </c>
      <c r="C1136" s="832" t="s">
        <v>2047</v>
      </c>
      <c r="D1136" s="833" t="s">
        <v>3332</v>
      </c>
      <c r="E1136" s="834" t="s">
        <v>2070</v>
      </c>
      <c r="F1136" s="832" t="s">
        <v>2044</v>
      </c>
      <c r="G1136" s="832" t="s">
        <v>2109</v>
      </c>
      <c r="H1136" s="832" t="s">
        <v>588</v>
      </c>
      <c r="I1136" s="832" t="s">
        <v>2119</v>
      </c>
      <c r="J1136" s="832" t="s">
        <v>2120</v>
      </c>
      <c r="K1136" s="832" t="s">
        <v>2121</v>
      </c>
      <c r="L1136" s="835">
        <v>58.5</v>
      </c>
      <c r="M1136" s="835">
        <v>58.5</v>
      </c>
      <c r="N1136" s="832">
        <v>1</v>
      </c>
      <c r="O1136" s="836">
        <v>1</v>
      </c>
      <c r="P1136" s="835">
        <v>58.5</v>
      </c>
      <c r="Q1136" s="837">
        <v>1</v>
      </c>
      <c r="R1136" s="832">
        <v>1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31</v>
      </c>
      <c r="B1137" s="832" t="s">
        <v>2041</v>
      </c>
      <c r="C1137" s="832" t="s">
        <v>2047</v>
      </c>
      <c r="D1137" s="833" t="s">
        <v>3332</v>
      </c>
      <c r="E1137" s="834" t="s">
        <v>2070</v>
      </c>
      <c r="F1137" s="832" t="s">
        <v>2044</v>
      </c>
      <c r="G1137" s="832" t="s">
        <v>2109</v>
      </c>
      <c r="H1137" s="832" t="s">
        <v>588</v>
      </c>
      <c r="I1137" s="832" t="s">
        <v>2993</v>
      </c>
      <c r="J1137" s="832" t="s">
        <v>2994</v>
      </c>
      <c r="K1137" s="832"/>
      <c r="L1137" s="835">
        <v>600</v>
      </c>
      <c r="M1137" s="835">
        <v>600</v>
      </c>
      <c r="N1137" s="832">
        <v>1</v>
      </c>
      <c r="O1137" s="836">
        <v>1</v>
      </c>
      <c r="P1137" s="835">
        <v>600</v>
      </c>
      <c r="Q1137" s="837">
        <v>1</v>
      </c>
      <c r="R1137" s="832">
        <v>1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31</v>
      </c>
      <c r="B1138" s="832" t="s">
        <v>2041</v>
      </c>
      <c r="C1138" s="832" t="s">
        <v>2047</v>
      </c>
      <c r="D1138" s="833" t="s">
        <v>3332</v>
      </c>
      <c r="E1138" s="834" t="s">
        <v>2070</v>
      </c>
      <c r="F1138" s="832" t="s">
        <v>2044</v>
      </c>
      <c r="G1138" s="832" t="s">
        <v>2109</v>
      </c>
      <c r="H1138" s="832" t="s">
        <v>588</v>
      </c>
      <c r="I1138" s="832" t="s">
        <v>2587</v>
      </c>
      <c r="J1138" s="832" t="s">
        <v>2588</v>
      </c>
      <c r="K1138" s="832"/>
      <c r="L1138" s="835">
        <v>80.349999999999994</v>
      </c>
      <c r="M1138" s="835">
        <v>321.39999999999998</v>
      </c>
      <c r="N1138" s="832">
        <v>4</v>
      </c>
      <c r="O1138" s="836">
        <v>4</v>
      </c>
      <c r="P1138" s="835">
        <v>321.39999999999998</v>
      </c>
      <c r="Q1138" s="837">
        <v>1</v>
      </c>
      <c r="R1138" s="832">
        <v>4</v>
      </c>
      <c r="S1138" s="837">
        <v>1</v>
      </c>
      <c r="T1138" s="836">
        <v>4</v>
      </c>
      <c r="U1138" s="838">
        <v>1</v>
      </c>
    </row>
    <row r="1139" spans="1:21" ht="14.4" customHeight="1" x14ac:dyDescent="0.3">
      <c r="A1139" s="831">
        <v>31</v>
      </c>
      <c r="B1139" s="832" t="s">
        <v>2041</v>
      </c>
      <c r="C1139" s="832" t="s">
        <v>2047</v>
      </c>
      <c r="D1139" s="833" t="s">
        <v>3332</v>
      </c>
      <c r="E1139" s="834" t="s">
        <v>2070</v>
      </c>
      <c r="F1139" s="832" t="s">
        <v>2044</v>
      </c>
      <c r="G1139" s="832" t="s">
        <v>2109</v>
      </c>
      <c r="H1139" s="832" t="s">
        <v>588</v>
      </c>
      <c r="I1139" s="832" t="s">
        <v>2589</v>
      </c>
      <c r="J1139" s="832" t="s">
        <v>2590</v>
      </c>
      <c r="K1139" s="832" t="s">
        <v>2591</v>
      </c>
      <c r="L1139" s="835">
        <v>600</v>
      </c>
      <c r="M1139" s="835">
        <v>600</v>
      </c>
      <c r="N1139" s="832">
        <v>1</v>
      </c>
      <c r="O1139" s="836">
        <v>1</v>
      </c>
      <c r="P1139" s="835">
        <v>600</v>
      </c>
      <c r="Q1139" s="837">
        <v>1</v>
      </c>
      <c r="R1139" s="832">
        <v>1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31</v>
      </c>
      <c r="B1140" s="832" t="s">
        <v>2041</v>
      </c>
      <c r="C1140" s="832" t="s">
        <v>2047</v>
      </c>
      <c r="D1140" s="833" t="s">
        <v>3332</v>
      </c>
      <c r="E1140" s="834" t="s">
        <v>2070</v>
      </c>
      <c r="F1140" s="832" t="s">
        <v>2044</v>
      </c>
      <c r="G1140" s="832" t="s">
        <v>2109</v>
      </c>
      <c r="H1140" s="832" t="s">
        <v>588</v>
      </c>
      <c r="I1140" s="832" t="s">
        <v>2125</v>
      </c>
      <c r="J1140" s="832" t="s">
        <v>2126</v>
      </c>
      <c r="K1140" s="832" t="s">
        <v>2127</v>
      </c>
      <c r="L1140" s="835">
        <v>350</v>
      </c>
      <c r="M1140" s="835">
        <v>7000</v>
      </c>
      <c r="N1140" s="832">
        <v>20</v>
      </c>
      <c r="O1140" s="836">
        <v>20</v>
      </c>
      <c r="P1140" s="835">
        <v>6650</v>
      </c>
      <c r="Q1140" s="837">
        <v>0.95</v>
      </c>
      <c r="R1140" s="832">
        <v>19</v>
      </c>
      <c r="S1140" s="837">
        <v>0.95</v>
      </c>
      <c r="T1140" s="836">
        <v>19</v>
      </c>
      <c r="U1140" s="838">
        <v>0.95</v>
      </c>
    </row>
    <row r="1141" spans="1:21" ht="14.4" customHeight="1" x14ac:dyDescent="0.3">
      <c r="A1141" s="831">
        <v>31</v>
      </c>
      <c r="B1141" s="832" t="s">
        <v>2041</v>
      </c>
      <c r="C1141" s="832" t="s">
        <v>2047</v>
      </c>
      <c r="D1141" s="833" t="s">
        <v>3332</v>
      </c>
      <c r="E1141" s="834" t="s">
        <v>2070</v>
      </c>
      <c r="F1141" s="832" t="s">
        <v>2044</v>
      </c>
      <c r="G1141" s="832" t="s">
        <v>2109</v>
      </c>
      <c r="H1141" s="832" t="s">
        <v>588</v>
      </c>
      <c r="I1141" s="832" t="s">
        <v>2280</v>
      </c>
      <c r="J1141" s="832" t="s">
        <v>2120</v>
      </c>
      <c r="K1141" s="832" t="s">
        <v>2281</v>
      </c>
      <c r="L1141" s="835">
        <v>58.5</v>
      </c>
      <c r="M1141" s="835">
        <v>58.5</v>
      </c>
      <c r="N1141" s="832">
        <v>1</v>
      </c>
      <c r="O1141" s="836">
        <v>1</v>
      </c>
      <c r="P1141" s="835">
        <v>58.5</v>
      </c>
      <c r="Q1141" s="837">
        <v>1</v>
      </c>
      <c r="R1141" s="832">
        <v>1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31</v>
      </c>
      <c r="B1142" s="832" t="s">
        <v>2041</v>
      </c>
      <c r="C1142" s="832" t="s">
        <v>2047</v>
      </c>
      <c r="D1142" s="833" t="s">
        <v>3332</v>
      </c>
      <c r="E1142" s="834" t="s">
        <v>2070</v>
      </c>
      <c r="F1142" s="832" t="s">
        <v>2044</v>
      </c>
      <c r="G1142" s="832" t="s">
        <v>2109</v>
      </c>
      <c r="H1142" s="832" t="s">
        <v>588</v>
      </c>
      <c r="I1142" s="832" t="s">
        <v>2592</v>
      </c>
      <c r="J1142" s="832" t="s">
        <v>2593</v>
      </c>
      <c r="K1142" s="832"/>
      <c r="L1142" s="835">
        <v>500</v>
      </c>
      <c r="M1142" s="835">
        <v>500</v>
      </c>
      <c r="N1142" s="832">
        <v>1</v>
      </c>
      <c r="O1142" s="836">
        <v>1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31</v>
      </c>
      <c r="B1143" s="832" t="s">
        <v>2041</v>
      </c>
      <c r="C1143" s="832" t="s">
        <v>2047</v>
      </c>
      <c r="D1143" s="833" t="s">
        <v>3332</v>
      </c>
      <c r="E1143" s="834" t="s">
        <v>2070</v>
      </c>
      <c r="F1143" s="832" t="s">
        <v>2044</v>
      </c>
      <c r="G1143" s="832" t="s">
        <v>2109</v>
      </c>
      <c r="H1143" s="832" t="s">
        <v>588</v>
      </c>
      <c r="I1143" s="832" t="s">
        <v>2440</v>
      </c>
      <c r="J1143" s="832" t="s">
        <v>2441</v>
      </c>
      <c r="K1143" s="832" t="s">
        <v>2442</v>
      </c>
      <c r="L1143" s="835">
        <v>1000</v>
      </c>
      <c r="M1143" s="835">
        <v>1000</v>
      </c>
      <c r="N1143" s="832">
        <v>1</v>
      </c>
      <c r="O1143" s="836">
        <v>1</v>
      </c>
      <c r="P1143" s="835">
        <v>1000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31</v>
      </c>
      <c r="B1144" s="832" t="s">
        <v>2041</v>
      </c>
      <c r="C1144" s="832" t="s">
        <v>2047</v>
      </c>
      <c r="D1144" s="833" t="s">
        <v>3332</v>
      </c>
      <c r="E1144" s="834" t="s">
        <v>2070</v>
      </c>
      <c r="F1144" s="832" t="s">
        <v>2044</v>
      </c>
      <c r="G1144" s="832" t="s">
        <v>2109</v>
      </c>
      <c r="H1144" s="832" t="s">
        <v>588</v>
      </c>
      <c r="I1144" s="832" t="s">
        <v>2254</v>
      </c>
      <c r="J1144" s="832" t="s">
        <v>2255</v>
      </c>
      <c r="K1144" s="832" t="s">
        <v>2256</v>
      </c>
      <c r="L1144" s="835">
        <v>750</v>
      </c>
      <c r="M1144" s="835">
        <v>1500</v>
      </c>
      <c r="N1144" s="832">
        <v>2</v>
      </c>
      <c r="O1144" s="836">
        <v>2</v>
      </c>
      <c r="P1144" s="835">
        <v>1500</v>
      </c>
      <c r="Q1144" s="837">
        <v>1</v>
      </c>
      <c r="R1144" s="832">
        <v>2</v>
      </c>
      <c r="S1144" s="837">
        <v>1</v>
      </c>
      <c r="T1144" s="836">
        <v>2</v>
      </c>
      <c r="U1144" s="838">
        <v>1</v>
      </c>
    </row>
    <row r="1145" spans="1:21" ht="14.4" customHeight="1" x14ac:dyDescent="0.3">
      <c r="A1145" s="831">
        <v>31</v>
      </c>
      <c r="B1145" s="832" t="s">
        <v>2041</v>
      </c>
      <c r="C1145" s="832" t="s">
        <v>2047</v>
      </c>
      <c r="D1145" s="833" t="s">
        <v>3332</v>
      </c>
      <c r="E1145" s="834" t="s">
        <v>2070</v>
      </c>
      <c r="F1145" s="832" t="s">
        <v>2044</v>
      </c>
      <c r="G1145" s="832" t="s">
        <v>2109</v>
      </c>
      <c r="H1145" s="832" t="s">
        <v>588</v>
      </c>
      <c r="I1145" s="832" t="s">
        <v>2893</v>
      </c>
      <c r="J1145" s="832" t="s">
        <v>2894</v>
      </c>
      <c r="K1145" s="832"/>
      <c r="L1145" s="835">
        <v>705.67</v>
      </c>
      <c r="M1145" s="835">
        <v>705.67</v>
      </c>
      <c r="N1145" s="832">
        <v>1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31</v>
      </c>
      <c r="B1146" s="832" t="s">
        <v>2041</v>
      </c>
      <c r="C1146" s="832" t="s">
        <v>2047</v>
      </c>
      <c r="D1146" s="833" t="s">
        <v>3332</v>
      </c>
      <c r="E1146" s="834" t="s">
        <v>2070</v>
      </c>
      <c r="F1146" s="832" t="s">
        <v>2044</v>
      </c>
      <c r="G1146" s="832" t="s">
        <v>2109</v>
      </c>
      <c r="H1146" s="832" t="s">
        <v>588</v>
      </c>
      <c r="I1146" s="832" t="s">
        <v>2367</v>
      </c>
      <c r="J1146" s="832" t="s">
        <v>2368</v>
      </c>
      <c r="K1146" s="832" t="s">
        <v>2322</v>
      </c>
      <c r="L1146" s="835">
        <v>1000</v>
      </c>
      <c r="M1146" s="835">
        <v>1000</v>
      </c>
      <c r="N1146" s="832">
        <v>1</v>
      </c>
      <c r="O1146" s="836">
        <v>1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31</v>
      </c>
      <c r="B1147" s="832" t="s">
        <v>2041</v>
      </c>
      <c r="C1147" s="832" t="s">
        <v>2047</v>
      </c>
      <c r="D1147" s="833" t="s">
        <v>3332</v>
      </c>
      <c r="E1147" s="834" t="s">
        <v>2070</v>
      </c>
      <c r="F1147" s="832" t="s">
        <v>2044</v>
      </c>
      <c r="G1147" s="832" t="s">
        <v>2109</v>
      </c>
      <c r="H1147" s="832" t="s">
        <v>588</v>
      </c>
      <c r="I1147" s="832" t="s">
        <v>2995</v>
      </c>
      <c r="J1147" s="832" t="s">
        <v>2996</v>
      </c>
      <c r="K1147" s="832"/>
      <c r="L1147" s="835">
        <v>350</v>
      </c>
      <c r="M1147" s="835">
        <v>350</v>
      </c>
      <c r="N1147" s="832">
        <v>1</v>
      </c>
      <c r="O1147" s="836">
        <v>1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31</v>
      </c>
      <c r="B1148" s="832" t="s">
        <v>2041</v>
      </c>
      <c r="C1148" s="832" t="s">
        <v>2047</v>
      </c>
      <c r="D1148" s="833" t="s">
        <v>3332</v>
      </c>
      <c r="E1148" s="834" t="s">
        <v>2070</v>
      </c>
      <c r="F1148" s="832" t="s">
        <v>2044</v>
      </c>
      <c r="G1148" s="832" t="s">
        <v>2109</v>
      </c>
      <c r="H1148" s="832" t="s">
        <v>588</v>
      </c>
      <c r="I1148" s="832" t="s">
        <v>2601</v>
      </c>
      <c r="J1148" s="832" t="s">
        <v>2602</v>
      </c>
      <c r="K1148" s="832" t="s">
        <v>2603</v>
      </c>
      <c r="L1148" s="835">
        <v>750</v>
      </c>
      <c r="M1148" s="835">
        <v>750</v>
      </c>
      <c r="N1148" s="832">
        <v>1</v>
      </c>
      <c r="O1148" s="836">
        <v>1</v>
      </c>
      <c r="P1148" s="835">
        <v>750</v>
      </c>
      <c r="Q1148" s="837">
        <v>1</v>
      </c>
      <c r="R1148" s="832">
        <v>1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31</v>
      </c>
      <c r="B1149" s="832" t="s">
        <v>2041</v>
      </c>
      <c r="C1149" s="832" t="s">
        <v>2047</v>
      </c>
      <c r="D1149" s="833" t="s">
        <v>3332</v>
      </c>
      <c r="E1149" s="834" t="s">
        <v>2070</v>
      </c>
      <c r="F1149" s="832" t="s">
        <v>2044</v>
      </c>
      <c r="G1149" s="832" t="s">
        <v>2109</v>
      </c>
      <c r="H1149" s="832" t="s">
        <v>588</v>
      </c>
      <c r="I1149" s="832" t="s">
        <v>2997</v>
      </c>
      <c r="J1149" s="832" t="s">
        <v>2998</v>
      </c>
      <c r="K1149" s="832" t="s">
        <v>2999</v>
      </c>
      <c r="L1149" s="835">
        <v>1600</v>
      </c>
      <c r="M1149" s="835">
        <v>1600</v>
      </c>
      <c r="N1149" s="832">
        <v>1</v>
      </c>
      <c r="O1149" s="836">
        <v>1</v>
      </c>
      <c r="P1149" s="835">
        <v>1600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31</v>
      </c>
      <c r="B1150" s="832" t="s">
        <v>2041</v>
      </c>
      <c r="C1150" s="832" t="s">
        <v>2047</v>
      </c>
      <c r="D1150" s="833" t="s">
        <v>3332</v>
      </c>
      <c r="E1150" s="834" t="s">
        <v>2070</v>
      </c>
      <c r="F1150" s="832" t="s">
        <v>2044</v>
      </c>
      <c r="G1150" s="832" t="s">
        <v>2109</v>
      </c>
      <c r="H1150" s="832" t="s">
        <v>588</v>
      </c>
      <c r="I1150" s="832" t="s">
        <v>2831</v>
      </c>
      <c r="J1150" s="832" t="s">
        <v>2832</v>
      </c>
      <c r="K1150" s="832" t="s">
        <v>2833</v>
      </c>
      <c r="L1150" s="835">
        <v>332.98</v>
      </c>
      <c r="M1150" s="835">
        <v>332.98</v>
      </c>
      <c r="N1150" s="832">
        <v>1</v>
      </c>
      <c r="O1150" s="836">
        <v>1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31</v>
      </c>
      <c r="B1151" s="832" t="s">
        <v>2041</v>
      </c>
      <c r="C1151" s="832" t="s">
        <v>2047</v>
      </c>
      <c r="D1151" s="833" t="s">
        <v>3332</v>
      </c>
      <c r="E1151" s="834" t="s">
        <v>2070</v>
      </c>
      <c r="F1151" s="832" t="s">
        <v>2044</v>
      </c>
      <c r="G1151" s="832" t="s">
        <v>2109</v>
      </c>
      <c r="H1151" s="832" t="s">
        <v>588</v>
      </c>
      <c r="I1151" s="832" t="s">
        <v>3000</v>
      </c>
      <c r="J1151" s="832" t="s">
        <v>3001</v>
      </c>
      <c r="K1151" s="832" t="s">
        <v>3002</v>
      </c>
      <c r="L1151" s="835">
        <v>400</v>
      </c>
      <c r="M1151" s="835">
        <v>400</v>
      </c>
      <c r="N1151" s="832">
        <v>1</v>
      </c>
      <c r="O1151" s="836">
        <v>1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31</v>
      </c>
      <c r="B1152" s="832" t="s">
        <v>2041</v>
      </c>
      <c r="C1152" s="832" t="s">
        <v>2047</v>
      </c>
      <c r="D1152" s="833" t="s">
        <v>3332</v>
      </c>
      <c r="E1152" s="834" t="s">
        <v>2070</v>
      </c>
      <c r="F1152" s="832" t="s">
        <v>2044</v>
      </c>
      <c r="G1152" s="832" t="s">
        <v>2131</v>
      </c>
      <c r="H1152" s="832" t="s">
        <v>588</v>
      </c>
      <c r="I1152" s="832" t="s">
        <v>2214</v>
      </c>
      <c r="J1152" s="832" t="s">
        <v>2215</v>
      </c>
      <c r="K1152" s="832" t="s">
        <v>2216</v>
      </c>
      <c r="L1152" s="835">
        <v>260</v>
      </c>
      <c r="M1152" s="835">
        <v>12480</v>
      </c>
      <c r="N1152" s="832">
        <v>48</v>
      </c>
      <c r="O1152" s="836">
        <v>24</v>
      </c>
      <c r="P1152" s="835">
        <v>11960</v>
      </c>
      <c r="Q1152" s="837">
        <v>0.95833333333333337</v>
      </c>
      <c r="R1152" s="832">
        <v>46</v>
      </c>
      <c r="S1152" s="837">
        <v>0.95833333333333337</v>
      </c>
      <c r="T1152" s="836">
        <v>23</v>
      </c>
      <c r="U1152" s="838">
        <v>0.95833333333333337</v>
      </c>
    </row>
    <row r="1153" spans="1:21" ht="14.4" customHeight="1" x14ac:dyDescent="0.3">
      <c r="A1153" s="831">
        <v>31</v>
      </c>
      <c r="B1153" s="832" t="s">
        <v>2041</v>
      </c>
      <c r="C1153" s="832" t="s">
        <v>2047</v>
      </c>
      <c r="D1153" s="833" t="s">
        <v>3332</v>
      </c>
      <c r="E1153" s="834" t="s">
        <v>2070</v>
      </c>
      <c r="F1153" s="832" t="s">
        <v>2044</v>
      </c>
      <c r="G1153" s="832" t="s">
        <v>2131</v>
      </c>
      <c r="H1153" s="832" t="s">
        <v>588</v>
      </c>
      <c r="I1153" s="832" t="s">
        <v>2132</v>
      </c>
      <c r="J1153" s="832" t="s">
        <v>2133</v>
      </c>
      <c r="K1153" s="832" t="s">
        <v>2134</v>
      </c>
      <c r="L1153" s="835">
        <v>200</v>
      </c>
      <c r="M1153" s="835">
        <v>800</v>
      </c>
      <c r="N1153" s="832">
        <v>4</v>
      </c>
      <c r="O1153" s="836">
        <v>2</v>
      </c>
      <c r="P1153" s="835">
        <v>800</v>
      </c>
      <c r="Q1153" s="837">
        <v>1</v>
      </c>
      <c r="R1153" s="832">
        <v>4</v>
      </c>
      <c r="S1153" s="837">
        <v>1</v>
      </c>
      <c r="T1153" s="836">
        <v>2</v>
      </c>
      <c r="U1153" s="838">
        <v>1</v>
      </c>
    </row>
    <row r="1154" spans="1:21" ht="14.4" customHeight="1" x14ac:dyDescent="0.3">
      <c r="A1154" s="831">
        <v>31</v>
      </c>
      <c r="B1154" s="832" t="s">
        <v>2041</v>
      </c>
      <c r="C1154" s="832" t="s">
        <v>2047</v>
      </c>
      <c r="D1154" s="833" t="s">
        <v>3332</v>
      </c>
      <c r="E1154" s="834" t="s">
        <v>2070</v>
      </c>
      <c r="F1154" s="832" t="s">
        <v>2044</v>
      </c>
      <c r="G1154" s="832" t="s">
        <v>2131</v>
      </c>
      <c r="H1154" s="832" t="s">
        <v>588</v>
      </c>
      <c r="I1154" s="832" t="s">
        <v>2498</v>
      </c>
      <c r="J1154" s="832" t="s">
        <v>2499</v>
      </c>
      <c r="K1154" s="832" t="s">
        <v>2500</v>
      </c>
      <c r="L1154" s="835">
        <v>190</v>
      </c>
      <c r="M1154" s="835">
        <v>760</v>
      </c>
      <c r="N1154" s="832">
        <v>4</v>
      </c>
      <c r="O1154" s="836">
        <v>2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31</v>
      </c>
      <c r="B1155" s="832" t="s">
        <v>2041</v>
      </c>
      <c r="C1155" s="832" t="s">
        <v>2047</v>
      </c>
      <c r="D1155" s="833" t="s">
        <v>3332</v>
      </c>
      <c r="E1155" s="834" t="s">
        <v>2071</v>
      </c>
      <c r="F1155" s="832" t="s">
        <v>2042</v>
      </c>
      <c r="G1155" s="832" t="s">
        <v>3003</v>
      </c>
      <c r="H1155" s="832" t="s">
        <v>588</v>
      </c>
      <c r="I1155" s="832" t="s">
        <v>3004</v>
      </c>
      <c r="J1155" s="832" t="s">
        <v>3005</v>
      </c>
      <c r="K1155" s="832" t="s">
        <v>3006</v>
      </c>
      <c r="L1155" s="835">
        <v>32.28</v>
      </c>
      <c r="M1155" s="835">
        <v>32.28</v>
      </c>
      <c r="N1155" s="832">
        <v>1</v>
      </c>
      <c r="O1155" s="836">
        <v>0.5</v>
      </c>
      <c r="P1155" s="835">
        <v>32.28</v>
      </c>
      <c r="Q1155" s="837">
        <v>1</v>
      </c>
      <c r="R1155" s="832">
        <v>1</v>
      </c>
      <c r="S1155" s="837">
        <v>1</v>
      </c>
      <c r="T1155" s="836">
        <v>0.5</v>
      </c>
      <c r="U1155" s="838">
        <v>1</v>
      </c>
    </row>
    <row r="1156" spans="1:21" ht="14.4" customHeight="1" x14ac:dyDescent="0.3">
      <c r="A1156" s="831">
        <v>31</v>
      </c>
      <c r="B1156" s="832" t="s">
        <v>2041</v>
      </c>
      <c r="C1156" s="832" t="s">
        <v>2047</v>
      </c>
      <c r="D1156" s="833" t="s">
        <v>3332</v>
      </c>
      <c r="E1156" s="834" t="s">
        <v>2071</v>
      </c>
      <c r="F1156" s="832" t="s">
        <v>2042</v>
      </c>
      <c r="G1156" s="832" t="s">
        <v>3003</v>
      </c>
      <c r="H1156" s="832" t="s">
        <v>588</v>
      </c>
      <c r="I1156" s="832" t="s">
        <v>3007</v>
      </c>
      <c r="J1156" s="832" t="s">
        <v>3005</v>
      </c>
      <c r="K1156" s="832" t="s">
        <v>3008</v>
      </c>
      <c r="L1156" s="835">
        <v>96.84</v>
      </c>
      <c r="M1156" s="835">
        <v>96.84</v>
      </c>
      <c r="N1156" s="832">
        <v>1</v>
      </c>
      <c r="O1156" s="836">
        <v>1</v>
      </c>
      <c r="P1156" s="835">
        <v>96.84</v>
      </c>
      <c r="Q1156" s="837">
        <v>1</v>
      </c>
      <c r="R1156" s="832">
        <v>1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31</v>
      </c>
      <c r="B1157" s="832" t="s">
        <v>2041</v>
      </c>
      <c r="C1157" s="832" t="s">
        <v>2047</v>
      </c>
      <c r="D1157" s="833" t="s">
        <v>3332</v>
      </c>
      <c r="E1157" s="834" t="s">
        <v>2071</v>
      </c>
      <c r="F1157" s="832" t="s">
        <v>2042</v>
      </c>
      <c r="G1157" s="832" t="s">
        <v>2084</v>
      </c>
      <c r="H1157" s="832" t="s">
        <v>588</v>
      </c>
      <c r="I1157" s="832" t="s">
        <v>3009</v>
      </c>
      <c r="J1157" s="832" t="s">
        <v>3010</v>
      </c>
      <c r="K1157" s="832" t="s">
        <v>3011</v>
      </c>
      <c r="L1157" s="835">
        <v>0</v>
      </c>
      <c r="M1157" s="835">
        <v>0</v>
      </c>
      <c r="N1157" s="832">
        <v>2</v>
      </c>
      <c r="O1157" s="836">
        <v>1.5</v>
      </c>
      <c r="P1157" s="835">
        <v>0</v>
      </c>
      <c r="Q1157" s="837"/>
      <c r="R1157" s="832">
        <v>2</v>
      </c>
      <c r="S1157" s="837">
        <v>1</v>
      </c>
      <c r="T1157" s="836">
        <v>1.5</v>
      </c>
      <c r="U1157" s="838">
        <v>1</v>
      </c>
    </row>
    <row r="1158" spans="1:21" ht="14.4" customHeight="1" x14ac:dyDescent="0.3">
      <c r="A1158" s="831">
        <v>31</v>
      </c>
      <c r="B1158" s="832" t="s">
        <v>2041</v>
      </c>
      <c r="C1158" s="832" t="s">
        <v>2047</v>
      </c>
      <c r="D1158" s="833" t="s">
        <v>3332</v>
      </c>
      <c r="E1158" s="834" t="s">
        <v>2071</v>
      </c>
      <c r="F1158" s="832" t="s">
        <v>2042</v>
      </c>
      <c r="G1158" s="832" t="s">
        <v>3012</v>
      </c>
      <c r="H1158" s="832" t="s">
        <v>588</v>
      </c>
      <c r="I1158" s="832" t="s">
        <v>3013</v>
      </c>
      <c r="J1158" s="832" t="s">
        <v>927</v>
      </c>
      <c r="K1158" s="832" t="s">
        <v>3014</v>
      </c>
      <c r="L1158" s="835">
        <v>0</v>
      </c>
      <c r="M1158" s="835">
        <v>0</v>
      </c>
      <c r="N1158" s="832">
        <v>1</v>
      </c>
      <c r="O1158" s="836">
        <v>0.5</v>
      </c>
      <c r="P1158" s="835">
        <v>0</v>
      </c>
      <c r="Q1158" s="837"/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31</v>
      </c>
      <c r="B1159" s="832" t="s">
        <v>2041</v>
      </c>
      <c r="C1159" s="832" t="s">
        <v>2047</v>
      </c>
      <c r="D1159" s="833" t="s">
        <v>3332</v>
      </c>
      <c r="E1159" s="834" t="s">
        <v>2071</v>
      </c>
      <c r="F1159" s="832" t="s">
        <v>2042</v>
      </c>
      <c r="G1159" s="832" t="s">
        <v>2085</v>
      </c>
      <c r="H1159" s="832" t="s">
        <v>630</v>
      </c>
      <c r="I1159" s="832" t="s">
        <v>1776</v>
      </c>
      <c r="J1159" s="832" t="s">
        <v>1158</v>
      </c>
      <c r="K1159" s="832" t="s">
        <v>1777</v>
      </c>
      <c r="L1159" s="835">
        <v>154.36000000000001</v>
      </c>
      <c r="M1159" s="835">
        <v>1080.52</v>
      </c>
      <c r="N1159" s="832">
        <v>7</v>
      </c>
      <c r="O1159" s="836">
        <v>7</v>
      </c>
      <c r="P1159" s="835">
        <v>617.44000000000005</v>
      </c>
      <c r="Q1159" s="837">
        <v>0.57142857142857151</v>
      </c>
      <c r="R1159" s="832">
        <v>4</v>
      </c>
      <c r="S1159" s="837">
        <v>0.5714285714285714</v>
      </c>
      <c r="T1159" s="836">
        <v>4</v>
      </c>
      <c r="U1159" s="838">
        <v>0.5714285714285714</v>
      </c>
    </row>
    <row r="1160" spans="1:21" ht="14.4" customHeight="1" x14ac:dyDescent="0.3">
      <c r="A1160" s="831">
        <v>31</v>
      </c>
      <c r="B1160" s="832" t="s">
        <v>2041</v>
      </c>
      <c r="C1160" s="832" t="s">
        <v>2047</v>
      </c>
      <c r="D1160" s="833" t="s">
        <v>3332</v>
      </c>
      <c r="E1160" s="834" t="s">
        <v>2071</v>
      </c>
      <c r="F1160" s="832" t="s">
        <v>2042</v>
      </c>
      <c r="G1160" s="832" t="s">
        <v>2085</v>
      </c>
      <c r="H1160" s="832" t="s">
        <v>630</v>
      </c>
      <c r="I1160" s="832" t="s">
        <v>3015</v>
      </c>
      <c r="J1160" s="832" t="s">
        <v>3016</v>
      </c>
      <c r="K1160" s="832" t="s">
        <v>3017</v>
      </c>
      <c r="L1160" s="835">
        <v>75.73</v>
      </c>
      <c r="M1160" s="835">
        <v>75.73</v>
      </c>
      <c r="N1160" s="832">
        <v>1</v>
      </c>
      <c r="O1160" s="836">
        <v>1</v>
      </c>
      <c r="P1160" s="835">
        <v>75.73</v>
      </c>
      <c r="Q1160" s="837">
        <v>1</v>
      </c>
      <c r="R1160" s="832">
        <v>1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31</v>
      </c>
      <c r="B1161" s="832" t="s">
        <v>2041</v>
      </c>
      <c r="C1161" s="832" t="s">
        <v>2047</v>
      </c>
      <c r="D1161" s="833" t="s">
        <v>3332</v>
      </c>
      <c r="E1161" s="834" t="s">
        <v>2071</v>
      </c>
      <c r="F1161" s="832" t="s">
        <v>2042</v>
      </c>
      <c r="G1161" s="832" t="s">
        <v>3018</v>
      </c>
      <c r="H1161" s="832" t="s">
        <v>588</v>
      </c>
      <c r="I1161" s="832" t="s">
        <v>3019</v>
      </c>
      <c r="J1161" s="832" t="s">
        <v>3020</v>
      </c>
      <c r="K1161" s="832" t="s">
        <v>3021</v>
      </c>
      <c r="L1161" s="835">
        <v>0</v>
      </c>
      <c r="M1161" s="835">
        <v>0</v>
      </c>
      <c r="N1161" s="832">
        <v>1</v>
      </c>
      <c r="O1161" s="836">
        <v>0.5</v>
      </c>
      <c r="P1161" s="835">
        <v>0</v>
      </c>
      <c r="Q1161" s="837"/>
      <c r="R1161" s="832">
        <v>1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31</v>
      </c>
      <c r="B1162" s="832" t="s">
        <v>2041</v>
      </c>
      <c r="C1162" s="832" t="s">
        <v>2047</v>
      </c>
      <c r="D1162" s="833" t="s">
        <v>3332</v>
      </c>
      <c r="E1162" s="834" t="s">
        <v>2071</v>
      </c>
      <c r="F1162" s="832" t="s">
        <v>2042</v>
      </c>
      <c r="G1162" s="832" t="s">
        <v>3022</v>
      </c>
      <c r="H1162" s="832" t="s">
        <v>630</v>
      </c>
      <c r="I1162" s="832" t="s">
        <v>1742</v>
      </c>
      <c r="J1162" s="832" t="s">
        <v>1736</v>
      </c>
      <c r="K1162" s="832" t="s">
        <v>1743</v>
      </c>
      <c r="L1162" s="835">
        <v>279.52999999999997</v>
      </c>
      <c r="M1162" s="835">
        <v>279.52999999999997</v>
      </c>
      <c r="N1162" s="832">
        <v>1</v>
      </c>
      <c r="O1162" s="836">
        <v>0.5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31</v>
      </c>
      <c r="B1163" s="832" t="s">
        <v>2041</v>
      </c>
      <c r="C1163" s="832" t="s">
        <v>2047</v>
      </c>
      <c r="D1163" s="833" t="s">
        <v>3332</v>
      </c>
      <c r="E1163" s="834" t="s">
        <v>2071</v>
      </c>
      <c r="F1163" s="832" t="s">
        <v>2042</v>
      </c>
      <c r="G1163" s="832" t="s">
        <v>3023</v>
      </c>
      <c r="H1163" s="832" t="s">
        <v>630</v>
      </c>
      <c r="I1163" s="832" t="s">
        <v>1917</v>
      </c>
      <c r="J1163" s="832" t="s">
        <v>1918</v>
      </c>
      <c r="K1163" s="832" t="s">
        <v>1919</v>
      </c>
      <c r="L1163" s="835">
        <v>103.8</v>
      </c>
      <c r="M1163" s="835">
        <v>207.6</v>
      </c>
      <c r="N1163" s="832">
        <v>2</v>
      </c>
      <c r="O1163" s="836">
        <v>0.5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31</v>
      </c>
      <c r="B1164" s="832" t="s">
        <v>2041</v>
      </c>
      <c r="C1164" s="832" t="s">
        <v>2047</v>
      </c>
      <c r="D1164" s="833" t="s">
        <v>3332</v>
      </c>
      <c r="E1164" s="834" t="s">
        <v>2071</v>
      </c>
      <c r="F1164" s="832" t="s">
        <v>2042</v>
      </c>
      <c r="G1164" s="832" t="s">
        <v>2086</v>
      </c>
      <c r="H1164" s="832" t="s">
        <v>588</v>
      </c>
      <c r="I1164" s="832" t="s">
        <v>3024</v>
      </c>
      <c r="J1164" s="832" t="s">
        <v>1792</v>
      </c>
      <c r="K1164" s="832" t="s">
        <v>3025</v>
      </c>
      <c r="L1164" s="835">
        <v>42.63</v>
      </c>
      <c r="M1164" s="835">
        <v>127.89000000000001</v>
      </c>
      <c r="N1164" s="832">
        <v>3</v>
      </c>
      <c r="O1164" s="836">
        <v>1</v>
      </c>
      <c r="P1164" s="835">
        <v>127.89000000000001</v>
      </c>
      <c r="Q1164" s="837">
        <v>1</v>
      </c>
      <c r="R1164" s="832">
        <v>3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31</v>
      </c>
      <c r="B1165" s="832" t="s">
        <v>2041</v>
      </c>
      <c r="C1165" s="832" t="s">
        <v>2047</v>
      </c>
      <c r="D1165" s="833" t="s">
        <v>3332</v>
      </c>
      <c r="E1165" s="834" t="s">
        <v>2071</v>
      </c>
      <c r="F1165" s="832" t="s">
        <v>2042</v>
      </c>
      <c r="G1165" s="832" t="s">
        <v>2086</v>
      </c>
      <c r="H1165" s="832" t="s">
        <v>588</v>
      </c>
      <c r="I1165" s="832" t="s">
        <v>3026</v>
      </c>
      <c r="J1165" s="832" t="s">
        <v>1792</v>
      </c>
      <c r="K1165" s="832" t="s">
        <v>2407</v>
      </c>
      <c r="L1165" s="835">
        <v>85.27</v>
      </c>
      <c r="M1165" s="835">
        <v>341.08</v>
      </c>
      <c r="N1165" s="832">
        <v>4</v>
      </c>
      <c r="O1165" s="836">
        <v>1.5</v>
      </c>
      <c r="P1165" s="835">
        <v>341.08</v>
      </c>
      <c r="Q1165" s="837">
        <v>1</v>
      </c>
      <c r="R1165" s="832">
        <v>4</v>
      </c>
      <c r="S1165" s="837">
        <v>1</v>
      </c>
      <c r="T1165" s="836">
        <v>1.5</v>
      </c>
      <c r="U1165" s="838">
        <v>1</v>
      </c>
    </row>
    <row r="1166" spans="1:21" ht="14.4" customHeight="1" x14ac:dyDescent="0.3">
      <c r="A1166" s="831">
        <v>31</v>
      </c>
      <c r="B1166" s="832" t="s">
        <v>2041</v>
      </c>
      <c r="C1166" s="832" t="s">
        <v>2047</v>
      </c>
      <c r="D1166" s="833" t="s">
        <v>3332</v>
      </c>
      <c r="E1166" s="834" t="s">
        <v>2071</v>
      </c>
      <c r="F1166" s="832" t="s">
        <v>2042</v>
      </c>
      <c r="G1166" s="832" t="s">
        <v>3027</v>
      </c>
      <c r="H1166" s="832" t="s">
        <v>588</v>
      </c>
      <c r="I1166" s="832" t="s">
        <v>3028</v>
      </c>
      <c r="J1166" s="832" t="s">
        <v>791</v>
      </c>
      <c r="K1166" s="832" t="s">
        <v>3029</v>
      </c>
      <c r="L1166" s="835">
        <v>0</v>
      </c>
      <c r="M1166" s="835">
        <v>0</v>
      </c>
      <c r="N1166" s="832">
        <v>1</v>
      </c>
      <c r="O1166" s="836">
        <v>0.5</v>
      </c>
      <c r="P1166" s="835"/>
      <c r="Q1166" s="837"/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31</v>
      </c>
      <c r="B1167" s="832" t="s">
        <v>2041</v>
      </c>
      <c r="C1167" s="832" t="s">
        <v>2047</v>
      </c>
      <c r="D1167" s="833" t="s">
        <v>3332</v>
      </c>
      <c r="E1167" s="834" t="s">
        <v>2071</v>
      </c>
      <c r="F1167" s="832" t="s">
        <v>2042</v>
      </c>
      <c r="G1167" s="832" t="s">
        <v>2142</v>
      </c>
      <c r="H1167" s="832" t="s">
        <v>588</v>
      </c>
      <c r="I1167" s="832" t="s">
        <v>2143</v>
      </c>
      <c r="J1167" s="832" t="s">
        <v>2144</v>
      </c>
      <c r="K1167" s="832" t="s">
        <v>1790</v>
      </c>
      <c r="L1167" s="835">
        <v>78.33</v>
      </c>
      <c r="M1167" s="835">
        <v>234.99</v>
      </c>
      <c r="N1167" s="832">
        <v>3</v>
      </c>
      <c r="O1167" s="836">
        <v>2</v>
      </c>
      <c r="P1167" s="835">
        <v>234.99</v>
      </c>
      <c r="Q1167" s="837">
        <v>1</v>
      </c>
      <c r="R1167" s="832">
        <v>3</v>
      </c>
      <c r="S1167" s="837">
        <v>1</v>
      </c>
      <c r="T1167" s="836">
        <v>2</v>
      </c>
      <c r="U1167" s="838">
        <v>1</v>
      </c>
    </row>
    <row r="1168" spans="1:21" ht="14.4" customHeight="1" x14ac:dyDescent="0.3">
      <c r="A1168" s="831">
        <v>31</v>
      </c>
      <c r="B1168" s="832" t="s">
        <v>2041</v>
      </c>
      <c r="C1168" s="832" t="s">
        <v>2047</v>
      </c>
      <c r="D1168" s="833" t="s">
        <v>3332</v>
      </c>
      <c r="E1168" s="834" t="s">
        <v>2071</v>
      </c>
      <c r="F1168" s="832" t="s">
        <v>2042</v>
      </c>
      <c r="G1168" s="832" t="s">
        <v>2837</v>
      </c>
      <c r="H1168" s="832" t="s">
        <v>588</v>
      </c>
      <c r="I1168" s="832" t="s">
        <v>3030</v>
      </c>
      <c r="J1168" s="832" t="s">
        <v>3031</v>
      </c>
      <c r="K1168" s="832" t="s">
        <v>3032</v>
      </c>
      <c r="L1168" s="835">
        <v>88.16</v>
      </c>
      <c r="M1168" s="835">
        <v>88.16</v>
      </c>
      <c r="N1168" s="832">
        <v>1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31</v>
      </c>
      <c r="B1169" s="832" t="s">
        <v>2041</v>
      </c>
      <c r="C1169" s="832" t="s">
        <v>2047</v>
      </c>
      <c r="D1169" s="833" t="s">
        <v>3332</v>
      </c>
      <c r="E1169" s="834" t="s">
        <v>2071</v>
      </c>
      <c r="F1169" s="832" t="s">
        <v>2042</v>
      </c>
      <c r="G1169" s="832" t="s">
        <v>3033</v>
      </c>
      <c r="H1169" s="832" t="s">
        <v>588</v>
      </c>
      <c r="I1169" s="832" t="s">
        <v>3034</v>
      </c>
      <c r="J1169" s="832" t="s">
        <v>3035</v>
      </c>
      <c r="K1169" s="832" t="s">
        <v>3036</v>
      </c>
      <c r="L1169" s="835">
        <v>0</v>
      </c>
      <c r="M1169" s="835">
        <v>0</v>
      </c>
      <c r="N1169" s="832">
        <v>1</v>
      </c>
      <c r="O1169" s="836">
        <v>0.5</v>
      </c>
      <c r="P1169" s="835">
        <v>0</v>
      </c>
      <c r="Q1169" s="837"/>
      <c r="R1169" s="832">
        <v>1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31</v>
      </c>
      <c r="B1170" s="832" t="s">
        <v>2041</v>
      </c>
      <c r="C1170" s="832" t="s">
        <v>2047</v>
      </c>
      <c r="D1170" s="833" t="s">
        <v>3332</v>
      </c>
      <c r="E1170" s="834" t="s">
        <v>2071</v>
      </c>
      <c r="F1170" s="832" t="s">
        <v>2042</v>
      </c>
      <c r="G1170" s="832" t="s">
        <v>2348</v>
      </c>
      <c r="H1170" s="832" t="s">
        <v>588</v>
      </c>
      <c r="I1170" s="832" t="s">
        <v>2870</v>
      </c>
      <c r="J1170" s="832" t="s">
        <v>2869</v>
      </c>
      <c r="K1170" s="832" t="s">
        <v>2871</v>
      </c>
      <c r="L1170" s="835">
        <v>80.7</v>
      </c>
      <c r="M1170" s="835">
        <v>80.7</v>
      </c>
      <c r="N1170" s="832">
        <v>1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31</v>
      </c>
      <c r="B1171" s="832" t="s">
        <v>2041</v>
      </c>
      <c r="C1171" s="832" t="s">
        <v>2047</v>
      </c>
      <c r="D1171" s="833" t="s">
        <v>3332</v>
      </c>
      <c r="E1171" s="834" t="s">
        <v>2071</v>
      </c>
      <c r="F1171" s="832" t="s">
        <v>2042</v>
      </c>
      <c r="G1171" s="832" t="s">
        <v>3037</v>
      </c>
      <c r="H1171" s="832" t="s">
        <v>588</v>
      </c>
      <c r="I1171" s="832" t="s">
        <v>3038</v>
      </c>
      <c r="J1171" s="832" t="s">
        <v>3039</v>
      </c>
      <c r="K1171" s="832" t="s">
        <v>3040</v>
      </c>
      <c r="L1171" s="835">
        <v>0</v>
      </c>
      <c r="M1171" s="835">
        <v>0</v>
      </c>
      <c r="N1171" s="832">
        <v>1</v>
      </c>
      <c r="O1171" s="836">
        <v>0.5</v>
      </c>
      <c r="P1171" s="835">
        <v>0</v>
      </c>
      <c r="Q1171" s="837"/>
      <c r="R1171" s="832">
        <v>1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31</v>
      </c>
      <c r="B1172" s="832" t="s">
        <v>2041</v>
      </c>
      <c r="C1172" s="832" t="s">
        <v>2047</v>
      </c>
      <c r="D1172" s="833" t="s">
        <v>3332</v>
      </c>
      <c r="E1172" s="834" t="s">
        <v>2071</v>
      </c>
      <c r="F1172" s="832" t="s">
        <v>2042</v>
      </c>
      <c r="G1172" s="832" t="s">
        <v>3041</v>
      </c>
      <c r="H1172" s="832" t="s">
        <v>588</v>
      </c>
      <c r="I1172" s="832" t="s">
        <v>3042</v>
      </c>
      <c r="J1172" s="832" t="s">
        <v>3043</v>
      </c>
      <c r="K1172" s="832" t="s">
        <v>3044</v>
      </c>
      <c r="L1172" s="835">
        <v>736.33</v>
      </c>
      <c r="M1172" s="835">
        <v>2208.9900000000002</v>
      </c>
      <c r="N1172" s="832">
        <v>3</v>
      </c>
      <c r="O1172" s="836">
        <v>0.5</v>
      </c>
      <c r="P1172" s="835">
        <v>2208.9900000000002</v>
      </c>
      <c r="Q1172" s="837">
        <v>1</v>
      </c>
      <c r="R1172" s="832">
        <v>3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31</v>
      </c>
      <c r="B1173" s="832" t="s">
        <v>2041</v>
      </c>
      <c r="C1173" s="832" t="s">
        <v>2047</v>
      </c>
      <c r="D1173" s="833" t="s">
        <v>3332</v>
      </c>
      <c r="E1173" s="834" t="s">
        <v>2071</v>
      </c>
      <c r="F1173" s="832" t="s">
        <v>2042</v>
      </c>
      <c r="G1173" s="832" t="s">
        <v>3041</v>
      </c>
      <c r="H1173" s="832" t="s">
        <v>588</v>
      </c>
      <c r="I1173" s="832" t="s">
        <v>3045</v>
      </c>
      <c r="J1173" s="832" t="s">
        <v>3043</v>
      </c>
      <c r="K1173" s="832" t="s">
        <v>3046</v>
      </c>
      <c r="L1173" s="835">
        <v>923.74</v>
      </c>
      <c r="M1173" s="835">
        <v>923.74</v>
      </c>
      <c r="N1173" s="832">
        <v>1</v>
      </c>
      <c r="O1173" s="836">
        <v>1</v>
      </c>
      <c r="P1173" s="835">
        <v>923.74</v>
      </c>
      <c r="Q1173" s="837">
        <v>1</v>
      </c>
      <c r="R1173" s="832">
        <v>1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31</v>
      </c>
      <c r="B1174" s="832" t="s">
        <v>2041</v>
      </c>
      <c r="C1174" s="832" t="s">
        <v>2047</v>
      </c>
      <c r="D1174" s="833" t="s">
        <v>3332</v>
      </c>
      <c r="E1174" s="834" t="s">
        <v>2071</v>
      </c>
      <c r="F1174" s="832" t="s">
        <v>2042</v>
      </c>
      <c r="G1174" s="832" t="s">
        <v>2778</v>
      </c>
      <c r="H1174" s="832" t="s">
        <v>588</v>
      </c>
      <c r="I1174" s="832" t="s">
        <v>3047</v>
      </c>
      <c r="J1174" s="832" t="s">
        <v>773</v>
      </c>
      <c r="K1174" s="832" t="s">
        <v>3048</v>
      </c>
      <c r="L1174" s="835">
        <v>0</v>
      </c>
      <c r="M1174" s="835">
        <v>0</v>
      </c>
      <c r="N1174" s="832">
        <v>1</v>
      </c>
      <c r="O1174" s="836">
        <v>0.5</v>
      </c>
      <c r="P1174" s="835">
        <v>0</v>
      </c>
      <c r="Q1174" s="837"/>
      <c r="R1174" s="832">
        <v>1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31</v>
      </c>
      <c r="B1175" s="832" t="s">
        <v>2041</v>
      </c>
      <c r="C1175" s="832" t="s">
        <v>2047</v>
      </c>
      <c r="D1175" s="833" t="s">
        <v>3332</v>
      </c>
      <c r="E1175" s="834" t="s">
        <v>2071</v>
      </c>
      <c r="F1175" s="832" t="s">
        <v>2042</v>
      </c>
      <c r="G1175" s="832" t="s">
        <v>3049</v>
      </c>
      <c r="H1175" s="832" t="s">
        <v>588</v>
      </c>
      <c r="I1175" s="832" t="s">
        <v>3050</v>
      </c>
      <c r="J1175" s="832" t="s">
        <v>3051</v>
      </c>
      <c r="K1175" s="832" t="s">
        <v>3052</v>
      </c>
      <c r="L1175" s="835">
        <v>0</v>
      </c>
      <c r="M1175" s="835">
        <v>0</v>
      </c>
      <c r="N1175" s="832">
        <v>1</v>
      </c>
      <c r="O1175" s="836">
        <v>1</v>
      </c>
      <c r="P1175" s="835"/>
      <c r="Q1175" s="837"/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31</v>
      </c>
      <c r="B1176" s="832" t="s">
        <v>2041</v>
      </c>
      <c r="C1176" s="832" t="s">
        <v>2047</v>
      </c>
      <c r="D1176" s="833" t="s">
        <v>3332</v>
      </c>
      <c r="E1176" s="834" t="s">
        <v>2071</v>
      </c>
      <c r="F1176" s="832" t="s">
        <v>2042</v>
      </c>
      <c r="G1176" s="832" t="s">
        <v>2532</v>
      </c>
      <c r="H1176" s="832" t="s">
        <v>588</v>
      </c>
      <c r="I1176" s="832" t="s">
        <v>2533</v>
      </c>
      <c r="J1176" s="832" t="s">
        <v>923</v>
      </c>
      <c r="K1176" s="832" t="s">
        <v>2534</v>
      </c>
      <c r="L1176" s="835">
        <v>107.27</v>
      </c>
      <c r="M1176" s="835">
        <v>107.27</v>
      </c>
      <c r="N1176" s="832">
        <v>1</v>
      </c>
      <c r="O1176" s="836">
        <v>0.5</v>
      </c>
      <c r="P1176" s="835">
        <v>107.27</v>
      </c>
      <c r="Q1176" s="837">
        <v>1</v>
      </c>
      <c r="R1176" s="832">
        <v>1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31</v>
      </c>
      <c r="B1177" s="832" t="s">
        <v>2041</v>
      </c>
      <c r="C1177" s="832" t="s">
        <v>2047</v>
      </c>
      <c r="D1177" s="833" t="s">
        <v>3332</v>
      </c>
      <c r="E1177" s="834" t="s">
        <v>2071</v>
      </c>
      <c r="F1177" s="832" t="s">
        <v>2042</v>
      </c>
      <c r="G1177" s="832" t="s">
        <v>2145</v>
      </c>
      <c r="H1177" s="832" t="s">
        <v>588</v>
      </c>
      <c r="I1177" s="832" t="s">
        <v>2146</v>
      </c>
      <c r="J1177" s="832" t="s">
        <v>2147</v>
      </c>
      <c r="K1177" s="832" t="s">
        <v>2148</v>
      </c>
      <c r="L1177" s="835">
        <v>0</v>
      </c>
      <c r="M1177" s="835">
        <v>0</v>
      </c>
      <c r="N1177" s="832">
        <v>5</v>
      </c>
      <c r="O1177" s="836">
        <v>2</v>
      </c>
      <c r="P1177" s="835">
        <v>0</v>
      </c>
      <c r="Q1177" s="837"/>
      <c r="R1177" s="832">
        <v>4</v>
      </c>
      <c r="S1177" s="837">
        <v>0.8</v>
      </c>
      <c r="T1177" s="836">
        <v>1.5</v>
      </c>
      <c r="U1177" s="838">
        <v>0.75</v>
      </c>
    </row>
    <row r="1178" spans="1:21" ht="14.4" customHeight="1" x14ac:dyDescent="0.3">
      <c r="A1178" s="831">
        <v>31</v>
      </c>
      <c r="B1178" s="832" t="s">
        <v>2041</v>
      </c>
      <c r="C1178" s="832" t="s">
        <v>2047</v>
      </c>
      <c r="D1178" s="833" t="s">
        <v>3332</v>
      </c>
      <c r="E1178" s="834" t="s">
        <v>2071</v>
      </c>
      <c r="F1178" s="832" t="s">
        <v>2042</v>
      </c>
      <c r="G1178" s="832" t="s">
        <v>2223</v>
      </c>
      <c r="H1178" s="832" t="s">
        <v>588</v>
      </c>
      <c r="I1178" s="832" t="s">
        <v>3053</v>
      </c>
      <c r="J1178" s="832" t="s">
        <v>3054</v>
      </c>
      <c r="K1178" s="832" t="s">
        <v>3055</v>
      </c>
      <c r="L1178" s="835">
        <v>45.03</v>
      </c>
      <c r="M1178" s="835">
        <v>90.06</v>
      </c>
      <c r="N1178" s="832">
        <v>2</v>
      </c>
      <c r="O1178" s="836">
        <v>1</v>
      </c>
      <c r="P1178" s="835">
        <v>90.06</v>
      </c>
      <c r="Q1178" s="837">
        <v>1</v>
      </c>
      <c r="R1178" s="832">
        <v>2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31</v>
      </c>
      <c r="B1179" s="832" t="s">
        <v>2041</v>
      </c>
      <c r="C1179" s="832" t="s">
        <v>2047</v>
      </c>
      <c r="D1179" s="833" t="s">
        <v>3332</v>
      </c>
      <c r="E1179" s="834" t="s">
        <v>2071</v>
      </c>
      <c r="F1179" s="832" t="s">
        <v>2042</v>
      </c>
      <c r="G1179" s="832" t="s">
        <v>2149</v>
      </c>
      <c r="H1179" s="832" t="s">
        <v>588</v>
      </c>
      <c r="I1179" s="832" t="s">
        <v>2708</v>
      </c>
      <c r="J1179" s="832" t="s">
        <v>2709</v>
      </c>
      <c r="K1179" s="832" t="s">
        <v>2710</v>
      </c>
      <c r="L1179" s="835">
        <v>48.42</v>
      </c>
      <c r="M1179" s="835">
        <v>48.42</v>
      </c>
      <c r="N1179" s="832">
        <v>1</v>
      </c>
      <c r="O1179" s="836">
        <v>0.5</v>
      </c>
      <c r="P1179" s="835">
        <v>48.42</v>
      </c>
      <c r="Q1179" s="837">
        <v>1</v>
      </c>
      <c r="R1179" s="832">
        <v>1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31</v>
      </c>
      <c r="B1180" s="832" t="s">
        <v>2041</v>
      </c>
      <c r="C1180" s="832" t="s">
        <v>2047</v>
      </c>
      <c r="D1180" s="833" t="s">
        <v>3332</v>
      </c>
      <c r="E1180" s="834" t="s">
        <v>2071</v>
      </c>
      <c r="F1180" s="832" t="s">
        <v>2042</v>
      </c>
      <c r="G1180" s="832" t="s">
        <v>2149</v>
      </c>
      <c r="H1180" s="832" t="s">
        <v>588</v>
      </c>
      <c r="I1180" s="832" t="s">
        <v>3056</v>
      </c>
      <c r="J1180" s="832" t="s">
        <v>3057</v>
      </c>
      <c r="K1180" s="832" t="s">
        <v>3058</v>
      </c>
      <c r="L1180" s="835">
        <v>0</v>
      </c>
      <c r="M1180" s="835">
        <v>0</v>
      </c>
      <c r="N1180" s="832">
        <v>1</v>
      </c>
      <c r="O1180" s="836">
        <v>1</v>
      </c>
      <c r="P1180" s="835"/>
      <c r="Q1180" s="837"/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31</v>
      </c>
      <c r="B1181" s="832" t="s">
        <v>2041</v>
      </c>
      <c r="C1181" s="832" t="s">
        <v>2047</v>
      </c>
      <c r="D1181" s="833" t="s">
        <v>3332</v>
      </c>
      <c r="E1181" s="834" t="s">
        <v>2071</v>
      </c>
      <c r="F1181" s="832" t="s">
        <v>2042</v>
      </c>
      <c r="G1181" s="832" t="s">
        <v>2947</v>
      </c>
      <c r="H1181" s="832" t="s">
        <v>588</v>
      </c>
      <c r="I1181" s="832" t="s">
        <v>3059</v>
      </c>
      <c r="J1181" s="832" t="s">
        <v>2949</v>
      </c>
      <c r="K1181" s="832" t="s">
        <v>3060</v>
      </c>
      <c r="L1181" s="835">
        <v>60.9</v>
      </c>
      <c r="M1181" s="835">
        <v>304.5</v>
      </c>
      <c r="N1181" s="832">
        <v>5</v>
      </c>
      <c r="O1181" s="836">
        <v>1.5</v>
      </c>
      <c r="P1181" s="835">
        <v>304.5</v>
      </c>
      <c r="Q1181" s="837">
        <v>1</v>
      </c>
      <c r="R1181" s="832">
        <v>5</v>
      </c>
      <c r="S1181" s="837">
        <v>1</v>
      </c>
      <c r="T1181" s="836">
        <v>1.5</v>
      </c>
      <c r="U1181" s="838">
        <v>1</v>
      </c>
    </row>
    <row r="1182" spans="1:21" ht="14.4" customHeight="1" x14ac:dyDescent="0.3">
      <c r="A1182" s="831">
        <v>31</v>
      </c>
      <c r="B1182" s="832" t="s">
        <v>2041</v>
      </c>
      <c r="C1182" s="832" t="s">
        <v>2047</v>
      </c>
      <c r="D1182" s="833" t="s">
        <v>3332</v>
      </c>
      <c r="E1182" s="834" t="s">
        <v>2071</v>
      </c>
      <c r="F1182" s="832" t="s">
        <v>2042</v>
      </c>
      <c r="G1182" s="832" t="s">
        <v>3061</v>
      </c>
      <c r="H1182" s="832" t="s">
        <v>588</v>
      </c>
      <c r="I1182" s="832" t="s">
        <v>3062</v>
      </c>
      <c r="J1182" s="832" t="s">
        <v>3063</v>
      </c>
      <c r="K1182" s="832"/>
      <c r="L1182" s="835">
        <v>0</v>
      </c>
      <c r="M1182" s="835">
        <v>0</v>
      </c>
      <c r="N1182" s="832">
        <v>1</v>
      </c>
      <c r="O1182" s="836">
        <v>1</v>
      </c>
      <c r="P1182" s="835">
        <v>0</v>
      </c>
      <c r="Q1182" s="837"/>
      <c r="R1182" s="832">
        <v>1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31</v>
      </c>
      <c r="B1183" s="832" t="s">
        <v>2041</v>
      </c>
      <c r="C1183" s="832" t="s">
        <v>2047</v>
      </c>
      <c r="D1183" s="833" t="s">
        <v>3332</v>
      </c>
      <c r="E1183" s="834" t="s">
        <v>2071</v>
      </c>
      <c r="F1183" s="832" t="s">
        <v>2042</v>
      </c>
      <c r="G1183" s="832" t="s">
        <v>2286</v>
      </c>
      <c r="H1183" s="832" t="s">
        <v>588</v>
      </c>
      <c r="I1183" s="832" t="s">
        <v>2792</v>
      </c>
      <c r="J1183" s="832" t="s">
        <v>2793</v>
      </c>
      <c r="K1183" s="832" t="s">
        <v>2794</v>
      </c>
      <c r="L1183" s="835">
        <v>89.91</v>
      </c>
      <c r="M1183" s="835">
        <v>89.91</v>
      </c>
      <c r="N1183" s="832">
        <v>1</v>
      </c>
      <c r="O1183" s="836">
        <v>0.5</v>
      </c>
      <c r="P1183" s="835">
        <v>89.91</v>
      </c>
      <c r="Q1183" s="837">
        <v>1</v>
      </c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31</v>
      </c>
      <c r="B1184" s="832" t="s">
        <v>2041</v>
      </c>
      <c r="C1184" s="832" t="s">
        <v>2047</v>
      </c>
      <c r="D1184" s="833" t="s">
        <v>3332</v>
      </c>
      <c r="E1184" s="834" t="s">
        <v>2071</v>
      </c>
      <c r="F1184" s="832" t="s">
        <v>2042</v>
      </c>
      <c r="G1184" s="832" t="s">
        <v>2079</v>
      </c>
      <c r="H1184" s="832" t="s">
        <v>588</v>
      </c>
      <c r="I1184" s="832" t="s">
        <v>2156</v>
      </c>
      <c r="J1184" s="832" t="s">
        <v>623</v>
      </c>
      <c r="K1184" s="832" t="s">
        <v>2157</v>
      </c>
      <c r="L1184" s="835">
        <v>0</v>
      </c>
      <c r="M1184" s="835">
        <v>0</v>
      </c>
      <c r="N1184" s="832">
        <v>14</v>
      </c>
      <c r="O1184" s="836">
        <v>7.5</v>
      </c>
      <c r="P1184" s="835">
        <v>0</v>
      </c>
      <c r="Q1184" s="837"/>
      <c r="R1184" s="832">
        <v>9</v>
      </c>
      <c r="S1184" s="837">
        <v>0.6428571428571429</v>
      </c>
      <c r="T1184" s="836">
        <v>4.5</v>
      </c>
      <c r="U1184" s="838">
        <v>0.6</v>
      </c>
    </row>
    <row r="1185" spans="1:21" ht="14.4" customHeight="1" x14ac:dyDescent="0.3">
      <c r="A1185" s="831">
        <v>31</v>
      </c>
      <c r="B1185" s="832" t="s">
        <v>2041</v>
      </c>
      <c r="C1185" s="832" t="s">
        <v>2047</v>
      </c>
      <c r="D1185" s="833" t="s">
        <v>3332</v>
      </c>
      <c r="E1185" s="834" t="s">
        <v>2071</v>
      </c>
      <c r="F1185" s="832" t="s">
        <v>2042</v>
      </c>
      <c r="G1185" s="832" t="s">
        <v>2161</v>
      </c>
      <c r="H1185" s="832" t="s">
        <v>588</v>
      </c>
      <c r="I1185" s="832" t="s">
        <v>2162</v>
      </c>
      <c r="J1185" s="832" t="s">
        <v>2163</v>
      </c>
      <c r="K1185" s="832" t="s">
        <v>2164</v>
      </c>
      <c r="L1185" s="835">
        <v>132.97999999999999</v>
      </c>
      <c r="M1185" s="835">
        <v>930.8599999999999</v>
      </c>
      <c r="N1185" s="832">
        <v>7</v>
      </c>
      <c r="O1185" s="836">
        <v>2.5</v>
      </c>
      <c r="P1185" s="835">
        <v>531.91999999999996</v>
      </c>
      <c r="Q1185" s="837">
        <v>0.5714285714285714</v>
      </c>
      <c r="R1185" s="832">
        <v>4</v>
      </c>
      <c r="S1185" s="837">
        <v>0.5714285714285714</v>
      </c>
      <c r="T1185" s="836">
        <v>2</v>
      </c>
      <c r="U1185" s="838">
        <v>0.8</v>
      </c>
    </row>
    <row r="1186" spans="1:21" ht="14.4" customHeight="1" x14ac:dyDescent="0.3">
      <c r="A1186" s="831">
        <v>31</v>
      </c>
      <c r="B1186" s="832" t="s">
        <v>2041</v>
      </c>
      <c r="C1186" s="832" t="s">
        <v>2047</v>
      </c>
      <c r="D1186" s="833" t="s">
        <v>3332</v>
      </c>
      <c r="E1186" s="834" t="s">
        <v>2071</v>
      </c>
      <c r="F1186" s="832" t="s">
        <v>2042</v>
      </c>
      <c r="G1186" s="832" t="s">
        <v>2161</v>
      </c>
      <c r="H1186" s="832" t="s">
        <v>588</v>
      </c>
      <c r="I1186" s="832" t="s">
        <v>2228</v>
      </c>
      <c r="J1186" s="832" t="s">
        <v>2163</v>
      </c>
      <c r="K1186" s="832" t="s">
        <v>2164</v>
      </c>
      <c r="L1186" s="835">
        <v>132.97999999999999</v>
      </c>
      <c r="M1186" s="835">
        <v>265.95999999999998</v>
      </c>
      <c r="N1186" s="832">
        <v>2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31</v>
      </c>
      <c r="B1187" s="832" t="s">
        <v>2041</v>
      </c>
      <c r="C1187" s="832" t="s">
        <v>2047</v>
      </c>
      <c r="D1187" s="833" t="s">
        <v>3332</v>
      </c>
      <c r="E1187" s="834" t="s">
        <v>2071</v>
      </c>
      <c r="F1187" s="832" t="s">
        <v>2042</v>
      </c>
      <c r="G1187" s="832" t="s">
        <v>3064</v>
      </c>
      <c r="H1187" s="832" t="s">
        <v>588</v>
      </c>
      <c r="I1187" s="832" t="s">
        <v>3065</v>
      </c>
      <c r="J1187" s="832" t="s">
        <v>3066</v>
      </c>
      <c r="K1187" s="832" t="s">
        <v>3052</v>
      </c>
      <c r="L1187" s="835">
        <v>0</v>
      </c>
      <c r="M1187" s="835">
        <v>0</v>
      </c>
      <c r="N1187" s="832">
        <v>4</v>
      </c>
      <c r="O1187" s="836">
        <v>1.5</v>
      </c>
      <c r="P1187" s="835">
        <v>0</v>
      </c>
      <c r="Q1187" s="837"/>
      <c r="R1187" s="832">
        <v>2</v>
      </c>
      <c r="S1187" s="837">
        <v>0.5</v>
      </c>
      <c r="T1187" s="836">
        <v>0.5</v>
      </c>
      <c r="U1187" s="838">
        <v>0.33333333333333331</v>
      </c>
    </row>
    <row r="1188" spans="1:21" ht="14.4" customHeight="1" x14ac:dyDescent="0.3">
      <c r="A1188" s="831">
        <v>31</v>
      </c>
      <c r="B1188" s="832" t="s">
        <v>2041</v>
      </c>
      <c r="C1188" s="832" t="s">
        <v>2047</v>
      </c>
      <c r="D1188" s="833" t="s">
        <v>3332</v>
      </c>
      <c r="E1188" s="834" t="s">
        <v>2071</v>
      </c>
      <c r="F1188" s="832" t="s">
        <v>2042</v>
      </c>
      <c r="G1188" s="832" t="s">
        <v>2845</v>
      </c>
      <c r="H1188" s="832" t="s">
        <v>630</v>
      </c>
      <c r="I1188" s="832" t="s">
        <v>2883</v>
      </c>
      <c r="J1188" s="832" t="s">
        <v>1994</v>
      </c>
      <c r="K1188" s="832" t="s">
        <v>2884</v>
      </c>
      <c r="L1188" s="835">
        <v>193.68</v>
      </c>
      <c r="M1188" s="835">
        <v>193.68</v>
      </c>
      <c r="N1188" s="832">
        <v>1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31</v>
      </c>
      <c r="B1189" s="832" t="s">
        <v>2041</v>
      </c>
      <c r="C1189" s="832" t="s">
        <v>2047</v>
      </c>
      <c r="D1189" s="833" t="s">
        <v>3332</v>
      </c>
      <c r="E1189" s="834" t="s">
        <v>2071</v>
      </c>
      <c r="F1189" s="832" t="s">
        <v>2042</v>
      </c>
      <c r="G1189" s="832" t="s">
        <v>2082</v>
      </c>
      <c r="H1189" s="832" t="s">
        <v>630</v>
      </c>
      <c r="I1189" s="832" t="s">
        <v>2083</v>
      </c>
      <c r="J1189" s="832" t="s">
        <v>810</v>
      </c>
      <c r="K1189" s="832" t="s">
        <v>1638</v>
      </c>
      <c r="L1189" s="835">
        <v>490.89</v>
      </c>
      <c r="M1189" s="835">
        <v>13254.03</v>
      </c>
      <c r="N1189" s="832">
        <v>27</v>
      </c>
      <c r="O1189" s="836">
        <v>16.5</v>
      </c>
      <c r="P1189" s="835">
        <v>10308.69</v>
      </c>
      <c r="Q1189" s="837">
        <v>0.77777777777777779</v>
      </c>
      <c r="R1189" s="832">
        <v>21</v>
      </c>
      <c r="S1189" s="837">
        <v>0.77777777777777779</v>
      </c>
      <c r="T1189" s="836">
        <v>12.5</v>
      </c>
      <c r="U1189" s="838">
        <v>0.75757575757575757</v>
      </c>
    </row>
    <row r="1190" spans="1:21" ht="14.4" customHeight="1" x14ac:dyDescent="0.3">
      <c r="A1190" s="831">
        <v>31</v>
      </c>
      <c r="B1190" s="832" t="s">
        <v>2041</v>
      </c>
      <c r="C1190" s="832" t="s">
        <v>2047</v>
      </c>
      <c r="D1190" s="833" t="s">
        <v>3332</v>
      </c>
      <c r="E1190" s="834" t="s">
        <v>2071</v>
      </c>
      <c r="F1190" s="832" t="s">
        <v>2042</v>
      </c>
      <c r="G1190" s="832" t="s">
        <v>2082</v>
      </c>
      <c r="H1190" s="832" t="s">
        <v>630</v>
      </c>
      <c r="I1190" s="832" t="s">
        <v>2415</v>
      </c>
      <c r="J1190" s="832" t="s">
        <v>810</v>
      </c>
      <c r="K1190" s="832" t="s">
        <v>2416</v>
      </c>
      <c r="L1190" s="835">
        <v>147.26</v>
      </c>
      <c r="M1190" s="835">
        <v>147.26</v>
      </c>
      <c r="N1190" s="832">
        <v>1</v>
      </c>
      <c r="O1190" s="836">
        <v>1</v>
      </c>
      <c r="P1190" s="835">
        <v>147.26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31</v>
      </c>
      <c r="B1191" s="832" t="s">
        <v>2041</v>
      </c>
      <c r="C1191" s="832" t="s">
        <v>2047</v>
      </c>
      <c r="D1191" s="833" t="s">
        <v>3332</v>
      </c>
      <c r="E1191" s="834" t="s">
        <v>2071</v>
      </c>
      <c r="F1191" s="832" t="s">
        <v>2042</v>
      </c>
      <c r="G1191" s="832" t="s">
        <v>2082</v>
      </c>
      <c r="H1191" s="832" t="s">
        <v>630</v>
      </c>
      <c r="I1191" s="832" t="s">
        <v>2091</v>
      </c>
      <c r="J1191" s="832" t="s">
        <v>810</v>
      </c>
      <c r="K1191" s="832" t="s">
        <v>1636</v>
      </c>
      <c r="L1191" s="835">
        <v>736.33</v>
      </c>
      <c r="M1191" s="835">
        <v>19144.580000000002</v>
      </c>
      <c r="N1191" s="832">
        <v>26</v>
      </c>
      <c r="O1191" s="836">
        <v>14</v>
      </c>
      <c r="P1191" s="835">
        <v>14726.6</v>
      </c>
      <c r="Q1191" s="837">
        <v>0.76923076923076916</v>
      </c>
      <c r="R1191" s="832">
        <v>20</v>
      </c>
      <c r="S1191" s="837">
        <v>0.76923076923076927</v>
      </c>
      <c r="T1191" s="836">
        <v>10</v>
      </c>
      <c r="U1191" s="838">
        <v>0.7142857142857143</v>
      </c>
    </row>
    <row r="1192" spans="1:21" ht="14.4" customHeight="1" x14ac:dyDescent="0.3">
      <c r="A1192" s="831">
        <v>31</v>
      </c>
      <c r="B1192" s="832" t="s">
        <v>2041</v>
      </c>
      <c r="C1192" s="832" t="s">
        <v>2047</v>
      </c>
      <c r="D1192" s="833" t="s">
        <v>3332</v>
      </c>
      <c r="E1192" s="834" t="s">
        <v>2071</v>
      </c>
      <c r="F1192" s="832" t="s">
        <v>2042</v>
      </c>
      <c r="G1192" s="832" t="s">
        <v>2082</v>
      </c>
      <c r="H1192" s="832" t="s">
        <v>630</v>
      </c>
      <c r="I1192" s="832" t="s">
        <v>2233</v>
      </c>
      <c r="J1192" s="832" t="s">
        <v>810</v>
      </c>
      <c r="K1192" s="832" t="s">
        <v>2234</v>
      </c>
      <c r="L1192" s="835">
        <v>923.74</v>
      </c>
      <c r="M1192" s="835">
        <v>4618.7000000000007</v>
      </c>
      <c r="N1192" s="832">
        <v>5</v>
      </c>
      <c r="O1192" s="836">
        <v>2.5</v>
      </c>
      <c r="P1192" s="835">
        <v>2771.2200000000003</v>
      </c>
      <c r="Q1192" s="837">
        <v>0.6</v>
      </c>
      <c r="R1192" s="832">
        <v>3</v>
      </c>
      <c r="S1192" s="837">
        <v>0.6</v>
      </c>
      <c r="T1192" s="836">
        <v>2</v>
      </c>
      <c r="U1192" s="838">
        <v>0.8</v>
      </c>
    </row>
    <row r="1193" spans="1:21" ht="14.4" customHeight="1" x14ac:dyDescent="0.3">
      <c r="A1193" s="831">
        <v>31</v>
      </c>
      <c r="B1193" s="832" t="s">
        <v>2041</v>
      </c>
      <c r="C1193" s="832" t="s">
        <v>2047</v>
      </c>
      <c r="D1193" s="833" t="s">
        <v>3332</v>
      </c>
      <c r="E1193" s="834" t="s">
        <v>2071</v>
      </c>
      <c r="F1193" s="832" t="s">
        <v>2042</v>
      </c>
      <c r="G1193" s="832" t="s">
        <v>2082</v>
      </c>
      <c r="H1193" s="832" t="s">
        <v>630</v>
      </c>
      <c r="I1193" s="832" t="s">
        <v>2293</v>
      </c>
      <c r="J1193" s="832" t="s">
        <v>810</v>
      </c>
      <c r="K1193" s="832" t="s">
        <v>2294</v>
      </c>
      <c r="L1193" s="835">
        <v>1154.68</v>
      </c>
      <c r="M1193" s="835">
        <v>3464.04</v>
      </c>
      <c r="N1193" s="832">
        <v>3</v>
      </c>
      <c r="O1193" s="836">
        <v>1</v>
      </c>
      <c r="P1193" s="835">
        <v>3464.04</v>
      </c>
      <c r="Q1193" s="837">
        <v>1</v>
      </c>
      <c r="R1193" s="832">
        <v>3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31</v>
      </c>
      <c r="B1194" s="832" t="s">
        <v>2041</v>
      </c>
      <c r="C1194" s="832" t="s">
        <v>2047</v>
      </c>
      <c r="D1194" s="833" t="s">
        <v>3332</v>
      </c>
      <c r="E1194" s="834" t="s">
        <v>2071</v>
      </c>
      <c r="F1194" s="832" t="s">
        <v>2042</v>
      </c>
      <c r="G1194" s="832" t="s">
        <v>2082</v>
      </c>
      <c r="H1194" s="832" t="s">
        <v>630</v>
      </c>
      <c r="I1194" s="832" t="s">
        <v>1635</v>
      </c>
      <c r="J1194" s="832" t="s">
        <v>810</v>
      </c>
      <c r="K1194" s="832" t="s">
        <v>1636</v>
      </c>
      <c r="L1194" s="835">
        <v>736.33</v>
      </c>
      <c r="M1194" s="835">
        <v>4417.9800000000005</v>
      </c>
      <c r="N1194" s="832">
        <v>6</v>
      </c>
      <c r="O1194" s="836">
        <v>2</v>
      </c>
      <c r="P1194" s="835">
        <v>3681.6500000000005</v>
      </c>
      <c r="Q1194" s="837">
        <v>0.83333333333333337</v>
      </c>
      <c r="R1194" s="832">
        <v>5</v>
      </c>
      <c r="S1194" s="837">
        <v>0.83333333333333337</v>
      </c>
      <c r="T1194" s="836">
        <v>1</v>
      </c>
      <c r="U1194" s="838">
        <v>0.5</v>
      </c>
    </row>
    <row r="1195" spans="1:21" ht="14.4" customHeight="1" x14ac:dyDescent="0.3">
      <c r="A1195" s="831">
        <v>31</v>
      </c>
      <c r="B1195" s="832" t="s">
        <v>2041</v>
      </c>
      <c r="C1195" s="832" t="s">
        <v>2047</v>
      </c>
      <c r="D1195" s="833" t="s">
        <v>3332</v>
      </c>
      <c r="E1195" s="834" t="s">
        <v>2071</v>
      </c>
      <c r="F1195" s="832" t="s">
        <v>2042</v>
      </c>
      <c r="G1195" s="832" t="s">
        <v>2092</v>
      </c>
      <c r="H1195" s="832" t="s">
        <v>630</v>
      </c>
      <c r="I1195" s="832" t="s">
        <v>1844</v>
      </c>
      <c r="J1195" s="832" t="s">
        <v>671</v>
      </c>
      <c r="K1195" s="832" t="s">
        <v>1845</v>
      </c>
      <c r="L1195" s="835">
        <v>48.42</v>
      </c>
      <c r="M1195" s="835">
        <v>242.10000000000002</v>
      </c>
      <c r="N1195" s="832">
        <v>5</v>
      </c>
      <c r="O1195" s="836">
        <v>4.5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31</v>
      </c>
      <c r="B1196" s="832" t="s">
        <v>2041</v>
      </c>
      <c r="C1196" s="832" t="s">
        <v>2047</v>
      </c>
      <c r="D1196" s="833" t="s">
        <v>3332</v>
      </c>
      <c r="E1196" s="834" t="s">
        <v>2071</v>
      </c>
      <c r="F1196" s="832" t="s">
        <v>2042</v>
      </c>
      <c r="G1196" s="832" t="s">
        <v>3067</v>
      </c>
      <c r="H1196" s="832" t="s">
        <v>588</v>
      </c>
      <c r="I1196" s="832" t="s">
        <v>3068</v>
      </c>
      <c r="J1196" s="832" t="s">
        <v>3069</v>
      </c>
      <c r="K1196" s="832" t="s">
        <v>3070</v>
      </c>
      <c r="L1196" s="835">
        <v>168.9</v>
      </c>
      <c r="M1196" s="835">
        <v>337.8</v>
      </c>
      <c r="N1196" s="832">
        <v>2</v>
      </c>
      <c r="O1196" s="836">
        <v>0.5</v>
      </c>
      <c r="P1196" s="835">
        <v>337.8</v>
      </c>
      <c r="Q1196" s="837">
        <v>1</v>
      </c>
      <c r="R1196" s="832">
        <v>2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31</v>
      </c>
      <c r="B1197" s="832" t="s">
        <v>2041</v>
      </c>
      <c r="C1197" s="832" t="s">
        <v>2047</v>
      </c>
      <c r="D1197" s="833" t="s">
        <v>3332</v>
      </c>
      <c r="E1197" s="834" t="s">
        <v>2071</v>
      </c>
      <c r="F1197" s="832" t="s">
        <v>2042</v>
      </c>
      <c r="G1197" s="832" t="s">
        <v>3071</v>
      </c>
      <c r="H1197" s="832" t="s">
        <v>588</v>
      </c>
      <c r="I1197" s="832" t="s">
        <v>3072</v>
      </c>
      <c r="J1197" s="832" t="s">
        <v>3073</v>
      </c>
      <c r="K1197" s="832" t="s">
        <v>3074</v>
      </c>
      <c r="L1197" s="835">
        <v>0</v>
      </c>
      <c r="M1197" s="835">
        <v>0</v>
      </c>
      <c r="N1197" s="832">
        <v>1</v>
      </c>
      <c r="O1197" s="836">
        <v>0.5</v>
      </c>
      <c r="P1197" s="835">
        <v>0</v>
      </c>
      <c r="Q1197" s="837"/>
      <c r="R1197" s="832">
        <v>1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31</v>
      </c>
      <c r="B1198" s="832" t="s">
        <v>2041</v>
      </c>
      <c r="C1198" s="832" t="s">
        <v>2047</v>
      </c>
      <c r="D1198" s="833" t="s">
        <v>3332</v>
      </c>
      <c r="E1198" s="834" t="s">
        <v>2071</v>
      </c>
      <c r="F1198" s="832" t="s">
        <v>2042</v>
      </c>
      <c r="G1198" s="832" t="s">
        <v>3071</v>
      </c>
      <c r="H1198" s="832" t="s">
        <v>588</v>
      </c>
      <c r="I1198" s="832" t="s">
        <v>3075</v>
      </c>
      <c r="J1198" s="832" t="s">
        <v>3076</v>
      </c>
      <c r="K1198" s="832" t="s">
        <v>3077</v>
      </c>
      <c r="L1198" s="835">
        <v>0</v>
      </c>
      <c r="M1198" s="835">
        <v>0</v>
      </c>
      <c r="N1198" s="832">
        <v>1</v>
      </c>
      <c r="O1198" s="836">
        <v>0.5</v>
      </c>
      <c r="P1198" s="835">
        <v>0</v>
      </c>
      <c r="Q1198" s="837"/>
      <c r="R1198" s="832">
        <v>1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31</v>
      </c>
      <c r="B1199" s="832" t="s">
        <v>2041</v>
      </c>
      <c r="C1199" s="832" t="s">
        <v>2047</v>
      </c>
      <c r="D1199" s="833" t="s">
        <v>3332</v>
      </c>
      <c r="E1199" s="834" t="s">
        <v>2071</v>
      </c>
      <c r="F1199" s="832" t="s">
        <v>2042</v>
      </c>
      <c r="G1199" s="832" t="s">
        <v>2556</v>
      </c>
      <c r="H1199" s="832" t="s">
        <v>588</v>
      </c>
      <c r="I1199" s="832" t="s">
        <v>2849</v>
      </c>
      <c r="J1199" s="832" t="s">
        <v>1434</v>
      </c>
      <c r="K1199" s="832" t="s">
        <v>2558</v>
      </c>
      <c r="L1199" s="835">
        <v>54.55</v>
      </c>
      <c r="M1199" s="835">
        <v>109.1</v>
      </c>
      <c r="N1199" s="832">
        <v>2</v>
      </c>
      <c r="O1199" s="836">
        <v>0.5</v>
      </c>
      <c r="P1199" s="835">
        <v>109.1</v>
      </c>
      <c r="Q1199" s="837">
        <v>1</v>
      </c>
      <c r="R1199" s="832">
        <v>2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31</v>
      </c>
      <c r="B1200" s="832" t="s">
        <v>2041</v>
      </c>
      <c r="C1200" s="832" t="s">
        <v>2047</v>
      </c>
      <c r="D1200" s="833" t="s">
        <v>3332</v>
      </c>
      <c r="E1200" s="834" t="s">
        <v>2071</v>
      </c>
      <c r="F1200" s="832" t="s">
        <v>2042</v>
      </c>
      <c r="G1200" s="832" t="s">
        <v>2093</v>
      </c>
      <c r="H1200" s="832" t="s">
        <v>630</v>
      </c>
      <c r="I1200" s="832" t="s">
        <v>1866</v>
      </c>
      <c r="J1200" s="832" t="s">
        <v>1867</v>
      </c>
      <c r="K1200" s="832" t="s">
        <v>1868</v>
      </c>
      <c r="L1200" s="835">
        <v>0</v>
      </c>
      <c r="M1200" s="835">
        <v>0</v>
      </c>
      <c r="N1200" s="832">
        <v>42</v>
      </c>
      <c r="O1200" s="836">
        <v>22</v>
      </c>
      <c r="P1200" s="835">
        <v>0</v>
      </c>
      <c r="Q1200" s="837"/>
      <c r="R1200" s="832">
        <v>28</v>
      </c>
      <c r="S1200" s="837">
        <v>0.66666666666666663</v>
      </c>
      <c r="T1200" s="836">
        <v>13.5</v>
      </c>
      <c r="U1200" s="838">
        <v>0.61363636363636365</v>
      </c>
    </row>
    <row r="1201" spans="1:21" ht="14.4" customHeight="1" x14ac:dyDescent="0.3">
      <c r="A1201" s="831">
        <v>31</v>
      </c>
      <c r="B1201" s="832" t="s">
        <v>2041</v>
      </c>
      <c r="C1201" s="832" t="s">
        <v>2047</v>
      </c>
      <c r="D1201" s="833" t="s">
        <v>3332</v>
      </c>
      <c r="E1201" s="834" t="s">
        <v>2071</v>
      </c>
      <c r="F1201" s="832" t="s">
        <v>2042</v>
      </c>
      <c r="G1201" s="832" t="s">
        <v>2431</v>
      </c>
      <c r="H1201" s="832" t="s">
        <v>588</v>
      </c>
      <c r="I1201" s="832" t="s">
        <v>2432</v>
      </c>
      <c r="J1201" s="832" t="s">
        <v>2433</v>
      </c>
      <c r="K1201" s="832" t="s">
        <v>2434</v>
      </c>
      <c r="L1201" s="835">
        <v>657.67</v>
      </c>
      <c r="M1201" s="835">
        <v>657.67</v>
      </c>
      <c r="N1201" s="832">
        <v>1</v>
      </c>
      <c r="O1201" s="836">
        <v>1</v>
      </c>
      <c r="P1201" s="835">
        <v>657.67</v>
      </c>
      <c r="Q1201" s="837">
        <v>1</v>
      </c>
      <c r="R1201" s="832">
        <v>1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31</v>
      </c>
      <c r="B1202" s="832" t="s">
        <v>2041</v>
      </c>
      <c r="C1202" s="832" t="s">
        <v>2047</v>
      </c>
      <c r="D1202" s="833" t="s">
        <v>3332</v>
      </c>
      <c r="E1202" s="834" t="s">
        <v>2071</v>
      </c>
      <c r="F1202" s="832" t="s">
        <v>2042</v>
      </c>
      <c r="G1202" s="832" t="s">
        <v>2451</v>
      </c>
      <c r="H1202" s="832" t="s">
        <v>588</v>
      </c>
      <c r="I1202" s="832" t="s">
        <v>3078</v>
      </c>
      <c r="J1202" s="832" t="s">
        <v>3079</v>
      </c>
      <c r="K1202" s="832" t="s">
        <v>3080</v>
      </c>
      <c r="L1202" s="835">
        <v>36.909999999999997</v>
      </c>
      <c r="M1202" s="835">
        <v>73.819999999999993</v>
      </c>
      <c r="N1202" s="832">
        <v>2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31</v>
      </c>
      <c r="B1203" s="832" t="s">
        <v>2041</v>
      </c>
      <c r="C1203" s="832" t="s">
        <v>2047</v>
      </c>
      <c r="D1203" s="833" t="s">
        <v>3332</v>
      </c>
      <c r="E1203" s="834" t="s">
        <v>2071</v>
      </c>
      <c r="F1203" s="832" t="s">
        <v>2042</v>
      </c>
      <c r="G1203" s="832" t="s">
        <v>2380</v>
      </c>
      <c r="H1203" s="832" t="s">
        <v>588</v>
      </c>
      <c r="I1203" s="832" t="s">
        <v>2381</v>
      </c>
      <c r="J1203" s="832" t="s">
        <v>2382</v>
      </c>
      <c r="K1203" s="832" t="s">
        <v>2173</v>
      </c>
      <c r="L1203" s="835">
        <v>93.96</v>
      </c>
      <c r="M1203" s="835">
        <v>93.96</v>
      </c>
      <c r="N1203" s="832">
        <v>1</v>
      </c>
      <c r="O1203" s="836">
        <v>1</v>
      </c>
      <c r="P1203" s="835">
        <v>93.96</v>
      </c>
      <c r="Q1203" s="837">
        <v>1</v>
      </c>
      <c r="R1203" s="832">
        <v>1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31</v>
      </c>
      <c r="B1204" s="832" t="s">
        <v>2041</v>
      </c>
      <c r="C1204" s="832" t="s">
        <v>2047</v>
      </c>
      <c r="D1204" s="833" t="s">
        <v>3332</v>
      </c>
      <c r="E1204" s="834" t="s">
        <v>2071</v>
      </c>
      <c r="F1204" s="832" t="s">
        <v>2042</v>
      </c>
      <c r="G1204" s="832" t="s">
        <v>2380</v>
      </c>
      <c r="H1204" s="832" t="s">
        <v>588</v>
      </c>
      <c r="I1204" s="832" t="s">
        <v>3081</v>
      </c>
      <c r="J1204" s="832" t="s">
        <v>2753</v>
      </c>
      <c r="K1204" s="832" t="s">
        <v>3082</v>
      </c>
      <c r="L1204" s="835">
        <v>93.96</v>
      </c>
      <c r="M1204" s="835">
        <v>93.96</v>
      </c>
      <c r="N1204" s="832">
        <v>1</v>
      </c>
      <c r="O1204" s="836">
        <v>0.5</v>
      </c>
      <c r="P1204" s="835">
        <v>93.96</v>
      </c>
      <c r="Q1204" s="837">
        <v>1</v>
      </c>
      <c r="R1204" s="832">
        <v>1</v>
      </c>
      <c r="S1204" s="837">
        <v>1</v>
      </c>
      <c r="T1204" s="836">
        <v>0.5</v>
      </c>
      <c r="U1204" s="838">
        <v>1</v>
      </c>
    </row>
    <row r="1205" spans="1:21" ht="14.4" customHeight="1" x14ac:dyDescent="0.3">
      <c r="A1205" s="831">
        <v>31</v>
      </c>
      <c r="B1205" s="832" t="s">
        <v>2041</v>
      </c>
      <c r="C1205" s="832" t="s">
        <v>2047</v>
      </c>
      <c r="D1205" s="833" t="s">
        <v>3332</v>
      </c>
      <c r="E1205" s="834" t="s">
        <v>2071</v>
      </c>
      <c r="F1205" s="832" t="s">
        <v>2042</v>
      </c>
      <c r="G1205" s="832" t="s">
        <v>2380</v>
      </c>
      <c r="H1205" s="832" t="s">
        <v>588</v>
      </c>
      <c r="I1205" s="832" t="s">
        <v>3083</v>
      </c>
      <c r="J1205" s="832" t="s">
        <v>3084</v>
      </c>
      <c r="K1205" s="832" t="s">
        <v>3085</v>
      </c>
      <c r="L1205" s="835">
        <v>140.94999999999999</v>
      </c>
      <c r="M1205" s="835">
        <v>140.94999999999999</v>
      </c>
      <c r="N1205" s="832">
        <v>1</v>
      </c>
      <c r="O1205" s="836">
        <v>1</v>
      </c>
      <c r="P1205" s="835">
        <v>140.94999999999999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31</v>
      </c>
      <c r="B1206" s="832" t="s">
        <v>2041</v>
      </c>
      <c r="C1206" s="832" t="s">
        <v>2047</v>
      </c>
      <c r="D1206" s="833" t="s">
        <v>3332</v>
      </c>
      <c r="E1206" s="834" t="s">
        <v>2071</v>
      </c>
      <c r="F1206" s="832" t="s">
        <v>2042</v>
      </c>
      <c r="G1206" s="832" t="s">
        <v>2380</v>
      </c>
      <c r="H1206" s="832" t="s">
        <v>588</v>
      </c>
      <c r="I1206" s="832" t="s">
        <v>3086</v>
      </c>
      <c r="J1206" s="832" t="s">
        <v>2393</v>
      </c>
      <c r="K1206" s="832" t="s">
        <v>3087</v>
      </c>
      <c r="L1206" s="835">
        <v>0</v>
      </c>
      <c r="M1206" s="835">
        <v>0</v>
      </c>
      <c r="N1206" s="832">
        <v>2</v>
      </c>
      <c r="O1206" s="836">
        <v>0.5</v>
      </c>
      <c r="P1206" s="835">
        <v>0</v>
      </c>
      <c r="Q1206" s="837"/>
      <c r="R1206" s="832">
        <v>2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31</v>
      </c>
      <c r="B1207" s="832" t="s">
        <v>2041</v>
      </c>
      <c r="C1207" s="832" t="s">
        <v>2047</v>
      </c>
      <c r="D1207" s="833" t="s">
        <v>3332</v>
      </c>
      <c r="E1207" s="834" t="s">
        <v>2071</v>
      </c>
      <c r="F1207" s="832" t="s">
        <v>2042</v>
      </c>
      <c r="G1207" s="832" t="s">
        <v>2380</v>
      </c>
      <c r="H1207" s="832" t="s">
        <v>588</v>
      </c>
      <c r="I1207" s="832" t="s">
        <v>3088</v>
      </c>
      <c r="J1207" s="832" t="s">
        <v>3089</v>
      </c>
      <c r="K1207" s="832" t="s">
        <v>3090</v>
      </c>
      <c r="L1207" s="835">
        <v>54.46</v>
      </c>
      <c r="M1207" s="835">
        <v>54.46</v>
      </c>
      <c r="N1207" s="832">
        <v>1</v>
      </c>
      <c r="O1207" s="836">
        <v>1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31</v>
      </c>
      <c r="B1208" s="832" t="s">
        <v>2041</v>
      </c>
      <c r="C1208" s="832" t="s">
        <v>2047</v>
      </c>
      <c r="D1208" s="833" t="s">
        <v>3332</v>
      </c>
      <c r="E1208" s="834" t="s">
        <v>2071</v>
      </c>
      <c r="F1208" s="832" t="s">
        <v>2042</v>
      </c>
      <c r="G1208" s="832" t="s">
        <v>2097</v>
      </c>
      <c r="H1208" s="832" t="s">
        <v>588</v>
      </c>
      <c r="I1208" s="832" t="s">
        <v>3091</v>
      </c>
      <c r="J1208" s="832" t="s">
        <v>3092</v>
      </c>
      <c r="K1208" s="832" t="s">
        <v>3093</v>
      </c>
      <c r="L1208" s="835">
        <v>99.94</v>
      </c>
      <c r="M1208" s="835">
        <v>99.94</v>
      </c>
      <c r="N1208" s="832">
        <v>1</v>
      </c>
      <c r="O1208" s="836">
        <v>1</v>
      </c>
      <c r="P1208" s="835">
        <v>99.94</v>
      </c>
      <c r="Q1208" s="837">
        <v>1</v>
      </c>
      <c r="R1208" s="832">
        <v>1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31</v>
      </c>
      <c r="B1209" s="832" t="s">
        <v>2041</v>
      </c>
      <c r="C1209" s="832" t="s">
        <v>2047</v>
      </c>
      <c r="D1209" s="833" t="s">
        <v>3332</v>
      </c>
      <c r="E1209" s="834" t="s">
        <v>2071</v>
      </c>
      <c r="F1209" s="832" t="s">
        <v>2042</v>
      </c>
      <c r="G1209" s="832" t="s">
        <v>2097</v>
      </c>
      <c r="H1209" s="832" t="s">
        <v>588</v>
      </c>
      <c r="I1209" s="832" t="s">
        <v>2988</v>
      </c>
      <c r="J1209" s="832" t="s">
        <v>1114</v>
      </c>
      <c r="K1209" s="832" t="s">
        <v>2989</v>
      </c>
      <c r="L1209" s="835">
        <v>83.86</v>
      </c>
      <c r="M1209" s="835">
        <v>83.86</v>
      </c>
      <c r="N1209" s="832">
        <v>1</v>
      </c>
      <c r="O1209" s="836">
        <v>1</v>
      </c>
      <c r="P1209" s="835">
        <v>83.86</v>
      </c>
      <c r="Q1209" s="837">
        <v>1</v>
      </c>
      <c r="R1209" s="832">
        <v>1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31</v>
      </c>
      <c r="B1210" s="832" t="s">
        <v>2041</v>
      </c>
      <c r="C1210" s="832" t="s">
        <v>2047</v>
      </c>
      <c r="D1210" s="833" t="s">
        <v>3332</v>
      </c>
      <c r="E1210" s="834" t="s">
        <v>2071</v>
      </c>
      <c r="F1210" s="832" t="s">
        <v>2042</v>
      </c>
      <c r="G1210" s="832" t="s">
        <v>2889</v>
      </c>
      <c r="H1210" s="832" t="s">
        <v>630</v>
      </c>
      <c r="I1210" s="832" t="s">
        <v>3094</v>
      </c>
      <c r="J1210" s="832" t="s">
        <v>3095</v>
      </c>
      <c r="K1210" s="832" t="s">
        <v>3096</v>
      </c>
      <c r="L1210" s="835">
        <v>65.36</v>
      </c>
      <c r="M1210" s="835">
        <v>65.36</v>
      </c>
      <c r="N1210" s="832">
        <v>1</v>
      </c>
      <c r="O1210" s="836">
        <v>1</v>
      </c>
      <c r="P1210" s="835">
        <v>65.36</v>
      </c>
      <c r="Q1210" s="837">
        <v>1</v>
      </c>
      <c r="R1210" s="832">
        <v>1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31</v>
      </c>
      <c r="B1211" s="832" t="s">
        <v>2041</v>
      </c>
      <c r="C1211" s="832" t="s">
        <v>2047</v>
      </c>
      <c r="D1211" s="833" t="s">
        <v>3332</v>
      </c>
      <c r="E1211" s="834" t="s">
        <v>2071</v>
      </c>
      <c r="F1211" s="832" t="s">
        <v>2044</v>
      </c>
      <c r="G1211" s="832" t="s">
        <v>2105</v>
      </c>
      <c r="H1211" s="832" t="s">
        <v>588</v>
      </c>
      <c r="I1211" s="832" t="s">
        <v>2106</v>
      </c>
      <c r="J1211" s="832" t="s">
        <v>2107</v>
      </c>
      <c r="K1211" s="832" t="s">
        <v>2108</v>
      </c>
      <c r="L1211" s="835">
        <v>35.130000000000003</v>
      </c>
      <c r="M1211" s="835">
        <v>35.130000000000003</v>
      </c>
      <c r="N1211" s="832">
        <v>1</v>
      </c>
      <c r="O1211" s="836">
        <v>1</v>
      </c>
      <c r="P1211" s="835">
        <v>35.130000000000003</v>
      </c>
      <c r="Q1211" s="837">
        <v>1</v>
      </c>
      <c r="R1211" s="832">
        <v>1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31</v>
      </c>
      <c r="B1212" s="832" t="s">
        <v>2041</v>
      </c>
      <c r="C1212" s="832" t="s">
        <v>2047</v>
      </c>
      <c r="D1212" s="833" t="s">
        <v>3332</v>
      </c>
      <c r="E1212" s="834" t="s">
        <v>2071</v>
      </c>
      <c r="F1212" s="832" t="s">
        <v>2044</v>
      </c>
      <c r="G1212" s="832" t="s">
        <v>2105</v>
      </c>
      <c r="H1212" s="832" t="s">
        <v>588</v>
      </c>
      <c r="I1212" s="832" t="s">
        <v>2570</v>
      </c>
      <c r="J1212" s="832" t="s">
        <v>2107</v>
      </c>
      <c r="K1212" s="832" t="s">
        <v>2571</v>
      </c>
      <c r="L1212" s="835">
        <v>30.99</v>
      </c>
      <c r="M1212" s="835">
        <v>61.98</v>
      </c>
      <c r="N1212" s="832">
        <v>2</v>
      </c>
      <c r="O1212" s="836">
        <v>2</v>
      </c>
      <c r="P1212" s="835">
        <v>61.98</v>
      </c>
      <c r="Q1212" s="837">
        <v>1</v>
      </c>
      <c r="R1212" s="832">
        <v>2</v>
      </c>
      <c r="S1212" s="837">
        <v>1</v>
      </c>
      <c r="T1212" s="836">
        <v>2</v>
      </c>
      <c r="U1212" s="838">
        <v>1</v>
      </c>
    </row>
    <row r="1213" spans="1:21" ht="14.4" customHeight="1" x14ac:dyDescent="0.3">
      <c r="A1213" s="831">
        <v>31</v>
      </c>
      <c r="B1213" s="832" t="s">
        <v>2041</v>
      </c>
      <c r="C1213" s="832" t="s">
        <v>2047</v>
      </c>
      <c r="D1213" s="833" t="s">
        <v>3332</v>
      </c>
      <c r="E1213" s="834" t="s">
        <v>2071</v>
      </c>
      <c r="F1213" s="832" t="s">
        <v>2044</v>
      </c>
      <c r="G1213" s="832" t="s">
        <v>2105</v>
      </c>
      <c r="H1213" s="832" t="s">
        <v>588</v>
      </c>
      <c r="I1213" s="832" t="s">
        <v>2476</v>
      </c>
      <c r="J1213" s="832" t="s">
        <v>2107</v>
      </c>
      <c r="K1213" s="832" t="s">
        <v>2477</v>
      </c>
      <c r="L1213" s="835">
        <v>38.24</v>
      </c>
      <c r="M1213" s="835">
        <v>38.24</v>
      </c>
      <c r="N1213" s="832">
        <v>1</v>
      </c>
      <c r="O1213" s="836">
        <v>1</v>
      </c>
      <c r="P1213" s="835">
        <v>38.24</v>
      </c>
      <c r="Q1213" s="837">
        <v>1</v>
      </c>
      <c r="R1213" s="832">
        <v>1</v>
      </c>
      <c r="S1213" s="837">
        <v>1</v>
      </c>
      <c r="T1213" s="836">
        <v>1</v>
      </c>
      <c r="U1213" s="838">
        <v>1</v>
      </c>
    </row>
    <row r="1214" spans="1:21" ht="14.4" customHeight="1" x14ac:dyDescent="0.3">
      <c r="A1214" s="831">
        <v>31</v>
      </c>
      <c r="B1214" s="832" t="s">
        <v>2041</v>
      </c>
      <c r="C1214" s="832" t="s">
        <v>2047</v>
      </c>
      <c r="D1214" s="833" t="s">
        <v>3332</v>
      </c>
      <c r="E1214" s="834" t="s">
        <v>2071</v>
      </c>
      <c r="F1214" s="832" t="s">
        <v>2044</v>
      </c>
      <c r="G1214" s="832" t="s">
        <v>2105</v>
      </c>
      <c r="H1214" s="832" t="s">
        <v>588</v>
      </c>
      <c r="I1214" s="832" t="s">
        <v>2575</v>
      </c>
      <c r="J1214" s="832" t="s">
        <v>2576</v>
      </c>
      <c r="K1214" s="832" t="s">
        <v>2577</v>
      </c>
      <c r="L1214" s="835">
        <v>35</v>
      </c>
      <c r="M1214" s="835">
        <v>70</v>
      </c>
      <c r="N1214" s="832">
        <v>2</v>
      </c>
      <c r="O1214" s="836">
        <v>2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31</v>
      </c>
      <c r="B1215" s="832" t="s">
        <v>2041</v>
      </c>
      <c r="C1215" s="832" t="s">
        <v>2047</v>
      </c>
      <c r="D1215" s="833" t="s">
        <v>3332</v>
      </c>
      <c r="E1215" s="834" t="s">
        <v>2071</v>
      </c>
      <c r="F1215" s="832" t="s">
        <v>2044</v>
      </c>
      <c r="G1215" s="832" t="s">
        <v>2109</v>
      </c>
      <c r="H1215" s="832" t="s">
        <v>588</v>
      </c>
      <c r="I1215" s="832" t="s">
        <v>2110</v>
      </c>
      <c r="J1215" s="832" t="s">
        <v>2111</v>
      </c>
      <c r="K1215" s="832" t="s">
        <v>2112</v>
      </c>
      <c r="L1215" s="835">
        <v>492.18</v>
      </c>
      <c r="M1215" s="835">
        <v>492.18</v>
      </c>
      <c r="N1215" s="832">
        <v>1</v>
      </c>
      <c r="O1215" s="836">
        <v>1</v>
      </c>
      <c r="P1215" s="835">
        <v>492.18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31</v>
      </c>
      <c r="B1216" s="832" t="s">
        <v>2041</v>
      </c>
      <c r="C1216" s="832" t="s">
        <v>2047</v>
      </c>
      <c r="D1216" s="833" t="s">
        <v>3332</v>
      </c>
      <c r="E1216" s="834" t="s">
        <v>2071</v>
      </c>
      <c r="F1216" s="832" t="s">
        <v>2044</v>
      </c>
      <c r="G1216" s="832" t="s">
        <v>2109</v>
      </c>
      <c r="H1216" s="832" t="s">
        <v>588</v>
      </c>
      <c r="I1216" s="832" t="s">
        <v>2274</v>
      </c>
      <c r="J1216" s="832" t="s">
        <v>2275</v>
      </c>
      <c r="K1216" s="832" t="s">
        <v>2276</v>
      </c>
      <c r="L1216" s="835">
        <v>2296.87</v>
      </c>
      <c r="M1216" s="835">
        <v>2296.87</v>
      </c>
      <c r="N1216" s="832">
        <v>1</v>
      </c>
      <c r="O1216" s="836">
        <v>1</v>
      </c>
      <c r="P1216" s="835">
        <v>2296.87</v>
      </c>
      <c r="Q1216" s="837">
        <v>1</v>
      </c>
      <c r="R1216" s="832">
        <v>1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31</v>
      </c>
      <c r="B1217" s="832" t="s">
        <v>2041</v>
      </c>
      <c r="C1217" s="832" t="s">
        <v>2047</v>
      </c>
      <c r="D1217" s="833" t="s">
        <v>3332</v>
      </c>
      <c r="E1217" s="834" t="s">
        <v>2071</v>
      </c>
      <c r="F1217" s="832" t="s">
        <v>2044</v>
      </c>
      <c r="G1217" s="832" t="s">
        <v>2109</v>
      </c>
      <c r="H1217" s="832" t="s">
        <v>588</v>
      </c>
      <c r="I1217" s="832" t="s">
        <v>2314</v>
      </c>
      <c r="J1217" s="832" t="s">
        <v>2315</v>
      </c>
      <c r="K1217" s="832" t="s">
        <v>2316</v>
      </c>
      <c r="L1217" s="835">
        <v>320.25</v>
      </c>
      <c r="M1217" s="835">
        <v>960.75</v>
      </c>
      <c r="N1217" s="832">
        <v>3</v>
      </c>
      <c r="O1217" s="836">
        <v>3</v>
      </c>
      <c r="P1217" s="835">
        <v>960.75</v>
      </c>
      <c r="Q1217" s="837">
        <v>1</v>
      </c>
      <c r="R1217" s="832">
        <v>3</v>
      </c>
      <c r="S1217" s="837">
        <v>1</v>
      </c>
      <c r="T1217" s="836">
        <v>3</v>
      </c>
      <c r="U1217" s="838">
        <v>1</v>
      </c>
    </row>
    <row r="1218" spans="1:21" ht="14.4" customHeight="1" x14ac:dyDescent="0.3">
      <c r="A1218" s="831">
        <v>31</v>
      </c>
      <c r="B1218" s="832" t="s">
        <v>2041</v>
      </c>
      <c r="C1218" s="832" t="s">
        <v>2047</v>
      </c>
      <c r="D1218" s="833" t="s">
        <v>3332</v>
      </c>
      <c r="E1218" s="834" t="s">
        <v>2071</v>
      </c>
      <c r="F1218" s="832" t="s">
        <v>2044</v>
      </c>
      <c r="G1218" s="832" t="s">
        <v>2109</v>
      </c>
      <c r="H1218" s="832" t="s">
        <v>588</v>
      </c>
      <c r="I1218" s="832" t="s">
        <v>2359</v>
      </c>
      <c r="J1218" s="832" t="s">
        <v>2360</v>
      </c>
      <c r="K1218" s="832" t="s">
        <v>2361</v>
      </c>
      <c r="L1218" s="835">
        <v>245.43</v>
      </c>
      <c r="M1218" s="835">
        <v>245.43</v>
      </c>
      <c r="N1218" s="832">
        <v>1</v>
      </c>
      <c r="O1218" s="836">
        <v>1</v>
      </c>
      <c r="P1218" s="835">
        <v>245.43</v>
      </c>
      <c r="Q1218" s="837">
        <v>1</v>
      </c>
      <c r="R1218" s="832">
        <v>1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31</v>
      </c>
      <c r="B1219" s="832" t="s">
        <v>2041</v>
      </c>
      <c r="C1219" s="832" t="s">
        <v>2047</v>
      </c>
      <c r="D1219" s="833" t="s">
        <v>3332</v>
      </c>
      <c r="E1219" s="834" t="s">
        <v>2071</v>
      </c>
      <c r="F1219" s="832" t="s">
        <v>2044</v>
      </c>
      <c r="G1219" s="832" t="s">
        <v>2109</v>
      </c>
      <c r="H1219" s="832" t="s">
        <v>588</v>
      </c>
      <c r="I1219" s="832" t="s">
        <v>2581</v>
      </c>
      <c r="J1219" s="832" t="s">
        <v>2582</v>
      </c>
      <c r="K1219" s="832" t="s">
        <v>2583</v>
      </c>
      <c r="L1219" s="835">
        <v>250</v>
      </c>
      <c r="M1219" s="835">
        <v>750</v>
      </c>
      <c r="N1219" s="832">
        <v>3</v>
      </c>
      <c r="O1219" s="836">
        <v>3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31</v>
      </c>
      <c r="B1220" s="832" t="s">
        <v>2041</v>
      </c>
      <c r="C1220" s="832" t="s">
        <v>2047</v>
      </c>
      <c r="D1220" s="833" t="s">
        <v>3332</v>
      </c>
      <c r="E1220" s="834" t="s">
        <v>2071</v>
      </c>
      <c r="F1220" s="832" t="s">
        <v>2044</v>
      </c>
      <c r="G1220" s="832" t="s">
        <v>2109</v>
      </c>
      <c r="H1220" s="832" t="s">
        <v>588</v>
      </c>
      <c r="I1220" s="832" t="s">
        <v>2478</v>
      </c>
      <c r="J1220" s="832" t="s">
        <v>2120</v>
      </c>
      <c r="K1220" s="832" t="s">
        <v>2479</v>
      </c>
      <c r="L1220" s="835">
        <v>50.5</v>
      </c>
      <c r="M1220" s="835">
        <v>50.5</v>
      </c>
      <c r="N1220" s="832">
        <v>1</v>
      </c>
      <c r="O1220" s="836">
        <v>1</v>
      </c>
      <c r="P1220" s="835">
        <v>50.5</v>
      </c>
      <c r="Q1220" s="837">
        <v>1</v>
      </c>
      <c r="R1220" s="832">
        <v>1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31</v>
      </c>
      <c r="B1221" s="832" t="s">
        <v>2041</v>
      </c>
      <c r="C1221" s="832" t="s">
        <v>2047</v>
      </c>
      <c r="D1221" s="833" t="s">
        <v>3332</v>
      </c>
      <c r="E1221" s="834" t="s">
        <v>2071</v>
      </c>
      <c r="F1221" s="832" t="s">
        <v>2044</v>
      </c>
      <c r="G1221" s="832" t="s">
        <v>2109</v>
      </c>
      <c r="H1221" s="832" t="s">
        <v>588</v>
      </c>
      <c r="I1221" s="832" t="s">
        <v>2119</v>
      </c>
      <c r="J1221" s="832" t="s">
        <v>2120</v>
      </c>
      <c r="K1221" s="832" t="s">
        <v>2121</v>
      </c>
      <c r="L1221" s="835">
        <v>58.5</v>
      </c>
      <c r="M1221" s="835">
        <v>234</v>
      </c>
      <c r="N1221" s="832">
        <v>4</v>
      </c>
      <c r="O1221" s="836">
        <v>4</v>
      </c>
      <c r="P1221" s="835">
        <v>234</v>
      </c>
      <c r="Q1221" s="837">
        <v>1</v>
      </c>
      <c r="R1221" s="832">
        <v>4</v>
      </c>
      <c r="S1221" s="837">
        <v>1</v>
      </c>
      <c r="T1221" s="836">
        <v>4</v>
      </c>
      <c r="U1221" s="838">
        <v>1</v>
      </c>
    </row>
    <row r="1222" spans="1:21" ht="14.4" customHeight="1" x14ac:dyDescent="0.3">
      <c r="A1222" s="831">
        <v>31</v>
      </c>
      <c r="B1222" s="832" t="s">
        <v>2041</v>
      </c>
      <c r="C1222" s="832" t="s">
        <v>2047</v>
      </c>
      <c r="D1222" s="833" t="s">
        <v>3332</v>
      </c>
      <c r="E1222" s="834" t="s">
        <v>2071</v>
      </c>
      <c r="F1222" s="832" t="s">
        <v>2044</v>
      </c>
      <c r="G1222" s="832" t="s">
        <v>2109</v>
      </c>
      <c r="H1222" s="832" t="s">
        <v>588</v>
      </c>
      <c r="I1222" s="832" t="s">
        <v>2587</v>
      </c>
      <c r="J1222" s="832" t="s">
        <v>2588</v>
      </c>
      <c r="K1222" s="832"/>
      <c r="L1222" s="835">
        <v>80.349999999999994</v>
      </c>
      <c r="M1222" s="835">
        <v>80.349999999999994</v>
      </c>
      <c r="N1222" s="832">
        <v>1</v>
      </c>
      <c r="O1222" s="836">
        <v>1</v>
      </c>
      <c r="P1222" s="835">
        <v>80.349999999999994</v>
      </c>
      <c r="Q1222" s="837">
        <v>1</v>
      </c>
      <c r="R1222" s="832">
        <v>1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31</v>
      </c>
      <c r="B1223" s="832" t="s">
        <v>2041</v>
      </c>
      <c r="C1223" s="832" t="s">
        <v>2047</v>
      </c>
      <c r="D1223" s="833" t="s">
        <v>3332</v>
      </c>
      <c r="E1223" s="834" t="s">
        <v>2071</v>
      </c>
      <c r="F1223" s="832" t="s">
        <v>2044</v>
      </c>
      <c r="G1223" s="832" t="s">
        <v>2109</v>
      </c>
      <c r="H1223" s="832" t="s">
        <v>588</v>
      </c>
      <c r="I1223" s="832" t="s">
        <v>2125</v>
      </c>
      <c r="J1223" s="832" t="s">
        <v>2126</v>
      </c>
      <c r="K1223" s="832" t="s">
        <v>2127</v>
      </c>
      <c r="L1223" s="835">
        <v>350</v>
      </c>
      <c r="M1223" s="835">
        <v>5250</v>
      </c>
      <c r="N1223" s="832">
        <v>15</v>
      </c>
      <c r="O1223" s="836">
        <v>15</v>
      </c>
      <c r="P1223" s="835">
        <v>5250</v>
      </c>
      <c r="Q1223" s="837">
        <v>1</v>
      </c>
      <c r="R1223" s="832">
        <v>15</v>
      </c>
      <c r="S1223" s="837">
        <v>1</v>
      </c>
      <c r="T1223" s="836">
        <v>15</v>
      </c>
      <c r="U1223" s="838">
        <v>1</v>
      </c>
    </row>
    <row r="1224" spans="1:21" ht="14.4" customHeight="1" x14ac:dyDescent="0.3">
      <c r="A1224" s="831">
        <v>31</v>
      </c>
      <c r="B1224" s="832" t="s">
        <v>2041</v>
      </c>
      <c r="C1224" s="832" t="s">
        <v>2047</v>
      </c>
      <c r="D1224" s="833" t="s">
        <v>3332</v>
      </c>
      <c r="E1224" s="834" t="s">
        <v>2071</v>
      </c>
      <c r="F1224" s="832" t="s">
        <v>2044</v>
      </c>
      <c r="G1224" s="832" t="s">
        <v>2109</v>
      </c>
      <c r="H1224" s="832" t="s">
        <v>588</v>
      </c>
      <c r="I1224" s="832" t="s">
        <v>2280</v>
      </c>
      <c r="J1224" s="832" t="s">
        <v>2120</v>
      </c>
      <c r="K1224" s="832" t="s">
        <v>2281</v>
      </c>
      <c r="L1224" s="835">
        <v>58.5</v>
      </c>
      <c r="M1224" s="835">
        <v>117</v>
      </c>
      <c r="N1224" s="832">
        <v>2</v>
      </c>
      <c r="O1224" s="836">
        <v>2</v>
      </c>
      <c r="P1224" s="835">
        <v>117</v>
      </c>
      <c r="Q1224" s="837">
        <v>1</v>
      </c>
      <c r="R1224" s="832">
        <v>2</v>
      </c>
      <c r="S1224" s="837">
        <v>1</v>
      </c>
      <c r="T1224" s="836">
        <v>2</v>
      </c>
      <c r="U1224" s="838">
        <v>1</v>
      </c>
    </row>
    <row r="1225" spans="1:21" ht="14.4" customHeight="1" x14ac:dyDescent="0.3">
      <c r="A1225" s="831">
        <v>31</v>
      </c>
      <c r="B1225" s="832" t="s">
        <v>2041</v>
      </c>
      <c r="C1225" s="832" t="s">
        <v>2047</v>
      </c>
      <c r="D1225" s="833" t="s">
        <v>3332</v>
      </c>
      <c r="E1225" s="834" t="s">
        <v>2071</v>
      </c>
      <c r="F1225" s="832" t="s">
        <v>2044</v>
      </c>
      <c r="G1225" s="832" t="s">
        <v>2109</v>
      </c>
      <c r="H1225" s="832" t="s">
        <v>588</v>
      </c>
      <c r="I1225" s="832" t="s">
        <v>2440</v>
      </c>
      <c r="J1225" s="832" t="s">
        <v>2441</v>
      </c>
      <c r="K1225" s="832" t="s">
        <v>2442</v>
      </c>
      <c r="L1225" s="835">
        <v>1000</v>
      </c>
      <c r="M1225" s="835">
        <v>2000</v>
      </c>
      <c r="N1225" s="832">
        <v>2</v>
      </c>
      <c r="O1225" s="836">
        <v>2</v>
      </c>
      <c r="P1225" s="835">
        <v>2000</v>
      </c>
      <c r="Q1225" s="837">
        <v>1</v>
      </c>
      <c r="R1225" s="832">
        <v>2</v>
      </c>
      <c r="S1225" s="837">
        <v>1</v>
      </c>
      <c r="T1225" s="836">
        <v>2</v>
      </c>
      <c r="U1225" s="838">
        <v>1</v>
      </c>
    </row>
    <row r="1226" spans="1:21" ht="14.4" customHeight="1" x14ac:dyDescent="0.3">
      <c r="A1226" s="831">
        <v>31</v>
      </c>
      <c r="B1226" s="832" t="s">
        <v>2041</v>
      </c>
      <c r="C1226" s="832" t="s">
        <v>2047</v>
      </c>
      <c r="D1226" s="833" t="s">
        <v>3332</v>
      </c>
      <c r="E1226" s="834" t="s">
        <v>2071</v>
      </c>
      <c r="F1226" s="832" t="s">
        <v>2044</v>
      </c>
      <c r="G1226" s="832" t="s">
        <v>2109</v>
      </c>
      <c r="H1226" s="832" t="s">
        <v>588</v>
      </c>
      <c r="I1226" s="832" t="s">
        <v>2251</v>
      </c>
      <c r="J1226" s="832" t="s">
        <v>2252</v>
      </c>
      <c r="K1226" s="832" t="s">
        <v>2253</v>
      </c>
      <c r="L1226" s="835">
        <v>1000</v>
      </c>
      <c r="M1226" s="835">
        <v>10000</v>
      </c>
      <c r="N1226" s="832">
        <v>10</v>
      </c>
      <c r="O1226" s="836">
        <v>10</v>
      </c>
      <c r="P1226" s="835">
        <v>10000</v>
      </c>
      <c r="Q1226" s="837">
        <v>1</v>
      </c>
      <c r="R1226" s="832">
        <v>10</v>
      </c>
      <c r="S1226" s="837">
        <v>1</v>
      </c>
      <c r="T1226" s="836">
        <v>10</v>
      </c>
      <c r="U1226" s="838">
        <v>1</v>
      </c>
    </row>
    <row r="1227" spans="1:21" ht="14.4" customHeight="1" x14ac:dyDescent="0.3">
      <c r="A1227" s="831">
        <v>31</v>
      </c>
      <c r="B1227" s="832" t="s">
        <v>2041</v>
      </c>
      <c r="C1227" s="832" t="s">
        <v>2047</v>
      </c>
      <c r="D1227" s="833" t="s">
        <v>3332</v>
      </c>
      <c r="E1227" s="834" t="s">
        <v>2071</v>
      </c>
      <c r="F1227" s="832" t="s">
        <v>2044</v>
      </c>
      <c r="G1227" s="832" t="s">
        <v>2109</v>
      </c>
      <c r="H1227" s="832" t="s">
        <v>588</v>
      </c>
      <c r="I1227" s="832" t="s">
        <v>2367</v>
      </c>
      <c r="J1227" s="832" t="s">
        <v>2368</v>
      </c>
      <c r="K1227" s="832" t="s">
        <v>2322</v>
      </c>
      <c r="L1227" s="835">
        <v>1000</v>
      </c>
      <c r="M1227" s="835">
        <v>1000</v>
      </c>
      <c r="N1227" s="832">
        <v>1</v>
      </c>
      <c r="O1227" s="836">
        <v>1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31</v>
      </c>
      <c r="B1228" s="832" t="s">
        <v>2041</v>
      </c>
      <c r="C1228" s="832" t="s">
        <v>2047</v>
      </c>
      <c r="D1228" s="833" t="s">
        <v>3332</v>
      </c>
      <c r="E1228" s="834" t="s">
        <v>2071</v>
      </c>
      <c r="F1228" s="832" t="s">
        <v>2044</v>
      </c>
      <c r="G1228" s="832" t="s">
        <v>2109</v>
      </c>
      <c r="H1228" s="832" t="s">
        <v>588</v>
      </c>
      <c r="I1228" s="832" t="s">
        <v>2317</v>
      </c>
      <c r="J1228" s="832" t="s">
        <v>2318</v>
      </c>
      <c r="K1228" s="832" t="s">
        <v>2319</v>
      </c>
      <c r="L1228" s="835">
        <v>2260</v>
      </c>
      <c r="M1228" s="835">
        <v>11300</v>
      </c>
      <c r="N1228" s="832">
        <v>5</v>
      </c>
      <c r="O1228" s="836">
        <v>5</v>
      </c>
      <c r="P1228" s="835">
        <v>11300</v>
      </c>
      <c r="Q1228" s="837">
        <v>1</v>
      </c>
      <c r="R1228" s="832">
        <v>5</v>
      </c>
      <c r="S1228" s="837">
        <v>1</v>
      </c>
      <c r="T1228" s="836">
        <v>5</v>
      </c>
      <c r="U1228" s="838">
        <v>1</v>
      </c>
    </row>
    <row r="1229" spans="1:21" ht="14.4" customHeight="1" x14ac:dyDescent="0.3">
      <c r="A1229" s="831">
        <v>31</v>
      </c>
      <c r="B1229" s="832" t="s">
        <v>2041</v>
      </c>
      <c r="C1229" s="832" t="s">
        <v>2047</v>
      </c>
      <c r="D1229" s="833" t="s">
        <v>3332</v>
      </c>
      <c r="E1229" s="834" t="s">
        <v>2071</v>
      </c>
      <c r="F1229" s="832" t="s">
        <v>2044</v>
      </c>
      <c r="G1229" s="832" t="s">
        <v>2109</v>
      </c>
      <c r="H1229" s="832" t="s">
        <v>588</v>
      </c>
      <c r="I1229" s="832" t="s">
        <v>2596</v>
      </c>
      <c r="J1229" s="832" t="s">
        <v>2597</v>
      </c>
      <c r="K1229" s="832" t="s">
        <v>2598</v>
      </c>
      <c r="L1229" s="835">
        <v>628</v>
      </c>
      <c r="M1229" s="835">
        <v>1256</v>
      </c>
      <c r="N1229" s="832">
        <v>2</v>
      </c>
      <c r="O1229" s="836">
        <v>2</v>
      </c>
      <c r="P1229" s="835">
        <v>1256</v>
      </c>
      <c r="Q1229" s="837">
        <v>1</v>
      </c>
      <c r="R1229" s="832">
        <v>2</v>
      </c>
      <c r="S1229" s="837">
        <v>1</v>
      </c>
      <c r="T1229" s="836">
        <v>2</v>
      </c>
      <c r="U1229" s="838">
        <v>1</v>
      </c>
    </row>
    <row r="1230" spans="1:21" ht="14.4" customHeight="1" x14ac:dyDescent="0.3">
      <c r="A1230" s="831">
        <v>31</v>
      </c>
      <c r="B1230" s="832" t="s">
        <v>2041</v>
      </c>
      <c r="C1230" s="832" t="s">
        <v>2047</v>
      </c>
      <c r="D1230" s="833" t="s">
        <v>3332</v>
      </c>
      <c r="E1230" s="834" t="s">
        <v>2071</v>
      </c>
      <c r="F1230" s="832" t="s">
        <v>2044</v>
      </c>
      <c r="G1230" s="832" t="s">
        <v>2109</v>
      </c>
      <c r="H1230" s="832" t="s">
        <v>588</v>
      </c>
      <c r="I1230" s="832" t="s">
        <v>2599</v>
      </c>
      <c r="J1230" s="832" t="s">
        <v>2493</v>
      </c>
      <c r="K1230" s="832" t="s">
        <v>2600</v>
      </c>
      <c r="L1230" s="835">
        <v>600</v>
      </c>
      <c r="M1230" s="835">
        <v>600</v>
      </c>
      <c r="N1230" s="832">
        <v>1</v>
      </c>
      <c r="O1230" s="836">
        <v>1</v>
      </c>
      <c r="P1230" s="835">
        <v>600</v>
      </c>
      <c r="Q1230" s="837">
        <v>1</v>
      </c>
      <c r="R1230" s="832">
        <v>1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31</v>
      </c>
      <c r="B1231" s="832" t="s">
        <v>2041</v>
      </c>
      <c r="C1231" s="832" t="s">
        <v>2047</v>
      </c>
      <c r="D1231" s="833" t="s">
        <v>3332</v>
      </c>
      <c r="E1231" s="834" t="s">
        <v>2071</v>
      </c>
      <c r="F1231" s="832" t="s">
        <v>2044</v>
      </c>
      <c r="G1231" s="832" t="s">
        <v>2109</v>
      </c>
      <c r="H1231" s="832" t="s">
        <v>588</v>
      </c>
      <c r="I1231" s="832" t="s">
        <v>3097</v>
      </c>
      <c r="J1231" s="832" t="s">
        <v>3098</v>
      </c>
      <c r="K1231" s="832" t="s">
        <v>3099</v>
      </c>
      <c r="L1231" s="835">
        <v>1139.25</v>
      </c>
      <c r="M1231" s="835">
        <v>1139.25</v>
      </c>
      <c r="N1231" s="832">
        <v>1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31</v>
      </c>
      <c r="B1232" s="832" t="s">
        <v>2041</v>
      </c>
      <c r="C1232" s="832" t="s">
        <v>2047</v>
      </c>
      <c r="D1232" s="833" t="s">
        <v>3332</v>
      </c>
      <c r="E1232" s="834" t="s">
        <v>2071</v>
      </c>
      <c r="F1232" s="832" t="s">
        <v>2044</v>
      </c>
      <c r="G1232" s="832" t="s">
        <v>2109</v>
      </c>
      <c r="H1232" s="832" t="s">
        <v>588</v>
      </c>
      <c r="I1232" s="832" t="s">
        <v>3100</v>
      </c>
      <c r="J1232" s="832" t="s">
        <v>3101</v>
      </c>
      <c r="K1232" s="832"/>
      <c r="L1232" s="835">
        <v>269</v>
      </c>
      <c r="M1232" s="835">
        <v>269</v>
      </c>
      <c r="N1232" s="832">
        <v>1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31</v>
      </c>
      <c r="B1233" s="832" t="s">
        <v>2041</v>
      </c>
      <c r="C1233" s="832" t="s">
        <v>2047</v>
      </c>
      <c r="D1233" s="833" t="s">
        <v>3332</v>
      </c>
      <c r="E1233" s="834" t="s">
        <v>2071</v>
      </c>
      <c r="F1233" s="832" t="s">
        <v>2044</v>
      </c>
      <c r="G1233" s="832" t="s">
        <v>2131</v>
      </c>
      <c r="H1233" s="832" t="s">
        <v>588</v>
      </c>
      <c r="I1233" s="832" t="s">
        <v>2214</v>
      </c>
      <c r="J1233" s="832" t="s">
        <v>2215</v>
      </c>
      <c r="K1233" s="832" t="s">
        <v>2216</v>
      </c>
      <c r="L1233" s="835">
        <v>260</v>
      </c>
      <c r="M1233" s="835">
        <v>520</v>
      </c>
      <c r="N1233" s="832">
        <v>2</v>
      </c>
      <c r="O1233" s="836">
        <v>1</v>
      </c>
      <c r="P1233" s="835">
        <v>520</v>
      </c>
      <c r="Q1233" s="837">
        <v>1</v>
      </c>
      <c r="R1233" s="832">
        <v>2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31</v>
      </c>
      <c r="B1234" s="832" t="s">
        <v>2041</v>
      </c>
      <c r="C1234" s="832" t="s">
        <v>2047</v>
      </c>
      <c r="D1234" s="833" t="s">
        <v>3332</v>
      </c>
      <c r="E1234" s="834" t="s">
        <v>2071</v>
      </c>
      <c r="F1234" s="832" t="s">
        <v>2044</v>
      </c>
      <c r="G1234" s="832" t="s">
        <v>2131</v>
      </c>
      <c r="H1234" s="832" t="s">
        <v>588</v>
      </c>
      <c r="I1234" s="832" t="s">
        <v>2132</v>
      </c>
      <c r="J1234" s="832" t="s">
        <v>2133</v>
      </c>
      <c r="K1234" s="832" t="s">
        <v>2134</v>
      </c>
      <c r="L1234" s="835">
        <v>200</v>
      </c>
      <c r="M1234" s="835">
        <v>1400</v>
      </c>
      <c r="N1234" s="832">
        <v>7</v>
      </c>
      <c r="O1234" s="836">
        <v>4</v>
      </c>
      <c r="P1234" s="835">
        <v>1000</v>
      </c>
      <c r="Q1234" s="837">
        <v>0.7142857142857143</v>
      </c>
      <c r="R1234" s="832">
        <v>5</v>
      </c>
      <c r="S1234" s="837">
        <v>0.7142857142857143</v>
      </c>
      <c r="T1234" s="836">
        <v>3</v>
      </c>
      <c r="U1234" s="838">
        <v>0.75</v>
      </c>
    </row>
    <row r="1235" spans="1:21" ht="14.4" customHeight="1" x14ac:dyDescent="0.3">
      <c r="A1235" s="831">
        <v>31</v>
      </c>
      <c r="B1235" s="832" t="s">
        <v>2041</v>
      </c>
      <c r="C1235" s="832" t="s">
        <v>2047</v>
      </c>
      <c r="D1235" s="833" t="s">
        <v>3332</v>
      </c>
      <c r="E1235" s="834" t="s">
        <v>2073</v>
      </c>
      <c r="F1235" s="832" t="s">
        <v>2042</v>
      </c>
      <c r="G1235" s="832" t="s">
        <v>2504</v>
      </c>
      <c r="H1235" s="832" t="s">
        <v>588</v>
      </c>
      <c r="I1235" s="832" t="s">
        <v>2924</v>
      </c>
      <c r="J1235" s="832" t="s">
        <v>2925</v>
      </c>
      <c r="K1235" s="832" t="s">
        <v>2926</v>
      </c>
      <c r="L1235" s="835">
        <v>462.73</v>
      </c>
      <c r="M1235" s="835">
        <v>1850.92</v>
      </c>
      <c r="N1235" s="832">
        <v>4</v>
      </c>
      <c r="O1235" s="836">
        <v>1</v>
      </c>
      <c r="P1235" s="835">
        <v>1850.92</v>
      </c>
      <c r="Q1235" s="837">
        <v>1</v>
      </c>
      <c r="R1235" s="832">
        <v>4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31</v>
      </c>
      <c r="B1236" s="832" t="s">
        <v>2041</v>
      </c>
      <c r="C1236" s="832" t="s">
        <v>2047</v>
      </c>
      <c r="D1236" s="833" t="s">
        <v>3332</v>
      </c>
      <c r="E1236" s="834" t="s">
        <v>2073</v>
      </c>
      <c r="F1236" s="832" t="s">
        <v>2042</v>
      </c>
      <c r="G1236" s="832" t="s">
        <v>2504</v>
      </c>
      <c r="H1236" s="832" t="s">
        <v>588</v>
      </c>
      <c r="I1236" s="832" t="s">
        <v>3102</v>
      </c>
      <c r="J1236" s="832" t="s">
        <v>2925</v>
      </c>
      <c r="K1236" s="832" t="s">
        <v>3103</v>
      </c>
      <c r="L1236" s="835">
        <v>0</v>
      </c>
      <c r="M1236" s="835">
        <v>0</v>
      </c>
      <c r="N1236" s="832">
        <v>2</v>
      </c>
      <c r="O1236" s="836">
        <v>0.5</v>
      </c>
      <c r="P1236" s="835">
        <v>0</v>
      </c>
      <c r="Q1236" s="837"/>
      <c r="R1236" s="832">
        <v>2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31</v>
      </c>
      <c r="B1237" s="832" t="s">
        <v>2041</v>
      </c>
      <c r="C1237" s="832" t="s">
        <v>2047</v>
      </c>
      <c r="D1237" s="833" t="s">
        <v>3332</v>
      </c>
      <c r="E1237" s="834" t="s">
        <v>2073</v>
      </c>
      <c r="F1237" s="832" t="s">
        <v>2042</v>
      </c>
      <c r="G1237" s="832" t="s">
        <v>3104</v>
      </c>
      <c r="H1237" s="832" t="s">
        <v>588</v>
      </c>
      <c r="I1237" s="832" t="s">
        <v>3105</v>
      </c>
      <c r="J1237" s="832" t="s">
        <v>3106</v>
      </c>
      <c r="K1237" s="832" t="s">
        <v>3107</v>
      </c>
      <c r="L1237" s="835">
        <v>254.83</v>
      </c>
      <c r="M1237" s="835">
        <v>254.83</v>
      </c>
      <c r="N1237" s="832">
        <v>1</v>
      </c>
      <c r="O1237" s="836">
        <v>0.5</v>
      </c>
      <c r="P1237" s="835">
        <v>254.83</v>
      </c>
      <c r="Q1237" s="837">
        <v>1</v>
      </c>
      <c r="R1237" s="832">
        <v>1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31</v>
      </c>
      <c r="B1238" s="832" t="s">
        <v>2041</v>
      </c>
      <c r="C1238" s="832" t="s">
        <v>2047</v>
      </c>
      <c r="D1238" s="833" t="s">
        <v>3332</v>
      </c>
      <c r="E1238" s="834" t="s">
        <v>2073</v>
      </c>
      <c r="F1238" s="832" t="s">
        <v>2042</v>
      </c>
      <c r="G1238" s="832" t="s">
        <v>2668</v>
      </c>
      <c r="H1238" s="832" t="s">
        <v>588</v>
      </c>
      <c r="I1238" s="832" t="s">
        <v>1848</v>
      </c>
      <c r="J1238" s="832" t="s">
        <v>935</v>
      </c>
      <c r="K1238" s="832" t="s">
        <v>1849</v>
      </c>
      <c r="L1238" s="835">
        <v>36.270000000000003</v>
      </c>
      <c r="M1238" s="835">
        <v>36.270000000000003</v>
      </c>
      <c r="N1238" s="832">
        <v>1</v>
      </c>
      <c r="O1238" s="836">
        <v>0.5</v>
      </c>
      <c r="P1238" s="835">
        <v>36.270000000000003</v>
      </c>
      <c r="Q1238" s="837">
        <v>1</v>
      </c>
      <c r="R1238" s="832">
        <v>1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31</v>
      </c>
      <c r="B1239" s="832" t="s">
        <v>2041</v>
      </c>
      <c r="C1239" s="832" t="s">
        <v>2047</v>
      </c>
      <c r="D1239" s="833" t="s">
        <v>3332</v>
      </c>
      <c r="E1239" s="834" t="s">
        <v>2073</v>
      </c>
      <c r="F1239" s="832" t="s">
        <v>2042</v>
      </c>
      <c r="G1239" s="832" t="s">
        <v>2323</v>
      </c>
      <c r="H1239" s="832" t="s">
        <v>588</v>
      </c>
      <c r="I1239" s="832" t="s">
        <v>3108</v>
      </c>
      <c r="J1239" s="832" t="s">
        <v>904</v>
      </c>
      <c r="K1239" s="832" t="s">
        <v>2325</v>
      </c>
      <c r="L1239" s="835">
        <v>0</v>
      </c>
      <c r="M1239" s="835">
        <v>0</v>
      </c>
      <c r="N1239" s="832">
        <v>1</v>
      </c>
      <c r="O1239" s="836">
        <v>1</v>
      </c>
      <c r="P1239" s="835">
        <v>0</v>
      </c>
      <c r="Q1239" s="837"/>
      <c r="R1239" s="832">
        <v>1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31</v>
      </c>
      <c r="B1240" s="832" t="s">
        <v>2041</v>
      </c>
      <c r="C1240" s="832" t="s">
        <v>2047</v>
      </c>
      <c r="D1240" s="833" t="s">
        <v>3332</v>
      </c>
      <c r="E1240" s="834" t="s">
        <v>2073</v>
      </c>
      <c r="F1240" s="832" t="s">
        <v>2042</v>
      </c>
      <c r="G1240" s="832" t="s">
        <v>3109</v>
      </c>
      <c r="H1240" s="832" t="s">
        <v>630</v>
      </c>
      <c r="I1240" s="832" t="s">
        <v>2023</v>
      </c>
      <c r="J1240" s="832" t="s">
        <v>1118</v>
      </c>
      <c r="K1240" s="832" t="s">
        <v>1739</v>
      </c>
      <c r="L1240" s="835">
        <v>176.32</v>
      </c>
      <c r="M1240" s="835">
        <v>352.64</v>
      </c>
      <c r="N1240" s="832">
        <v>2</v>
      </c>
      <c r="O1240" s="836">
        <v>0.5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31</v>
      </c>
      <c r="B1241" s="832" t="s">
        <v>2041</v>
      </c>
      <c r="C1241" s="832" t="s">
        <v>2047</v>
      </c>
      <c r="D1241" s="833" t="s">
        <v>3332</v>
      </c>
      <c r="E1241" s="834" t="s">
        <v>2073</v>
      </c>
      <c r="F1241" s="832" t="s">
        <v>2042</v>
      </c>
      <c r="G1241" s="832" t="s">
        <v>3110</v>
      </c>
      <c r="H1241" s="832" t="s">
        <v>588</v>
      </c>
      <c r="I1241" s="832" t="s">
        <v>3111</v>
      </c>
      <c r="J1241" s="832" t="s">
        <v>726</v>
      </c>
      <c r="K1241" s="832" t="s">
        <v>3112</v>
      </c>
      <c r="L1241" s="835">
        <v>37.61</v>
      </c>
      <c r="M1241" s="835">
        <v>75.22</v>
      </c>
      <c r="N1241" s="832">
        <v>2</v>
      </c>
      <c r="O1241" s="836">
        <v>0.5</v>
      </c>
      <c r="P1241" s="835">
        <v>75.22</v>
      </c>
      <c r="Q1241" s="837">
        <v>1</v>
      </c>
      <c r="R1241" s="832">
        <v>2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31</v>
      </c>
      <c r="B1242" s="832" t="s">
        <v>2041</v>
      </c>
      <c r="C1242" s="832" t="s">
        <v>2047</v>
      </c>
      <c r="D1242" s="833" t="s">
        <v>3332</v>
      </c>
      <c r="E1242" s="834" t="s">
        <v>2073</v>
      </c>
      <c r="F1242" s="832" t="s">
        <v>2042</v>
      </c>
      <c r="G1242" s="832" t="s">
        <v>2348</v>
      </c>
      <c r="H1242" s="832" t="s">
        <v>588</v>
      </c>
      <c r="I1242" s="832" t="s">
        <v>2460</v>
      </c>
      <c r="J1242" s="832" t="s">
        <v>2461</v>
      </c>
      <c r="K1242" s="832" t="s">
        <v>2462</v>
      </c>
      <c r="L1242" s="835">
        <v>64.56</v>
      </c>
      <c r="M1242" s="835">
        <v>64.56</v>
      </c>
      <c r="N1242" s="832">
        <v>1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31</v>
      </c>
      <c r="B1243" s="832" t="s">
        <v>2041</v>
      </c>
      <c r="C1243" s="832" t="s">
        <v>2047</v>
      </c>
      <c r="D1243" s="833" t="s">
        <v>3332</v>
      </c>
      <c r="E1243" s="834" t="s">
        <v>2073</v>
      </c>
      <c r="F1243" s="832" t="s">
        <v>2042</v>
      </c>
      <c r="G1243" s="832" t="s">
        <v>2348</v>
      </c>
      <c r="H1243" s="832" t="s">
        <v>588</v>
      </c>
      <c r="I1243" s="832" t="s">
        <v>2870</v>
      </c>
      <c r="J1243" s="832" t="s">
        <v>2869</v>
      </c>
      <c r="K1243" s="832" t="s">
        <v>2871</v>
      </c>
      <c r="L1243" s="835">
        <v>80.7</v>
      </c>
      <c r="M1243" s="835">
        <v>80.7</v>
      </c>
      <c r="N1243" s="832">
        <v>1</v>
      </c>
      <c r="O1243" s="836">
        <v>1</v>
      </c>
      <c r="P1243" s="835">
        <v>80.7</v>
      </c>
      <c r="Q1243" s="837">
        <v>1</v>
      </c>
      <c r="R1243" s="832">
        <v>1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31</v>
      </c>
      <c r="B1244" s="832" t="s">
        <v>2041</v>
      </c>
      <c r="C1244" s="832" t="s">
        <v>2047</v>
      </c>
      <c r="D1244" s="833" t="s">
        <v>3332</v>
      </c>
      <c r="E1244" s="834" t="s">
        <v>2073</v>
      </c>
      <c r="F1244" s="832" t="s">
        <v>2042</v>
      </c>
      <c r="G1244" s="832" t="s">
        <v>2348</v>
      </c>
      <c r="H1244" s="832" t="s">
        <v>588</v>
      </c>
      <c r="I1244" s="832" t="s">
        <v>3113</v>
      </c>
      <c r="J1244" s="832" t="s">
        <v>2869</v>
      </c>
      <c r="K1244" s="832" t="s">
        <v>2514</v>
      </c>
      <c r="L1244" s="835">
        <v>161.4</v>
      </c>
      <c r="M1244" s="835">
        <v>161.4</v>
      </c>
      <c r="N1244" s="832">
        <v>1</v>
      </c>
      <c r="O1244" s="836">
        <v>1</v>
      </c>
      <c r="P1244" s="835">
        <v>161.4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31</v>
      </c>
      <c r="B1245" s="832" t="s">
        <v>2041</v>
      </c>
      <c r="C1245" s="832" t="s">
        <v>2047</v>
      </c>
      <c r="D1245" s="833" t="s">
        <v>3332</v>
      </c>
      <c r="E1245" s="834" t="s">
        <v>2073</v>
      </c>
      <c r="F1245" s="832" t="s">
        <v>2042</v>
      </c>
      <c r="G1245" s="832" t="s">
        <v>2387</v>
      </c>
      <c r="H1245" s="832" t="s">
        <v>588</v>
      </c>
      <c r="I1245" s="832" t="s">
        <v>2388</v>
      </c>
      <c r="J1245" s="832" t="s">
        <v>813</v>
      </c>
      <c r="K1245" s="832" t="s">
        <v>1658</v>
      </c>
      <c r="L1245" s="835">
        <v>42.51</v>
      </c>
      <c r="M1245" s="835">
        <v>85.02</v>
      </c>
      <c r="N1245" s="832">
        <v>2</v>
      </c>
      <c r="O1245" s="836">
        <v>0.5</v>
      </c>
      <c r="P1245" s="835">
        <v>85.02</v>
      </c>
      <c r="Q1245" s="837">
        <v>1</v>
      </c>
      <c r="R1245" s="832">
        <v>2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31</v>
      </c>
      <c r="B1246" s="832" t="s">
        <v>2041</v>
      </c>
      <c r="C1246" s="832" t="s">
        <v>2047</v>
      </c>
      <c r="D1246" s="833" t="s">
        <v>3332</v>
      </c>
      <c r="E1246" s="834" t="s">
        <v>2073</v>
      </c>
      <c r="F1246" s="832" t="s">
        <v>2042</v>
      </c>
      <c r="G1246" s="832" t="s">
        <v>2532</v>
      </c>
      <c r="H1246" s="832" t="s">
        <v>588</v>
      </c>
      <c r="I1246" s="832" t="s">
        <v>2533</v>
      </c>
      <c r="J1246" s="832" t="s">
        <v>923</v>
      </c>
      <c r="K1246" s="832" t="s">
        <v>2534</v>
      </c>
      <c r="L1246" s="835">
        <v>107.27</v>
      </c>
      <c r="M1246" s="835">
        <v>858.16</v>
      </c>
      <c r="N1246" s="832">
        <v>8</v>
      </c>
      <c r="O1246" s="836">
        <v>2</v>
      </c>
      <c r="P1246" s="835">
        <v>858.16</v>
      </c>
      <c r="Q1246" s="837">
        <v>1</v>
      </c>
      <c r="R1246" s="832">
        <v>8</v>
      </c>
      <c r="S1246" s="837">
        <v>1</v>
      </c>
      <c r="T1246" s="836">
        <v>2</v>
      </c>
      <c r="U1246" s="838">
        <v>1</v>
      </c>
    </row>
    <row r="1247" spans="1:21" ht="14.4" customHeight="1" x14ac:dyDescent="0.3">
      <c r="A1247" s="831">
        <v>31</v>
      </c>
      <c r="B1247" s="832" t="s">
        <v>2041</v>
      </c>
      <c r="C1247" s="832" t="s">
        <v>2047</v>
      </c>
      <c r="D1247" s="833" t="s">
        <v>3332</v>
      </c>
      <c r="E1247" s="834" t="s">
        <v>2073</v>
      </c>
      <c r="F1247" s="832" t="s">
        <v>2042</v>
      </c>
      <c r="G1247" s="832" t="s">
        <v>2532</v>
      </c>
      <c r="H1247" s="832" t="s">
        <v>588</v>
      </c>
      <c r="I1247" s="832" t="s">
        <v>2908</v>
      </c>
      <c r="J1247" s="832" t="s">
        <v>923</v>
      </c>
      <c r="K1247" s="832" t="s">
        <v>2534</v>
      </c>
      <c r="L1247" s="835">
        <v>107.27</v>
      </c>
      <c r="M1247" s="835">
        <v>321.81</v>
      </c>
      <c r="N1247" s="832">
        <v>3</v>
      </c>
      <c r="O1247" s="836">
        <v>1</v>
      </c>
      <c r="P1247" s="835">
        <v>321.81</v>
      </c>
      <c r="Q1247" s="837">
        <v>1</v>
      </c>
      <c r="R1247" s="832">
        <v>3</v>
      </c>
      <c r="S1247" s="837">
        <v>1</v>
      </c>
      <c r="T1247" s="836">
        <v>1</v>
      </c>
      <c r="U1247" s="838">
        <v>1</v>
      </c>
    </row>
    <row r="1248" spans="1:21" ht="14.4" customHeight="1" x14ac:dyDescent="0.3">
      <c r="A1248" s="831">
        <v>31</v>
      </c>
      <c r="B1248" s="832" t="s">
        <v>2041</v>
      </c>
      <c r="C1248" s="832" t="s">
        <v>2047</v>
      </c>
      <c r="D1248" s="833" t="s">
        <v>3332</v>
      </c>
      <c r="E1248" s="834" t="s">
        <v>2073</v>
      </c>
      <c r="F1248" s="832" t="s">
        <v>2042</v>
      </c>
      <c r="G1248" s="832" t="s">
        <v>2443</v>
      </c>
      <c r="H1248" s="832" t="s">
        <v>588</v>
      </c>
      <c r="I1248" s="832" t="s">
        <v>2444</v>
      </c>
      <c r="J1248" s="832" t="s">
        <v>2445</v>
      </c>
      <c r="K1248" s="832" t="s">
        <v>2446</v>
      </c>
      <c r="L1248" s="835">
        <v>159.71</v>
      </c>
      <c r="M1248" s="835">
        <v>479.13</v>
      </c>
      <c r="N1248" s="832">
        <v>3</v>
      </c>
      <c r="O1248" s="836">
        <v>1</v>
      </c>
      <c r="P1248" s="835">
        <v>479.13</v>
      </c>
      <c r="Q1248" s="837">
        <v>1</v>
      </c>
      <c r="R1248" s="832">
        <v>3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31</v>
      </c>
      <c r="B1249" s="832" t="s">
        <v>2041</v>
      </c>
      <c r="C1249" s="832" t="s">
        <v>2047</v>
      </c>
      <c r="D1249" s="833" t="s">
        <v>3332</v>
      </c>
      <c r="E1249" s="834" t="s">
        <v>2073</v>
      </c>
      <c r="F1249" s="832" t="s">
        <v>2042</v>
      </c>
      <c r="G1249" s="832" t="s">
        <v>2443</v>
      </c>
      <c r="H1249" s="832" t="s">
        <v>588</v>
      </c>
      <c r="I1249" s="832" t="s">
        <v>2790</v>
      </c>
      <c r="J1249" s="832" t="s">
        <v>2445</v>
      </c>
      <c r="K1249" s="832" t="s">
        <v>2791</v>
      </c>
      <c r="L1249" s="835">
        <v>0</v>
      </c>
      <c r="M1249" s="835">
        <v>0</v>
      </c>
      <c r="N1249" s="832">
        <v>1</v>
      </c>
      <c r="O1249" s="836">
        <v>1</v>
      </c>
      <c r="P1249" s="835">
        <v>0</v>
      </c>
      <c r="Q1249" s="837"/>
      <c r="R1249" s="832">
        <v>1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31</v>
      </c>
      <c r="B1250" s="832" t="s">
        <v>2041</v>
      </c>
      <c r="C1250" s="832" t="s">
        <v>2047</v>
      </c>
      <c r="D1250" s="833" t="s">
        <v>3332</v>
      </c>
      <c r="E1250" s="834" t="s">
        <v>2073</v>
      </c>
      <c r="F1250" s="832" t="s">
        <v>2042</v>
      </c>
      <c r="G1250" s="832" t="s">
        <v>3114</v>
      </c>
      <c r="H1250" s="832" t="s">
        <v>588</v>
      </c>
      <c r="I1250" s="832" t="s">
        <v>3115</v>
      </c>
      <c r="J1250" s="832" t="s">
        <v>3116</v>
      </c>
      <c r="K1250" s="832" t="s">
        <v>1965</v>
      </c>
      <c r="L1250" s="835">
        <v>8.7899999999999991</v>
      </c>
      <c r="M1250" s="835">
        <v>35.159999999999997</v>
      </c>
      <c r="N1250" s="832">
        <v>4</v>
      </c>
      <c r="O1250" s="836">
        <v>1</v>
      </c>
      <c r="P1250" s="835">
        <v>35.159999999999997</v>
      </c>
      <c r="Q1250" s="837">
        <v>1</v>
      </c>
      <c r="R1250" s="832">
        <v>4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31</v>
      </c>
      <c r="B1251" s="832" t="s">
        <v>2041</v>
      </c>
      <c r="C1251" s="832" t="s">
        <v>2047</v>
      </c>
      <c r="D1251" s="833" t="s">
        <v>3332</v>
      </c>
      <c r="E1251" s="834" t="s">
        <v>2073</v>
      </c>
      <c r="F1251" s="832" t="s">
        <v>2042</v>
      </c>
      <c r="G1251" s="832" t="s">
        <v>2161</v>
      </c>
      <c r="H1251" s="832" t="s">
        <v>588</v>
      </c>
      <c r="I1251" s="832" t="s">
        <v>2162</v>
      </c>
      <c r="J1251" s="832" t="s">
        <v>2163</v>
      </c>
      <c r="K1251" s="832" t="s">
        <v>2164</v>
      </c>
      <c r="L1251" s="835">
        <v>132.97999999999999</v>
      </c>
      <c r="M1251" s="835">
        <v>1196.82</v>
      </c>
      <c r="N1251" s="832">
        <v>9</v>
      </c>
      <c r="O1251" s="836">
        <v>2.5</v>
      </c>
      <c r="P1251" s="835">
        <v>531.91999999999996</v>
      </c>
      <c r="Q1251" s="837">
        <v>0.44444444444444442</v>
      </c>
      <c r="R1251" s="832">
        <v>4</v>
      </c>
      <c r="S1251" s="837">
        <v>0.44444444444444442</v>
      </c>
      <c r="T1251" s="836">
        <v>1.5</v>
      </c>
      <c r="U1251" s="838">
        <v>0.6</v>
      </c>
    </row>
    <row r="1252" spans="1:21" ht="14.4" customHeight="1" x14ac:dyDescent="0.3">
      <c r="A1252" s="831">
        <v>31</v>
      </c>
      <c r="B1252" s="832" t="s">
        <v>2041</v>
      </c>
      <c r="C1252" s="832" t="s">
        <v>2047</v>
      </c>
      <c r="D1252" s="833" t="s">
        <v>3332</v>
      </c>
      <c r="E1252" s="834" t="s">
        <v>2073</v>
      </c>
      <c r="F1252" s="832" t="s">
        <v>2042</v>
      </c>
      <c r="G1252" s="832" t="s">
        <v>2161</v>
      </c>
      <c r="H1252" s="832" t="s">
        <v>588</v>
      </c>
      <c r="I1252" s="832" t="s">
        <v>2352</v>
      </c>
      <c r="J1252" s="832" t="s">
        <v>2163</v>
      </c>
      <c r="K1252" s="832" t="s">
        <v>2353</v>
      </c>
      <c r="L1252" s="835">
        <v>0</v>
      </c>
      <c r="M1252" s="835">
        <v>0</v>
      </c>
      <c r="N1252" s="832">
        <v>3</v>
      </c>
      <c r="O1252" s="836">
        <v>3</v>
      </c>
      <c r="P1252" s="835">
        <v>0</v>
      </c>
      <c r="Q1252" s="837"/>
      <c r="R1252" s="832">
        <v>3</v>
      </c>
      <c r="S1252" s="837">
        <v>1</v>
      </c>
      <c r="T1252" s="836">
        <v>3</v>
      </c>
      <c r="U1252" s="838">
        <v>1</v>
      </c>
    </row>
    <row r="1253" spans="1:21" ht="14.4" customHeight="1" x14ac:dyDescent="0.3">
      <c r="A1253" s="831">
        <v>31</v>
      </c>
      <c r="B1253" s="832" t="s">
        <v>2041</v>
      </c>
      <c r="C1253" s="832" t="s">
        <v>2047</v>
      </c>
      <c r="D1253" s="833" t="s">
        <v>3332</v>
      </c>
      <c r="E1253" s="834" t="s">
        <v>2073</v>
      </c>
      <c r="F1253" s="832" t="s">
        <v>2042</v>
      </c>
      <c r="G1253" s="832" t="s">
        <v>2542</v>
      </c>
      <c r="H1253" s="832" t="s">
        <v>588</v>
      </c>
      <c r="I1253" s="832" t="s">
        <v>2543</v>
      </c>
      <c r="J1253" s="832" t="s">
        <v>2544</v>
      </c>
      <c r="K1253" s="832" t="s">
        <v>2545</v>
      </c>
      <c r="L1253" s="835">
        <v>24.37</v>
      </c>
      <c r="M1253" s="835">
        <v>48.74</v>
      </c>
      <c r="N1253" s="832">
        <v>2</v>
      </c>
      <c r="O1253" s="836">
        <v>1</v>
      </c>
      <c r="P1253" s="835">
        <v>48.74</v>
      </c>
      <c r="Q1253" s="837">
        <v>1</v>
      </c>
      <c r="R1253" s="832">
        <v>2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31</v>
      </c>
      <c r="B1254" s="832" t="s">
        <v>2041</v>
      </c>
      <c r="C1254" s="832" t="s">
        <v>2047</v>
      </c>
      <c r="D1254" s="833" t="s">
        <v>3332</v>
      </c>
      <c r="E1254" s="834" t="s">
        <v>2073</v>
      </c>
      <c r="F1254" s="832" t="s">
        <v>2042</v>
      </c>
      <c r="G1254" s="832" t="s">
        <v>2165</v>
      </c>
      <c r="H1254" s="832" t="s">
        <v>588</v>
      </c>
      <c r="I1254" s="832" t="s">
        <v>2334</v>
      </c>
      <c r="J1254" s="832" t="s">
        <v>2167</v>
      </c>
      <c r="K1254" s="832" t="s">
        <v>2335</v>
      </c>
      <c r="L1254" s="835">
        <v>58.62</v>
      </c>
      <c r="M1254" s="835">
        <v>58.62</v>
      </c>
      <c r="N1254" s="832">
        <v>1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31</v>
      </c>
      <c r="B1255" s="832" t="s">
        <v>2041</v>
      </c>
      <c r="C1255" s="832" t="s">
        <v>2047</v>
      </c>
      <c r="D1255" s="833" t="s">
        <v>3332</v>
      </c>
      <c r="E1255" s="834" t="s">
        <v>2073</v>
      </c>
      <c r="F1255" s="832" t="s">
        <v>2042</v>
      </c>
      <c r="G1255" s="832" t="s">
        <v>2082</v>
      </c>
      <c r="H1255" s="832" t="s">
        <v>630</v>
      </c>
      <c r="I1255" s="832" t="s">
        <v>2174</v>
      </c>
      <c r="J1255" s="832" t="s">
        <v>810</v>
      </c>
      <c r="K1255" s="832" t="s">
        <v>2175</v>
      </c>
      <c r="L1255" s="835">
        <v>368.16</v>
      </c>
      <c r="M1255" s="835">
        <v>1840.8000000000002</v>
      </c>
      <c r="N1255" s="832">
        <v>5</v>
      </c>
      <c r="O1255" s="836">
        <v>2</v>
      </c>
      <c r="P1255" s="835">
        <v>1840.8000000000002</v>
      </c>
      <c r="Q1255" s="837">
        <v>1</v>
      </c>
      <c r="R1255" s="832">
        <v>5</v>
      </c>
      <c r="S1255" s="837">
        <v>1</v>
      </c>
      <c r="T1255" s="836">
        <v>2</v>
      </c>
      <c r="U1255" s="838">
        <v>1</v>
      </c>
    </row>
    <row r="1256" spans="1:21" ht="14.4" customHeight="1" x14ac:dyDescent="0.3">
      <c r="A1256" s="831">
        <v>31</v>
      </c>
      <c r="B1256" s="832" t="s">
        <v>2041</v>
      </c>
      <c r="C1256" s="832" t="s">
        <v>2047</v>
      </c>
      <c r="D1256" s="833" t="s">
        <v>3332</v>
      </c>
      <c r="E1256" s="834" t="s">
        <v>2073</v>
      </c>
      <c r="F1256" s="832" t="s">
        <v>2042</v>
      </c>
      <c r="G1256" s="832" t="s">
        <v>2082</v>
      </c>
      <c r="H1256" s="832" t="s">
        <v>630</v>
      </c>
      <c r="I1256" s="832" t="s">
        <v>2083</v>
      </c>
      <c r="J1256" s="832" t="s">
        <v>810</v>
      </c>
      <c r="K1256" s="832" t="s">
        <v>1638</v>
      </c>
      <c r="L1256" s="835">
        <v>490.89</v>
      </c>
      <c r="M1256" s="835">
        <v>14726.699999999999</v>
      </c>
      <c r="N1256" s="832">
        <v>30</v>
      </c>
      <c r="O1256" s="836">
        <v>13</v>
      </c>
      <c r="P1256" s="835">
        <v>13254.029999999999</v>
      </c>
      <c r="Q1256" s="837">
        <v>0.9</v>
      </c>
      <c r="R1256" s="832">
        <v>27</v>
      </c>
      <c r="S1256" s="837">
        <v>0.9</v>
      </c>
      <c r="T1256" s="836">
        <v>12</v>
      </c>
      <c r="U1256" s="838">
        <v>0.92307692307692313</v>
      </c>
    </row>
    <row r="1257" spans="1:21" ht="14.4" customHeight="1" x14ac:dyDescent="0.3">
      <c r="A1257" s="831">
        <v>31</v>
      </c>
      <c r="B1257" s="832" t="s">
        <v>2041</v>
      </c>
      <c r="C1257" s="832" t="s">
        <v>2047</v>
      </c>
      <c r="D1257" s="833" t="s">
        <v>3332</v>
      </c>
      <c r="E1257" s="834" t="s">
        <v>2073</v>
      </c>
      <c r="F1257" s="832" t="s">
        <v>2042</v>
      </c>
      <c r="G1257" s="832" t="s">
        <v>2082</v>
      </c>
      <c r="H1257" s="832" t="s">
        <v>630</v>
      </c>
      <c r="I1257" s="832" t="s">
        <v>2415</v>
      </c>
      <c r="J1257" s="832" t="s">
        <v>810</v>
      </c>
      <c r="K1257" s="832" t="s">
        <v>2416</v>
      </c>
      <c r="L1257" s="835">
        <v>147.26</v>
      </c>
      <c r="M1257" s="835">
        <v>294.52</v>
      </c>
      <c r="N1257" s="832">
        <v>2</v>
      </c>
      <c r="O1257" s="836">
        <v>1</v>
      </c>
      <c r="P1257" s="835">
        <v>294.52</v>
      </c>
      <c r="Q1257" s="837">
        <v>1</v>
      </c>
      <c r="R1257" s="832">
        <v>2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31</v>
      </c>
      <c r="B1258" s="832" t="s">
        <v>2041</v>
      </c>
      <c r="C1258" s="832" t="s">
        <v>2047</v>
      </c>
      <c r="D1258" s="833" t="s">
        <v>3332</v>
      </c>
      <c r="E1258" s="834" t="s">
        <v>2073</v>
      </c>
      <c r="F1258" s="832" t="s">
        <v>2042</v>
      </c>
      <c r="G1258" s="832" t="s">
        <v>2082</v>
      </c>
      <c r="H1258" s="832" t="s">
        <v>630</v>
      </c>
      <c r="I1258" s="832" t="s">
        <v>2091</v>
      </c>
      <c r="J1258" s="832" t="s">
        <v>810</v>
      </c>
      <c r="K1258" s="832" t="s">
        <v>1636</v>
      </c>
      <c r="L1258" s="835">
        <v>736.33</v>
      </c>
      <c r="M1258" s="835">
        <v>37552.830000000009</v>
      </c>
      <c r="N1258" s="832">
        <v>51</v>
      </c>
      <c r="O1258" s="836">
        <v>20</v>
      </c>
      <c r="P1258" s="835">
        <v>32398.520000000011</v>
      </c>
      <c r="Q1258" s="837">
        <v>0.86274509803921573</v>
      </c>
      <c r="R1258" s="832">
        <v>44</v>
      </c>
      <c r="S1258" s="837">
        <v>0.86274509803921573</v>
      </c>
      <c r="T1258" s="836">
        <v>18</v>
      </c>
      <c r="U1258" s="838">
        <v>0.9</v>
      </c>
    </row>
    <row r="1259" spans="1:21" ht="14.4" customHeight="1" x14ac:dyDescent="0.3">
      <c r="A1259" s="831">
        <v>31</v>
      </c>
      <c r="B1259" s="832" t="s">
        <v>2041</v>
      </c>
      <c r="C1259" s="832" t="s">
        <v>2047</v>
      </c>
      <c r="D1259" s="833" t="s">
        <v>3332</v>
      </c>
      <c r="E1259" s="834" t="s">
        <v>2073</v>
      </c>
      <c r="F1259" s="832" t="s">
        <v>2042</v>
      </c>
      <c r="G1259" s="832" t="s">
        <v>2082</v>
      </c>
      <c r="H1259" s="832" t="s">
        <v>630</v>
      </c>
      <c r="I1259" s="832" t="s">
        <v>2233</v>
      </c>
      <c r="J1259" s="832" t="s">
        <v>810</v>
      </c>
      <c r="K1259" s="832" t="s">
        <v>2234</v>
      </c>
      <c r="L1259" s="835">
        <v>923.74</v>
      </c>
      <c r="M1259" s="835">
        <v>12932.36</v>
      </c>
      <c r="N1259" s="832">
        <v>14</v>
      </c>
      <c r="O1259" s="836">
        <v>7</v>
      </c>
      <c r="P1259" s="835">
        <v>12008.62</v>
      </c>
      <c r="Q1259" s="837">
        <v>0.9285714285714286</v>
      </c>
      <c r="R1259" s="832">
        <v>13</v>
      </c>
      <c r="S1259" s="837">
        <v>0.9285714285714286</v>
      </c>
      <c r="T1259" s="836">
        <v>6</v>
      </c>
      <c r="U1259" s="838">
        <v>0.8571428571428571</v>
      </c>
    </row>
    <row r="1260" spans="1:21" ht="14.4" customHeight="1" x14ac:dyDescent="0.3">
      <c r="A1260" s="831">
        <v>31</v>
      </c>
      <c r="B1260" s="832" t="s">
        <v>2041</v>
      </c>
      <c r="C1260" s="832" t="s">
        <v>2047</v>
      </c>
      <c r="D1260" s="833" t="s">
        <v>3332</v>
      </c>
      <c r="E1260" s="834" t="s">
        <v>2073</v>
      </c>
      <c r="F1260" s="832" t="s">
        <v>2042</v>
      </c>
      <c r="G1260" s="832" t="s">
        <v>2082</v>
      </c>
      <c r="H1260" s="832" t="s">
        <v>630</v>
      </c>
      <c r="I1260" s="832" t="s">
        <v>3117</v>
      </c>
      <c r="J1260" s="832" t="s">
        <v>3118</v>
      </c>
      <c r="K1260" s="832" t="s">
        <v>3119</v>
      </c>
      <c r="L1260" s="835">
        <v>1385.62</v>
      </c>
      <c r="M1260" s="835">
        <v>2771.24</v>
      </c>
      <c r="N1260" s="832">
        <v>2</v>
      </c>
      <c r="O1260" s="836">
        <v>1</v>
      </c>
      <c r="P1260" s="835">
        <v>2771.24</v>
      </c>
      <c r="Q1260" s="837">
        <v>1</v>
      </c>
      <c r="R1260" s="832">
        <v>2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31</v>
      </c>
      <c r="B1261" s="832" t="s">
        <v>2041</v>
      </c>
      <c r="C1261" s="832" t="s">
        <v>2047</v>
      </c>
      <c r="D1261" s="833" t="s">
        <v>3332</v>
      </c>
      <c r="E1261" s="834" t="s">
        <v>2073</v>
      </c>
      <c r="F1261" s="832" t="s">
        <v>2042</v>
      </c>
      <c r="G1261" s="832" t="s">
        <v>2176</v>
      </c>
      <c r="H1261" s="832" t="s">
        <v>588</v>
      </c>
      <c r="I1261" s="832" t="s">
        <v>3120</v>
      </c>
      <c r="J1261" s="832" t="s">
        <v>3121</v>
      </c>
      <c r="K1261" s="832" t="s">
        <v>3122</v>
      </c>
      <c r="L1261" s="835">
        <v>112.87</v>
      </c>
      <c r="M1261" s="835">
        <v>225.74</v>
      </c>
      <c r="N1261" s="832">
        <v>2</v>
      </c>
      <c r="O1261" s="836">
        <v>0.5</v>
      </c>
      <c r="P1261" s="835">
        <v>225.74</v>
      </c>
      <c r="Q1261" s="837">
        <v>1</v>
      </c>
      <c r="R1261" s="832">
        <v>2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31</v>
      </c>
      <c r="B1262" s="832" t="s">
        <v>2041</v>
      </c>
      <c r="C1262" s="832" t="s">
        <v>2047</v>
      </c>
      <c r="D1262" s="833" t="s">
        <v>3332</v>
      </c>
      <c r="E1262" s="834" t="s">
        <v>2073</v>
      </c>
      <c r="F1262" s="832" t="s">
        <v>2042</v>
      </c>
      <c r="G1262" s="832" t="s">
        <v>2647</v>
      </c>
      <c r="H1262" s="832" t="s">
        <v>588</v>
      </c>
      <c r="I1262" s="832" t="s">
        <v>3123</v>
      </c>
      <c r="J1262" s="832" t="s">
        <v>978</v>
      </c>
      <c r="K1262" s="832" t="s">
        <v>3124</v>
      </c>
      <c r="L1262" s="835">
        <v>0</v>
      </c>
      <c r="M1262" s="835">
        <v>0</v>
      </c>
      <c r="N1262" s="832">
        <v>2</v>
      </c>
      <c r="O1262" s="836">
        <v>0.5</v>
      </c>
      <c r="P1262" s="835">
        <v>0</v>
      </c>
      <c r="Q1262" s="837"/>
      <c r="R1262" s="832">
        <v>2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31</v>
      </c>
      <c r="B1263" s="832" t="s">
        <v>2041</v>
      </c>
      <c r="C1263" s="832" t="s">
        <v>2047</v>
      </c>
      <c r="D1263" s="833" t="s">
        <v>3332</v>
      </c>
      <c r="E1263" s="834" t="s">
        <v>2073</v>
      </c>
      <c r="F1263" s="832" t="s">
        <v>2042</v>
      </c>
      <c r="G1263" s="832" t="s">
        <v>2179</v>
      </c>
      <c r="H1263" s="832" t="s">
        <v>588</v>
      </c>
      <c r="I1263" s="832" t="s">
        <v>2268</v>
      </c>
      <c r="J1263" s="832" t="s">
        <v>2269</v>
      </c>
      <c r="K1263" s="832" t="s">
        <v>2270</v>
      </c>
      <c r="L1263" s="835">
        <v>173.31</v>
      </c>
      <c r="M1263" s="835">
        <v>173.31</v>
      </c>
      <c r="N1263" s="832">
        <v>1</v>
      </c>
      <c r="O1263" s="836">
        <v>1</v>
      </c>
      <c r="P1263" s="835">
        <v>173.31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31</v>
      </c>
      <c r="B1264" s="832" t="s">
        <v>2041</v>
      </c>
      <c r="C1264" s="832" t="s">
        <v>2047</v>
      </c>
      <c r="D1264" s="833" t="s">
        <v>3332</v>
      </c>
      <c r="E1264" s="834" t="s">
        <v>2073</v>
      </c>
      <c r="F1264" s="832" t="s">
        <v>2042</v>
      </c>
      <c r="G1264" s="832" t="s">
        <v>3125</v>
      </c>
      <c r="H1264" s="832" t="s">
        <v>630</v>
      </c>
      <c r="I1264" s="832" t="s">
        <v>1921</v>
      </c>
      <c r="J1264" s="832" t="s">
        <v>1100</v>
      </c>
      <c r="K1264" s="832" t="s">
        <v>1922</v>
      </c>
      <c r="L1264" s="835">
        <v>63.75</v>
      </c>
      <c r="M1264" s="835">
        <v>255</v>
      </c>
      <c r="N1264" s="832">
        <v>4</v>
      </c>
      <c r="O1264" s="836">
        <v>1.5</v>
      </c>
      <c r="P1264" s="835">
        <v>127.5</v>
      </c>
      <c r="Q1264" s="837">
        <v>0.5</v>
      </c>
      <c r="R1264" s="832">
        <v>2</v>
      </c>
      <c r="S1264" s="837">
        <v>0.5</v>
      </c>
      <c r="T1264" s="836">
        <v>1</v>
      </c>
      <c r="U1264" s="838">
        <v>0.66666666666666663</v>
      </c>
    </row>
    <row r="1265" spans="1:21" ht="14.4" customHeight="1" x14ac:dyDescent="0.3">
      <c r="A1265" s="831">
        <v>31</v>
      </c>
      <c r="B1265" s="832" t="s">
        <v>2041</v>
      </c>
      <c r="C1265" s="832" t="s">
        <v>2047</v>
      </c>
      <c r="D1265" s="833" t="s">
        <v>3332</v>
      </c>
      <c r="E1265" s="834" t="s">
        <v>2073</v>
      </c>
      <c r="F1265" s="832" t="s">
        <v>2042</v>
      </c>
      <c r="G1265" s="832" t="s">
        <v>2093</v>
      </c>
      <c r="H1265" s="832" t="s">
        <v>630</v>
      </c>
      <c r="I1265" s="832" t="s">
        <v>1866</v>
      </c>
      <c r="J1265" s="832" t="s">
        <v>1867</v>
      </c>
      <c r="K1265" s="832" t="s">
        <v>1868</v>
      </c>
      <c r="L1265" s="835">
        <v>0</v>
      </c>
      <c r="M1265" s="835">
        <v>0</v>
      </c>
      <c r="N1265" s="832">
        <v>16</v>
      </c>
      <c r="O1265" s="836">
        <v>7</v>
      </c>
      <c r="P1265" s="835">
        <v>0</v>
      </c>
      <c r="Q1265" s="837"/>
      <c r="R1265" s="832">
        <v>15</v>
      </c>
      <c r="S1265" s="837">
        <v>0.9375</v>
      </c>
      <c r="T1265" s="836">
        <v>6</v>
      </c>
      <c r="U1265" s="838">
        <v>0.8571428571428571</v>
      </c>
    </row>
    <row r="1266" spans="1:21" ht="14.4" customHeight="1" x14ac:dyDescent="0.3">
      <c r="A1266" s="831">
        <v>31</v>
      </c>
      <c r="B1266" s="832" t="s">
        <v>2041</v>
      </c>
      <c r="C1266" s="832" t="s">
        <v>2047</v>
      </c>
      <c r="D1266" s="833" t="s">
        <v>3332</v>
      </c>
      <c r="E1266" s="834" t="s">
        <v>2073</v>
      </c>
      <c r="F1266" s="832" t="s">
        <v>2042</v>
      </c>
      <c r="G1266" s="832" t="s">
        <v>3126</v>
      </c>
      <c r="H1266" s="832" t="s">
        <v>588</v>
      </c>
      <c r="I1266" s="832" t="s">
        <v>3127</v>
      </c>
      <c r="J1266" s="832" t="s">
        <v>1104</v>
      </c>
      <c r="K1266" s="832" t="s">
        <v>3128</v>
      </c>
      <c r="L1266" s="835">
        <v>210.38</v>
      </c>
      <c r="M1266" s="835">
        <v>420.76</v>
      </c>
      <c r="N1266" s="832">
        <v>2</v>
      </c>
      <c r="O1266" s="836">
        <v>0.5</v>
      </c>
      <c r="P1266" s="835">
        <v>420.76</v>
      </c>
      <c r="Q1266" s="837">
        <v>1</v>
      </c>
      <c r="R1266" s="832">
        <v>2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31</v>
      </c>
      <c r="B1267" s="832" t="s">
        <v>2041</v>
      </c>
      <c r="C1267" s="832" t="s">
        <v>2047</v>
      </c>
      <c r="D1267" s="833" t="s">
        <v>3332</v>
      </c>
      <c r="E1267" s="834" t="s">
        <v>2073</v>
      </c>
      <c r="F1267" s="832" t="s">
        <v>2042</v>
      </c>
      <c r="G1267" s="832" t="s">
        <v>2451</v>
      </c>
      <c r="H1267" s="832" t="s">
        <v>630</v>
      </c>
      <c r="I1267" s="832" t="s">
        <v>3129</v>
      </c>
      <c r="J1267" s="832" t="s">
        <v>1725</v>
      </c>
      <c r="K1267" s="832" t="s">
        <v>3130</v>
      </c>
      <c r="L1267" s="835">
        <v>311.52999999999997</v>
      </c>
      <c r="M1267" s="835">
        <v>311.52999999999997</v>
      </c>
      <c r="N1267" s="832">
        <v>1</v>
      </c>
      <c r="O1267" s="836">
        <v>0.5</v>
      </c>
      <c r="P1267" s="835">
        <v>311.52999999999997</v>
      </c>
      <c r="Q1267" s="837">
        <v>1</v>
      </c>
      <c r="R1267" s="832">
        <v>1</v>
      </c>
      <c r="S1267" s="837">
        <v>1</v>
      </c>
      <c r="T1267" s="836">
        <v>0.5</v>
      </c>
      <c r="U1267" s="838">
        <v>1</v>
      </c>
    </row>
    <row r="1268" spans="1:21" ht="14.4" customHeight="1" x14ac:dyDescent="0.3">
      <c r="A1268" s="831">
        <v>31</v>
      </c>
      <c r="B1268" s="832" t="s">
        <v>2041</v>
      </c>
      <c r="C1268" s="832" t="s">
        <v>2047</v>
      </c>
      <c r="D1268" s="833" t="s">
        <v>3332</v>
      </c>
      <c r="E1268" s="834" t="s">
        <v>2073</v>
      </c>
      <c r="F1268" s="832" t="s">
        <v>2042</v>
      </c>
      <c r="G1268" s="832" t="s">
        <v>2238</v>
      </c>
      <c r="H1268" s="832" t="s">
        <v>588</v>
      </c>
      <c r="I1268" s="832" t="s">
        <v>2239</v>
      </c>
      <c r="J1268" s="832" t="s">
        <v>2240</v>
      </c>
      <c r="K1268" s="832" t="s">
        <v>2241</v>
      </c>
      <c r="L1268" s="835">
        <v>77.13</v>
      </c>
      <c r="M1268" s="835">
        <v>154.26</v>
      </c>
      <c r="N1268" s="832">
        <v>2</v>
      </c>
      <c r="O1268" s="836">
        <v>1</v>
      </c>
      <c r="P1268" s="835">
        <v>154.26</v>
      </c>
      <c r="Q1268" s="837">
        <v>1</v>
      </c>
      <c r="R1268" s="832">
        <v>2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31</v>
      </c>
      <c r="B1269" s="832" t="s">
        <v>2041</v>
      </c>
      <c r="C1269" s="832" t="s">
        <v>2047</v>
      </c>
      <c r="D1269" s="833" t="s">
        <v>3332</v>
      </c>
      <c r="E1269" s="834" t="s">
        <v>2073</v>
      </c>
      <c r="F1269" s="832" t="s">
        <v>2042</v>
      </c>
      <c r="G1269" s="832" t="s">
        <v>2380</v>
      </c>
      <c r="H1269" s="832" t="s">
        <v>588</v>
      </c>
      <c r="I1269" s="832" t="s">
        <v>2381</v>
      </c>
      <c r="J1269" s="832" t="s">
        <v>2382</v>
      </c>
      <c r="K1269" s="832" t="s">
        <v>2173</v>
      </c>
      <c r="L1269" s="835">
        <v>93.96</v>
      </c>
      <c r="M1269" s="835">
        <v>187.92</v>
      </c>
      <c r="N1269" s="832">
        <v>2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31</v>
      </c>
      <c r="B1270" s="832" t="s">
        <v>2041</v>
      </c>
      <c r="C1270" s="832" t="s">
        <v>2047</v>
      </c>
      <c r="D1270" s="833" t="s">
        <v>3332</v>
      </c>
      <c r="E1270" s="834" t="s">
        <v>2073</v>
      </c>
      <c r="F1270" s="832" t="s">
        <v>2042</v>
      </c>
      <c r="G1270" s="832" t="s">
        <v>2380</v>
      </c>
      <c r="H1270" s="832" t="s">
        <v>588</v>
      </c>
      <c r="I1270" s="832" t="s">
        <v>3081</v>
      </c>
      <c r="J1270" s="832" t="s">
        <v>2753</v>
      </c>
      <c r="K1270" s="832" t="s">
        <v>3082</v>
      </c>
      <c r="L1270" s="835">
        <v>93.96</v>
      </c>
      <c r="M1270" s="835">
        <v>187.92</v>
      </c>
      <c r="N1270" s="832">
        <v>2</v>
      </c>
      <c r="O1270" s="836">
        <v>0.5</v>
      </c>
      <c r="P1270" s="835">
        <v>187.92</v>
      </c>
      <c r="Q1270" s="837">
        <v>1</v>
      </c>
      <c r="R1270" s="832">
        <v>2</v>
      </c>
      <c r="S1270" s="837">
        <v>1</v>
      </c>
      <c r="T1270" s="836">
        <v>0.5</v>
      </c>
      <c r="U1270" s="838">
        <v>1</v>
      </c>
    </row>
    <row r="1271" spans="1:21" ht="14.4" customHeight="1" x14ac:dyDescent="0.3">
      <c r="A1271" s="831">
        <v>31</v>
      </c>
      <c r="B1271" s="832" t="s">
        <v>2041</v>
      </c>
      <c r="C1271" s="832" t="s">
        <v>2047</v>
      </c>
      <c r="D1271" s="833" t="s">
        <v>3332</v>
      </c>
      <c r="E1271" s="834" t="s">
        <v>2073</v>
      </c>
      <c r="F1271" s="832" t="s">
        <v>2042</v>
      </c>
      <c r="G1271" s="832" t="s">
        <v>2380</v>
      </c>
      <c r="H1271" s="832" t="s">
        <v>588</v>
      </c>
      <c r="I1271" s="832" t="s">
        <v>3131</v>
      </c>
      <c r="J1271" s="832" t="s">
        <v>3084</v>
      </c>
      <c r="K1271" s="832" t="s">
        <v>3132</v>
      </c>
      <c r="L1271" s="835">
        <v>119.1</v>
      </c>
      <c r="M1271" s="835">
        <v>238.2</v>
      </c>
      <c r="N1271" s="832">
        <v>2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31</v>
      </c>
      <c r="B1272" s="832" t="s">
        <v>2041</v>
      </c>
      <c r="C1272" s="832" t="s">
        <v>2047</v>
      </c>
      <c r="D1272" s="833" t="s">
        <v>3332</v>
      </c>
      <c r="E1272" s="834" t="s">
        <v>2073</v>
      </c>
      <c r="F1272" s="832" t="s">
        <v>2042</v>
      </c>
      <c r="G1272" s="832" t="s">
        <v>2380</v>
      </c>
      <c r="H1272" s="832" t="s">
        <v>588</v>
      </c>
      <c r="I1272" s="832" t="s">
        <v>3133</v>
      </c>
      <c r="J1272" s="832" t="s">
        <v>2652</v>
      </c>
      <c r="K1272" s="832" t="s">
        <v>3134</v>
      </c>
      <c r="L1272" s="835">
        <v>0</v>
      </c>
      <c r="M1272" s="835">
        <v>0</v>
      </c>
      <c r="N1272" s="832">
        <v>1</v>
      </c>
      <c r="O1272" s="836">
        <v>1</v>
      </c>
      <c r="P1272" s="835">
        <v>0</v>
      </c>
      <c r="Q1272" s="837"/>
      <c r="R1272" s="832">
        <v>1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31</v>
      </c>
      <c r="B1273" s="832" t="s">
        <v>2041</v>
      </c>
      <c r="C1273" s="832" t="s">
        <v>2047</v>
      </c>
      <c r="D1273" s="833" t="s">
        <v>3332</v>
      </c>
      <c r="E1273" s="834" t="s">
        <v>2073</v>
      </c>
      <c r="F1273" s="832" t="s">
        <v>2042</v>
      </c>
      <c r="G1273" s="832" t="s">
        <v>2380</v>
      </c>
      <c r="H1273" s="832" t="s">
        <v>588</v>
      </c>
      <c r="I1273" s="832" t="s">
        <v>3135</v>
      </c>
      <c r="J1273" s="832" t="s">
        <v>2382</v>
      </c>
      <c r="K1273" s="832" t="s">
        <v>2173</v>
      </c>
      <c r="L1273" s="835">
        <v>93.96</v>
      </c>
      <c r="M1273" s="835">
        <v>375.84</v>
      </c>
      <c r="N1273" s="832">
        <v>4</v>
      </c>
      <c r="O1273" s="836">
        <v>2</v>
      </c>
      <c r="P1273" s="835">
        <v>187.92</v>
      </c>
      <c r="Q1273" s="837">
        <v>0.5</v>
      </c>
      <c r="R1273" s="832">
        <v>2</v>
      </c>
      <c r="S1273" s="837">
        <v>0.5</v>
      </c>
      <c r="T1273" s="836">
        <v>1</v>
      </c>
      <c r="U1273" s="838">
        <v>0.5</v>
      </c>
    </row>
    <row r="1274" spans="1:21" ht="14.4" customHeight="1" x14ac:dyDescent="0.3">
      <c r="A1274" s="831">
        <v>31</v>
      </c>
      <c r="B1274" s="832" t="s">
        <v>2041</v>
      </c>
      <c r="C1274" s="832" t="s">
        <v>2047</v>
      </c>
      <c r="D1274" s="833" t="s">
        <v>3332</v>
      </c>
      <c r="E1274" s="834" t="s">
        <v>2073</v>
      </c>
      <c r="F1274" s="832" t="s">
        <v>2042</v>
      </c>
      <c r="G1274" s="832" t="s">
        <v>2562</v>
      </c>
      <c r="H1274" s="832" t="s">
        <v>588</v>
      </c>
      <c r="I1274" s="832" t="s">
        <v>2566</v>
      </c>
      <c r="J1274" s="832" t="s">
        <v>696</v>
      </c>
      <c r="K1274" s="832" t="s">
        <v>2567</v>
      </c>
      <c r="L1274" s="835">
        <v>0</v>
      </c>
      <c r="M1274" s="835">
        <v>0</v>
      </c>
      <c r="N1274" s="832">
        <v>5</v>
      </c>
      <c r="O1274" s="836">
        <v>2</v>
      </c>
      <c r="P1274" s="835">
        <v>0</v>
      </c>
      <c r="Q1274" s="837"/>
      <c r="R1274" s="832">
        <v>5</v>
      </c>
      <c r="S1274" s="837">
        <v>1</v>
      </c>
      <c r="T1274" s="836">
        <v>2</v>
      </c>
      <c r="U1274" s="838">
        <v>1</v>
      </c>
    </row>
    <row r="1275" spans="1:21" ht="14.4" customHeight="1" x14ac:dyDescent="0.3">
      <c r="A1275" s="831">
        <v>31</v>
      </c>
      <c r="B1275" s="832" t="s">
        <v>2041</v>
      </c>
      <c r="C1275" s="832" t="s">
        <v>2047</v>
      </c>
      <c r="D1275" s="833" t="s">
        <v>3332</v>
      </c>
      <c r="E1275" s="834" t="s">
        <v>2073</v>
      </c>
      <c r="F1275" s="832" t="s">
        <v>2042</v>
      </c>
      <c r="G1275" s="832" t="s">
        <v>2425</v>
      </c>
      <c r="H1275" s="832" t="s">
        <v>630</v>
      </c>
      <c r="I1275" s="832" t="s">
        <v>1894</v>
      </c>
      <c r="J1275" s="832" t="s">
        <v>1120</v>
      </c>
      <c r="K1275" s="832" t="s">
        <v>1895</v>
      </c>
      <c r="L1275" s="835">
        <v>0</v>
      </c>
      <c r="M1275" s="835">
        <v>0</v>
      </c>
      <c r="N1275" s="832">
        <v>1</v>
      </c>
      <c r="O1275" s="836">
        <v>1</v>
      </c>
      <c r="P1275" s="835">
        <v>0</v>
      </c>
      <c r="Q1275" s="837"/>
      <c r="R1275" s="832">
        <v>1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31</v>
      </c>
      <c r="B1276" s="832" t="s">
        <v>2041</v>
      </c>
      <c r="C1276" s="832" t="s">
        <v>2047</v>
      </c>
      <c r="D1276" s="833" t="s">
        <v>3332</v>
      </c>
      <c r="E1276" s="834" t="s">
        <v>2073</v>
      </c>
      <c r="F1276" s="832" t="s">
        <v>2042</v>
      </c>
      <c r="G1276" s="832" t="s">
        <v>2425</v>
      </c>
      <c r="H1276" s="832" t="s">
        <v>588</v>
      </c>
      <c r="I1276" s="832" t="s">
        <v>2763</v>
      </c>
      <c r="J1276" s="832" t="s">
        <v>2764</v>
      </c>
      <c r="K1276" s="832" t="s">
        <v>2022</v>
      </c>
      <c r="L1276" s="835">
        <v>0</v>
      </c>
      <c r="M1276" s="835">
        <v>0</v>
      </c>
      <c r="N1276" s="832">
        <v>2</v>
      </c>
      <c r="O1276" s="836">
        <v>0.5</v>
      </c>
      <c r="P1276" s="835">
        <v>0</v>
      </c>
      <c r="Q1276" s="837"/>
      <c r="R1276" s="832">
        <v>2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31</v>
      </c>
      <c r="B1277" s="832" t="s">
        <v>2041</v>
      </c>
      <c r="C1277" s="832" t="s">
        <v>2047</v>
      </c>
      <c r="D1277" s="833" t="s">
        <v>3332</v>
      </c>
      <c r="E1277" s="834" t="s">
        <v>2073</v>
      </c>
      <c r="F1277" s="832" t="s">
        <v>2042</v>
      </c>
      <c r="G1277" s="832" t="s">
        <v>2425</v>
      </c>
      <c r="H1277" s="832" t="s">
        <v>588</v>
      </c>
      <c r="I1277" s="832" t="s">
        <v>3136</v>
      </c>
      <c r="J1277" s="832" t="s">
        <v>3137</v>
      </c>
      <c r="K1277" s="832" t="s">
        <v>1893</v>
      </c>
      <c r="L1277" s="835">
        <v>0</v>
      </c>
      <c r="M1277" s="835">
        <v>0</v>
      </c>
      <c r="N1277" s="832">
        <v>1</v>
      </c>
      <c r="O1277" s="836">
        <v>0.5</v>
      </c>
      <c r="P1277" s="835">
        <v>0</v>
      </c>
      <c r="Q1277" s="837"/>
      <c r="R1277" s="832">
        <v>1</v>
      </c>
      <c r="S1277" s="837">
        <v>1</v>
      </c>
      <c r="T1277" s="836">
        <v>0.5</v>
      </c>
      <c r="U1277" s="838">
        <v>1</v>
      </c>
    </row>
    <row r="1278" spans="1:21" ht="14.4" customHeight="1" x14ac:dyDescent="0.3">
      <c r="A1278" s="831">
        <v>31</v>
      </c>
      <c r="B1278" s="832" t="s">
        <v>2041</v>
      </c>
      <c r="C1278" s="832" t="s">
        <v>2047</v>
      </c>
      <c r="D1278" s="833" t="s">
        <v>3332</v>
      </c>
      <c r="E1278" s="834" t="s">
        <v>2073</v>
      </c>
      <c r="F1278" s="832" t="s">
        <v>2042</v>
      </c>
      <c r="G1278" s="832" t="s">
        <v>2425</v>
      </c>
      <c r="H1278" s="832" t="s">
        <v>588</v>
      </c>
      <c r="I1278" s="832" t="s">
        <v>3138</v>
      </c>
      <c r="J1278" s="832" t="s">
        <v>2764</v>
      </c>
      <c r="K1278" s="832" t="s">
        <v>1893</v>
      </c>
      <c r="L1278" s="835">
        <v>0</v>
      </c>
      <c r="M1278" s="835">
        <v>0</v>
      </c>
      <c r="N1278" s="832">
        <v>2</v>
      </c>
      <c r="O1278" s="836">
        <v>0.5</v>
      </c>
      <c r="P1278" s="835">
        <v>0</v>
      </c>
      <c r="Q1278" s="837"/>
      <c r="R1278" s="832">
        <v>2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31</v>
      </c>
      <c r="B1279" s="832" t="s">
        <v>2041</v>
      </c>
      <c r="C1279" s="832" t="s">
        <v>2047</v>
      </c>
      <c r="D1279" s="833" t="s">
        <v>3332</v>
      </c>
      <c r="E1279" s="834" t="s">
        <v>2073</v>
      </c>
      <c r="F1279" s="832" t="s">
        <v>2042</v>
      </c>
      <c r="G1279" s="832" t="s">
        <v>2858</v>
      </c>
      <c r="H1279" s="832" t="s">
        <v>630</v>
      </c>
      <c r="I1279" s="832" t="s">
        <v>2859</v>
      </c>
      <c r="J1279" s="832" t="s">
        <v>2860</v>
      </c>
      <c r="K1279" s="832" t="s">
        <v>2861</v>
      </c>
      <c r="L1279" s="835">
        <v>802.48</v>
      </c>
      <c r="M1279" s="835">
        <v>1604.96</v>
      </c>
      <c r="N1279" s="832">
        <v>2</v>
      </c>
      <c r="O1279" s="836">
        <v>1</v>
      </c>
      <c r="P1279" s="835">
        <v>1604.96</v>
      </c>
      <c r="Q1279" s="837">
        <v>1</v>
      </c>
      <c r="R1279" s="832">
        <v>2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31</v>
      </c>
      <c r="B1280" s="832" t="s">
        <v>2041</v>
      </c>
      <c r="C1280" s="832" t="s">
        <v>2047</v>
      </c>
      <c r="D1280" s="833" t="s">
        <v>3332</v>
      </c>
      <c r="E1280" s="834" t="s">
        <v>2073</v>
      </c>
      <c r="F1280" s="832" t="s">
        <v>2044</v>
      </c>
      <c r="G1280" s="832" t="s">
        <v>3139</v>
      </c>
      <c r="H1280" s="832" t="s">
        <v>588</v>
      </c>
      <c r="I1280" s="832" t="s">
        <v>3140</v>
      </c>
      <c r="J1280" s="832" t="s">
        <v>3141</v>
      </c>
      <c r="K1280" s="832" t="s">
        <v>3142</v>
      </c>
      <c r="L1280" s="835">
        <v>1668</v>
      </c>
      <c r="M1280" s="835">
        <v>3336</v>
      </c>
      <c r="N1280" s="832">
        <v>2</v>
      </c>
      <c r="O1280" s="836">
        <v>2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31</v>
      </c>
      <c r="B1281" s="832" t="s">
        <v>2041</v>
      </c>
      <c r="C1281" s="832" t="s">
        <v>2047</v>
      </c>
      <c r="D1281" s="833" t="s">
        <v>3332</v>
      </c>
      <c r="E1281" s="834" t="s">
        <v>2073</v>
      </c>
      <c r="F1281" s="832" t="s">
        <v>2044</v>
      </c>
      <c r="G1281" s="832" t="s">
        <v>2105</v>
      </c>
      <c r="H1281" s="832" t="s">
        <v>588</v>
      </c>
      <c r="I1281" s="832" t="s">
        <v>2106</v>
      </c>
      <c r="J1281" s="832" t="s">
        <v>2107</v>
      </c>
      <c r="K1281" s="832" t="s">
        <v>2108</v>
      </c>
      <c r="L1281" s="835">
        <v>35.130000000000003</v>
      </c>
      <c r="M1281" s="835">
        <v>70.260000000000005</v>
      </c>
      <c r="N1281" s="832">
        <v>2</v>
      </c>
      <c r="O1281" s="836">
        <v>1</v>
      </c>
      <c r="P1281" s="835">
        <v>70.260000000000005</v>
      </c>
      <c r="Q1281" s="837">
        <v>1</v>
      </c>
      <c r="R1281" s="832">
        <v>2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31</v>
      </c>
      <c r="B1282" s="832" t="s">
        <v>2041</v>
      </c>
      <c r="C1282" s="832" t="s">
        <v>2047</v>
      </c>
      <c r="D1282" s="833" t="s">
        <v>3332</v>
      </c>
      <c r="E1282" s="834" t="s">
        <v>2073</v>
      </c>
      <c r="F1282" s="832" t="s">
        <v>2044</v>
      </c>
      <c r="G1282" s="832" t="s">
        <v>2105</v>
      </c>
      <c r="H1282" s="832" t="s">
        <v>588</v>
      </c>
      <c r="I1282" s="832" t="s">
        <v>2820</v>
      </c>
      <c r="J1282" s="832" t="s">
        <v>2821</v>
      </c>
      <c r="K1282" s="832" t="s">
        <v>2822</v>
      </c>
      <c r="L1282" s="835">
        <v>56.25</v>
      </c>
      <c r="M1282" s="835">
        <v>393.75</v>
      </c>
      <c r="N1282" s="832">
        <v>7</v>
      </c>
      <c r="O1282" s="836">
        <v>2</v>
      </c>
      <c r="P1282" s="835">
        <v>393.75</v>
      </c>
      <c r="Q1282" s="837">
        <v>1</v>
      </c>
      <c r="R1282" s="832">
        <v>7</v>
      </c>
      <c r="S1282" s="837">
        <v>1</v>
      </c>
      <c r="T1282" s="836">
        <v>2</v>
      </c>
      <c r="U1282" s="838">
        <v>1</v>
      </c>
    </row>
    <row r="1283" spans="1:21" ht="14.4" customHeight="1" x14ac:dyDescent="0.3">
      <c r="A1283" s="831">
        <v>31</v>
      </c>
      <c r="B1283" s="832" t="s">
        <v>2041</v>
      </c>
      <c r="C1283" s="832" t="s">
        <v>2047</v>
      </c>
      <c r="D1283" s="833" t="s">
        <v>3332</v>
      </c>
      <c r="E1283" s="834" t="s">
        <v>2073</v>
      </c>
      <c r="F1283" s="832" t="s">
        <v>2044</v>
      </c>
      <c r="G1283" s="832" t="s">
        <v>2105</v>
      </c>
      <c r="H1283" s="832" t="s">
        <v>588</v>
      </c>
      <c r="I1283" s="832" t="s">
        <v>2823</v>
      </c>
      <c r="J1283" s="832" t="s">
        <v>2821</v>
      </c>
      <c r="K1283" s="832" t="s">
        <v>2824</v>
      </c>
      <c r="L1283" s="835">
        <v>100</v>
      </c>
      <c r="M1283" s="835">
        <v>600</v>
      </c>
      <c r="N1283" s="832">
        <v>6</v>
      </c>
      <c r="O1283" s="836">
        <v>2</v>
      </c>
      <c r="P1283" s="835">
        <v>600</v>
      </c>
      <c r="Q1283" s="837">
        <v>1</v>
      </c>
      <c r="R1283" s="832">
        <v>6</v>
      </c>
      <c r="S1283" s="837">
        <v>1</v>
      </c>
      <c r="T1283" s="836">
        <v>2</v>
      </c>
      <c r="U1283" s="838">
        <v>1</v>
      </c>
    </row>
    <row r="1284" spans="1:21" ht="14.4" customHeight="1" x14ac:dyDescent="0.3">
      <c r="A1284" s="831">
        <v>31</v>
      </c>
      <c r="B1284" s="832" t="s">
        <v>2041</v>
      </c>
      <c r="C1284" s="832" t="s">
        <v>2047</v>
      </c>
      <c r="D1284" s="833" t="s">
        <v>3332</v>
      </c>
      <c r="E1284" s="834" t="s">
        <v>2073</v>
      </c>
      <c r="F1284" s="832" t="s">
        <v>2044</v>
      </c>
      <c r="G1284" s="832" t="s">
        <v>2105</v>
      </c>
      <c r="H1284" s="832" t="s">
        <v>588</v>
      </c>
      <c r="I1284" s="832" t="s">
        <v>3143</v>
      </c>
      <c r="J1284" s="832" t="s">
        <v>3144</v>
      </c>
      <c r="K1284" s="832" t="s">
        <v>3145</v>
      </c>
      <c r="L1284" s="835">
        <v>99</v>
      </c>
      <c r="M1284" s="835">
        <v>198</v>
      </c>
      <c r="N1284" s="832">
        <v>2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31</v>
      </c>
      <c r="B1285" s="832" t="s">
        <v>2041</v>
      </c>
      <c r="C1285" s="832" t="s">
        <v>2047</v>
      </c>
      <c r="D1285" s="833" t="s">
        <v>3332</v>
      </c>
      <c r="E1285" s="834" t="s">
        <v>2073</v>
      </c>
      <c r="F1285" s="832" t="s">
        <v>2044</v>
      </c>
      <c r="G1285" s="832" t="s">
        <v>2105</v>
      </c>
      <c r="H1285" s="832" t="s">
        <v>588</v>
      </c>
      <c r="I1285" s="832" t="s">
        <v>2570</v>
      </c>
      <c r="J1285" s="832" t="s">
        <v>2107</v>
      </c>
      <c r="K1285" s="832" t="s">
        <v>2571</v>
      </c>
      <c r="L1285" s="835">
        <v>30.99</v>
      </c>
      <c r="M1285" s="835">
        <v>185.94</v>
      </c>
      <c r="N1285" s="832">
        <v>6</v>
      </c>
      <c r="O1285" s="836">
        <v>3</v>
      </c>
      <c r="P1285" s="835">
        <v>185.94</v>
      </c>
      <c r="Q1285" s="837">
        <v>1</v>
      </c>
      <c r="R1285" s="832">
        <v>6</v>
      </c>
      <c r="S1285" s="837">
        <v>1</v>
      </c>
      <c r="T1285" s="836">
        <v>3</v>
      </c>
      <c r="U1285" s="838">
        <v>1</v>
      </c>
    </row>
    <row r="1286" spans="1:21" ht="14.4" customHeight="1" x14ac:dyDescent="0.3">
      <c r="A1286" s="831">
        <v>31</v>
      </c>
      <c r="B1286" s="832" t="s">
        <v>2041</v>
      </c>
      <c r="C1286" s="832" t="s">
        <v>2047</v>
      </c>
      <c r="D1286" s="833" t="s">
        <v>3332</v>
      </c>
      <c r="E1286" s="834" t="s">
        <v>2073</v>
      </c>
      <c r="F1286" s="832" t="s">
        <v>2044</v>
      </c>
      <c r="G1286" s="832" t="s">
        <v>2105</v>
      </c>
      <c r="H1286" s="832" t="s">
        <v>588</v>
      </c>
      <c r="I1286" s="832" t="s">
        <v>3146</v>
      </c>
      <c r="J1286" s="832" t="s">
        <v>3147</v>
      </c>
      <c r="K1286" s="832" t="s">
        <v>3148</v>
      </c>
      <c r="L1286" s="835">
        <v>15.55</v>
      </c>
      <c r="M1286" s="835">
        <v>6266.65</v>
      </c>
      <c r="N1286" s="832">
        <v>403</v>
      </c>
      <c r="O1286" s="836">
        <v>6</v>
      </c>
      <c r="P1286" s="835">
        <v>3110</v>
      </c>
      <c r="Q1286" s="837">
        <v>0.49627791563275436</v>
      </c>
      <c r="R1286" s="832">
        <v>200</v>
      </c>
      <c r="S1286" s="837">
        <v>0.49627791563275436</v>
      </c>
      <c r="T1286" s="836">
        <v>3</v>
      </c>
      <c r="U1286" s="838">
        <v>0.5</v>
      </c>
    </row>
    <row r="1287" spans="1:21" ht="14.4" customHeight="1" x14ac:dyDescent="0.3">
      <c r="A1287" s="831">
        <v>31</v>
      </c>
      <c r="B1287" s="832" t="s">
        <v>2041</v>
      </c>
      <c r="C1287" s="832" t="s">
        <v>2047</v>
      </c>
      <c r="D1287" s="833" t="s">
        <v>3332</v>
      </c>
      <c r="E1287" s="834" t="s">
        <v>2073</v>
      </c>
      <c r="F1287" s="832" t="s">
        <v>2044</v>
      </c>
      <c r="G1287" s="832" t="s">
        <v>2244</v>
      </c>
      <c r="H1287" s="832" t="s">
        <v>588</v>
      </c>
      <c r="I1287" s="832" t="s">
        <v>3149</v>
      </c>
      <c r="J1287" s="832" t="s">
        <v>3150</v>
      </c>
      <c r="K1287" s="832" t="s">
        <v>3151</v>
      </c>
      <c r="L1287" s="835">
        <v>566</v>
      </c>
      <c r="M1287" s="835">
        <v>566</v>
      </c>
      <c r="N1287" s="832">
        <v>1</v>
      </c>
      <c r="O1287" s="836">
        <v>1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31</v>
      </c>
      <c r="B1288" s="832" t="s">
        <v>2041</v>
      </c>
      <c r="C1288" s="832" t="s">
        <v>2047</v>
      </c>
      <c r="D1288" s="833" t="s">
        <v>3332</v>
      </c>
      <c r="E1288" s="834" t="s">
        <v>2073</v>
      </c>
      <c r="F1288" s="832" t="s">
        <v>2044</v>
      </c>
      <c r="G1288" s="832" t="s">
        <v>2109</v>
      </c>
      <c r="H1288" s="832" t="s">
        <v>588</v>
      </c>
      <c r="I1288" s="832" t="s">
        <v>2274</v>
      </c>
      <c r="J1288" s="832" t="s">
        <v>2275</v>
      </c>
      <c r="K1288" s="832" t="s">
        <v>2276</v>
      </c>
      <c r="L1288" s="835">
        <v>2296.87</v>
      </c>
      <c r="M1288" s="835">
        <v>4593.74</v>
      </c>
      <c r="N1288" s="832">
        <v>2</v>
      </c>
      <c r="O1288" s="836">
        <v>2</v>
      </c>
      <c r="P1288" s="835">
        <v>4593.74</v>
      </c>
      <c r="Q1288" s="837">
        <v>1</v>
      </c>
      <c r="R1288" s="832">
        <v>2</v>
      </c>
      <c r="S1288" s="837">
        <v>1</v>
      </c>
      <c r="T1288" s="836">
        <v>2</v>
      </c>
      <c r="U1288" s="838">
        <v>1</v>
      </c>
    </row>
    <row r="1289" spans="1:21" ht="14.4" customHeight="1" x14ac:dyDescent="0.3">
      <c r="A1289" s="831">
        <v>31</v>
      </c>
      <c r="B1289" s="832" t="s">
        <v>2041</v>
      </c>
      <c r="C1289" s="832" t="s">
        <v>2047</v>
      </c>
      <c r="D1289" s="833" t="s">
        <v>3332</v>
      </c>
      <c r="E1289" s="834" t="s">
        <v>2073</v>
      </c>
      <c r="F1289" s="832" t="s">
        <v>2044</v>
      </c>
      <c r="G1289" s="832" t="s">
        <v>2109</v>
      </c>
      <c r="H1289" s="832" t="s">
        <v>588</v>
      </c>
      <c r="I1289" s="832" t="s">
        <v>2314</v>
      </c>
      <c r="J1289" s="832" t="s">
        <v>2315</v>
      </c>
      <c r="K1289" s="832" t="s">
        <v>2316</v>
      </c>
      <c r="L1289" s="835">
        <v>320.25</v>
      </c>
      <c r="M1289" s="835">
        <v>1281</v>
      </c>
      <c r="N1289" s="832">
        <v>4</v>
      </c>
      <c r="O1289" s="836">
        <v>4</v>
      </c>
      <c r="P1289" s="835">
        <v>1281</v>
      </c>
      <c r="Q1289" s="837">
        <v>1</v>
      </c>
      <c r="R1289" s="832">
        <v>4</v>
      </c>
      <c r="S1289" s="837">
        <v>1</v>
      </c>
      <c r="T1289" s="836">
        <v>4</v>
      </c>
      <c r="U1289" s="838">
        <v>1</v>
      </c>
    </row>
    <row r="1290" spans="1:21" ht="14.4" customHeight="1" x14ac:dyDescent="0.3">
      <c r="A1290" s="831">
        <v>31</v>
      </c>
      <c r="B1290" s="832" t="s">
        <v>2041</v>
      </c>
      <c r="C1290" s="832" t="s">
        <v>2047</v>
      </c>
      <c r="D1290" s="833" t="s">
        <v>3332</v>
      </c>
      <c r="E1290" s="834" t="s">
        <v>2073</v>
      </c>
      <c r="F1290" s="832" t="s">
        <v>2044</v>
      </c>
      <c r="G1290" s="832" t="s">
        <v>2109</v>
      </c>
      <c r="H1290" s="832" t="s">
        <v>588</v>
      </c>
      <c r="I1290" s="832" t="s">
        <v>2359</v>
      </c>
      <c r="J1290" s="832" t="s">
        <v>2360</v>
      </c>
      <c r="K1290" s="832" t="s">
        <v>2361</v>
      </c>
      <c r="L1290" s="835">
        <v>245.43</v>
      </c>
      <c r="M1290" s="835">
        <v>490.86</v>
      </c>
      <c r="N1290" s="832">
        <v>2</v>
      </c>
      <c r="O1290" s="836">
        <v>2</v>
      </c>
      <c r="P1290" s="835">
        <v>245.43</v>
      </c>
      <c r="Q1290" s="837">
        <v>0.5</v>
      </c>
      <c r="R1290" s="832">
        <v>1</v>
      </c>
      <c r="S1290" s="837">
        <v>0.5</v>
      </c>
      <c r="T1290" s="836">
        <v>1</v>
      </c>
      <c r="U1290" s="838">
        <v>0.5</v>
      </c>
    </row>
    <row r="1291" spans="1:21" ht="14.4" customHeight="1" x14ac:dyDescent="0.3">
      <c r="A1291" s="831">
        <v>31</v>
      </c>
      <c r="B1291" s="832" t="s">
        <v>2041</v>
      </c>
      <c r="C1291" s="832" t="s">
        <v>2047</v>
      </c>
      <c r="D1291" s="833" t="s">
        <v>3332</v>
      </c>
      <c r="E1291" s="834" t="s">
        <v>2073</v>
      </c>
      <c r="F1291" s="832" t="s">
        <v>2044</v>
      </c>
      <c r="G1291" s="832" t="s">
        <v>2109</v>
      </c>
      <c r="H1291" s="832" t="s">
        <v>588</v>
      </c>
      <c r="I1291" s="832" t="s">
        <v>2578</v>
      </c>
      <c r="J1291" s="832" t="s">
        <v>2579</v>
      </c>
      <c r="K1291" s="832" t="s">
        <v>2580</v>
      </c>
      <c r="L1291" s="835">
        <v>1575</v>
      </c>
      <c r="M1291" s="835">
        <v>26775</v>
      </c>
      <c r="N1291" s="832">
        <v>17</v>
      </c>
      <c r="O1291" s="836">
        <v>17</v>
      </c>
      <c r="P1291" s="835">
        <v>26775</v>
      </c>
      <c r="Q1291" s="837">
        <v>1</v>
      </c>
      <c r="R1291" s="832">
        <v>17</v>
      </c>
      <c r="S1291" s="837">
        <v>1</v>
      </c>
      <c r="T1291" s="836">
        <v>17</v>
      </c>
      <c r="U1291" s="838">
        <v>1</v>
      </c>
    </row>
    <row r="1292" spans="1:21" ht="14.4" customHeight="1" x14ac:dyDescent="0.3">
      <c r="A1292" s="831">
        <v>31</v>
      </c>
      <c r="B1292" s="832" t="s">
        <v>2041</v>
      </c>
      <c r="C1292" s="832" t="s">
        <v>2047</v>
      </c>
      <c r="D1292" s="833" t="s">
        <v>3332</v>
      </c>
      <c r="E1292" s="834" t="s">
        <v>2073</v>
      </c>
      <c r="F1292" s="832" t="s">
        <v>2044</v>
      </c>
      <c r="G1292" s="832" t="s">
        <v>2109</v>
      </c>
      <c r="H1292" s="832" t="s">
        <v>588</v>
      </c>
      <c r="I1292" s="832" t="s">
        <v>2581</v>
      </c>
      <c r="J1292" s="832" t="s">
        <v>2582</v>
      </c>
      <c r="K1292" s="832" t="s">
        <v>2583</v>
      </c>
      <c r="L1292" s="835">
        <v>250</v>
      </c>
      <c r="M1292" s="835">
        <v>750</v>
      </c>
      <c r="N1292" s="832">
        <v>3</v>
      </c>
      <c r="O1292" s="836">
        <v>1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31</v>
      </c>
      <c r="B1293" s="832" t="s">
        <v>2041</v>
      </c>
      <c r="C1293" s="832" t="s">
        <v>2047</v>
      </c>
      <c r="D1293" s="833" t="s">
        <v>3332</v>
      </c>
      <c r="E1293" s="834" t="s">
        <v>2073</v>
      </c>
      <c r="F1293" s="832" t="s">
        <v>2044</v>
      </c>
      <c r="G1293" s="832" t="s">
        <v>2109</v>
      </c>
      <c r="H1293" s="832" t="s">
        <v>588</v>
      </c>
      <c r="I1293" s="832" t="s">
        <v>2478</v>
      </c>
      <c r="J1293" s="832" t="s">
        <v>2120</v>
      </c>
      <c r="K1293" s="832" t="s">
        <v>2479</v>
      </c>
      <c r="L1293" s="835">
        <v>50.5</v>
      </c>
      <c r="M1293" s="835">
        <v>50.5</v>
      </c>
      <c r="N1293" s="832">
        <v>1</v>
      </c>
      <c r="O1293" s="836">
        <v>1</v>
      </c>
      <c r="P1293" s="835">
        <v>50.5</v>
      </c>
      <c r="Q1293" s="837">
        <v>1</v>
      </c>
      <c r="R1293" s="832">
        <v>1</v>
      </c>
      <c r="S1293" s="837">
        <v>1</v>
      </c>
      <c r="T1293" s="836">
        <v>1</v>
      </c>
      <c r="U1293" s="838">
        <v>1</v>
      </c>
    </row>
    <row r="1294" spans="1:21" ht="14.4" customHeight="1" x14ac:dyDescent="0.3">
      <c r="A1294" s="831">
        <v>31</v>
      </c>
      <c r="B1294" s="832" t="s">
        <v>2041</v>
      </c>
      <c r="C1294" s="832" t="s">
        <v>2047</v>
      </c>
      <c r="D1294" s="833" t="s">
        <v>3332</v>
      </c>
      <c r="E1294" s="834" t="s">
        <v>2073</v>
      </c>
      <c r="F1294" s="832" t="s">
        <v>2044</v>
      </c>
      <c r="G1294" s="832" t="s">
        <v>2109</v>
      </c>
      <c r="H1294" s="832" t="s">
        <v>588</v>
      </c>
      <c r="I1294" s="832" t="s">
        <v>2119</v>
      </c>
      <c r="J1294" s="832" t="s">
        <v>2120</v>
      </c>
      <c r="K1294" s="832" t="s">
        <v>2121</v>
      </c>
      <c r="L1294" s="835">
        <v>58.5</v>
      </c>
      <c r="M1294" s="835">
        <v>58.5</v>
      </c>
      <c r="N1294" s="832">
        <v>1</v>
      </c>
      <c r="O1294" s="836">
        <v>1</v>
      </c>
      <c r="P1294" s="835">
        <v>58.5</v>
      </c>
      <c r="Q1294" s="837">
        <v>1</v>
      </c>
      <c r="R1294" s="832">
        <v>1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31</v>
      </c>
      <c r="B1295" s="832" t="s">
        <v>2041</v>
      </c>
      <c r="C1295" s="832" t="s">
        <v>2047</v>
      </c>
      <c r="D1295" s="833" t="s">
        <v>3332</v>
      </c>
      <c r="E1295" s="834" t="s">
        <v>2073</v>
      </c>
      <c r="F1295" s="832" t="s">
        <v>2044</v>
      </c>
      <c r="G1295" s="832" t="s">
        <v>2109</v>
      </c>
      <c r="H1295" s="832" t="s">
        <v>588</v>
      </c>
      <c r="I1295" s="832" t="s">
        <v>2122</v>
      </c>
      <c r="J1295" s="832" t="s">
        <v>2123</v>
      </c>
      <c r="K1295" s="832" t="s">
        <v>2124</v>
      </c>
      <c r="L1295" s="835">
        <v>971.25</v>
      </c>
      <c r="M1295" s="835">
        <v>5827.5</v>
      </c>
      <c r="N1295" s="832">
        <v>6</v>
      </c>
      <c r="O1295" s="836">
        <v>6</v>
      </c>
      <c r="P1295" s="835">
        <v>5827.5</v>
      </c>
      <c r="Q1295" s="837">
        <v>1</v>
      </c>
      <c r="R1295" s="832">
        <v>6</v>
      </c>
      <c r="S1295" s="837">
        <v>1</v>
      </c>
      <c r="T1295" s="836">
        <v>6</v>
      </c>
      <c r="U1295" s="838">
        <v>1</v>
      </c>
    </row>
    <row r="1296" spans="1:21" ht="14.4" customHeight="1" x14ac:dyDescent="0.3">
      <c r="A1296" s="831">
        <v>31</v>
      </c>
      <c r="B1296" s="832" t="s">
        <v>2041</v>
      </c>
      <c r="C1296" s="832" t="s">
        <v>2047</v>
      </c>
      <c r="D1296" s="833" t="s">
        <v>3332</v>
      </c>
      <c r="E1296" s="834" t="s">
        <v>2073</v>
      </c>
      <c r="F1296" s="832" t="s">
        <v>2044</v>
      </c>
      <c r="G1296" s="832" t="s">
        <v>2109</v>
      </c>
      <c r="H1296" s="832" t="s">
        <v>588</v>
      </c>
      <c r="I1296" s="832" t="s">
        <v>2584</v>
      </c>
      <c r="J1296" s="832" t="s">
        <v>2585</v>
      </c>
      <c r="K1296" s="832" t="s">
        <v>2586</v>
      </c>
      <c r="L1296" s="835">
        <v>250</v>
      </c>
      <c r="M1296" s="835">
        <v>500</v>
      </c>
      <c r="N1296" s="832">
        <v>2</v>
      </c>
      <c r="O1296" s="836">
        <v>2</v>
      </c>
      <c r="P1296" s="835">
        <v>500</v>
      </c>
      <c r="Q1296" s="837">
        <v>1</v>
      </c>
      <c r="R1296" s="832">
        <v>2</v>
      </c>
      <c r="S1296" s="837">
        <v>1</v>
      </c>
      <c r="T1296" s="836">
        <v>2</v>
      </c>
      <c r="U1296" s="838">
        <v>1</v>
      </c>
    </row>
    <row r="1297" spans="1:21" ht="14.4" customHeight="1" x14ac:dyDescent="0.3">
      <c r="A1297" s="831">
        <v>31</v>
      </c>
      <c r="B1297" s="832" t="s">
        <v>2041</v>
      </c>
      <c r="C1297" s="832" t="s">
        <v>2047</v>
      </c>
      <c r="D1297" s="833" t="s">
        <v>3332</v>
      </c>
      <c r="E1297" s="834" t="s">
        <v>2073</v>
      </c>
      <c r="F1297" s="832" t="s">
        <v>2044</v>
      </c>
      <c r="G1297" s="832" t="s">
        <v>2109</v>
      </c>
      <c r="H1297" s="832" t="s">
        <v>588</v>
      </c>
      <c r="I1297" s="832" t="s">
        <v>2589</v>
      </c>
      <c r="J1297" s="832" t="s">
        <v>2590</v>
      </c>
      <c r="K1297" s="832" t="s">
        <v>2591</v>
      </c>
      <c r="L1297" s="835">
        <v>600</v>
      </c>
      <c r="M1297" s="835">
        <v>3600</v>
      </c>
      <c r="N1297" s="832">
        <v>6</v>
      </c>
      <c r="O1297" s="836">
        <v>5</v>
      </c>
      <c r="P1297" s="835">
        <v>2400</v>
      </c>
      <c r="Q1297" s="837">
        <v>0.66666666666666663</v>
      </c>
      <c r="R1297" s="832">
        <v>4</v>
      </c>
      <c r="S1297" s="837">
        <v>0.66666666666666663</v>
      </c>
      <c r="T1297" s="836">
        <v>3</v>
      </c>
      <c r="U1297" s="838">
        <v>0.6</v>
      </c>
    </row>
    <row r="1298" spans="1:21" ht="14.4" customHeight="1" x14ac:dyDescent="0.3">
      <c r="A1298" s="831">
        <v>31</v>
      </c>
      <c r="B1298" s="832" t="s">
        <v>2041</v>
      </c>
      <c r="C1298" s="832" t="s">
        <v>2047</v>
      </c>
      <c r="D1298" s="833" t="s">
        <v>3332</v>
      </c>
      <c r="E1298" s="834" t="s">
        <v>2073</v>
      </c>
      <c r="F1298" s="832" t="s">
        <v>2044</v>
      </c>
      <c r="G1298" s="832" t="s">
        <v>2109</v>
      </c>
      <c r="H1298" s="832" t="s">
        <v>588</v>
      </c>
      <c r="I1298" s="832" t="s">
        <v>2277</v>
      </c>
      <c r="J1298" s="832" t="s">
        <v>2278</v>
      </c>
      <c r="K1298" s="832" t="s">
        <v>2279</v>
      </c>
      <c r="L1298" s="835">
        <v>349.12</v>
      </c>
      <c r="M1298" s="835">
        <v>349.12</v>
      </c>
      <c r="N1298" s="832">
        <v>1</v>
      </c>
      <c r="O1298" s="836">
        <v>1</v>
      </c>
      <c r="P1298" s="835">
        <v>349.12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31</v>
      </c>
      <c r="B1299" s="832" t="s">
        <v>2041</v>
      </c>
      <c r="C1299" s="832" t="s">
        <v>2047</v>
      </c>
      <c r="D1299" s="833" t="s">
        <v>3332</v>
      </c>
      <c r="E1299" s="834" t="s">
        <v>2073</v>
      </c>
      <c r="F1299" s="832" t="s">
        <v>2044</v>
      </c>
      <c r="G1299" s="832" t="s">
        <v>2109</v>
      </c>
      <c r="H1299" s="832" t="s">
        <v>588</v>
      </c>
      <c r="I1299" s="832" t="s">
        <v>2125</v>
      </c>
      <c r="J1299" s="832" t="s">
        <v>2126</v>
      </c>
      <c r="K1299" s="832" t="s">
        <v>2127</v>
      </c>
      <c r="L1299" s="835">
        <v>350</v>
      </c>
      <c r="M1299" s="835">
        <v>700</v>
      </c>
      <c r="N1299" s="832">
        <v>2</v>
      </c>
      <c r="O1299" s="836">
        <v>2</v>
      </c>
      <c r="P1299" s="835">
        <v>700</v>
      </c>
      <c r="Q1299" s="837">
        <v>1</v>
      </c>
      <c r="R1299" s="832">
        <v>2</v>
      </c>
      <c r="S1299" s="837">
        <v>1</v>
      </c>
      <c r="T1299" s="836">
        <v>2</v>
      </c>
      <c r="U1299" s="838">
        <v>1</v>
      </c>
    </row>
    <row r="1300" spans="1:21" ht="14.4" customHeight="1" x14ac:dyDescent="0.3">
      <c r="A1300" s="831">
        <v>31</v>
      </c>
      <c r="B1300" s="832" t="s">
        <v>2041</v>
      </c>
      <c r="C1300" s="832" t="s">
        <v>2047</v>
      </c>
      <c r="D1300" s="833" t="s">
        <v>3332</v>
      </c>
      <c r="E1300" s="834" t="s">
        <v>2073</v>
      </c>
      <c r="F1300" s="832" t="s">
        <v>2044</v>
      </c>
      <c r="G1300" s="832" t="s">
        <v>2109</v>
      </c>
      <c r="H1300" s="832" t="s">
        <v>588</v>
      </c>
      <c r="I1300" s="832" t="s">
        <v>2280</v>
      </c>
      <c r="J1300" s="832" t="s">
        <v>2120</v>
      </c>
      <c r="K1300" s="832" t="s">
        <v>2281</v>
      </c>
      <c r="L1300" s="835">
        <v>58.5</v>
      </c>
      <c r="M1300" s="835">
        <v>58.5</v>
      </c>
      <c r="N1300" s="832">
        <v>1</v>
      </c>
      <c r="O1300" s="836">
        <v>1</v>
      </c>
      <c r="P1300" s="835">
        <v>58.5</v>
      </c>
      <c r="Q1300" s="837">
        <v>1</v>
      </c>
      <c r="R1300" s="832">
        <v>1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31</v>
      </c>
      <c r="B1301" s="832" t="s">
        <v>2041</v>
      </c>
      <c r="C1301" s="832" t="s">
        <v>2047</v>
      </c>
      <c r="D1301" s="833" t="s">
        <v>3332</v>
      </c>
      <c r="E1301" s="834" t="s">
        <v>2073</v>
      </c>
      <c r="F1301" s="832" t="s">
        <v>2044</v>
      </c>
      <c r="G1301" s="832" t="s">
        <v>2109</v>
      </c>
      <c r="H1301" s="832" t="s">
        <v>588</v>
      </c>
      <c r="I1301" s="832" t="s">
        <v>2251</v>
      </c>
      <c r="J1301" s="832" t="s">
        <v>2252</v>
      </c>
      <c r="K1301" s="832" t="s">
        <v>2253</v>
      </c>
      <c r="L1301" s="835">
        <v>1000</v>
      </c>
      <c r="M1301" s="835">
        <v>4000</v>
      </c>
      <c r="N1301" s="832">
        <v>4</v>
      </c>
      <c r="O1301" s="836">
        <v>4</v>
      </c>
      <c r="P1301" s="835">
        <v>4000</v>
      </c>
      <c r="Q1301" s="837">
        <v>1</v>
      </c>
      <c r="R1301" s="832">
        <v>4</v>
      </c>
      <c r="S1301" s="837">
        <v>1</v>
      </c>
      <c r="T1301" s="836">
        <v>4</v>
      </c>
      <c r="U1301" s="838">
        <v>1</v>
      </c>
    </row>
    <row r="1302" spans="1:21" ht="14.4" customHeight="1" x14ac:dyDescent="0.3">
      <c r="A1302" s="831">
        <v>31</v>
      </c>
      <c r="B1302" s="832" t="s">
        <v>2041</v>
      </c>
      <c r="C1302" s="832" t="s">
        <v>2047</v>
      </c>
      <c r="D1302" s="833" t="s">
        <v>3332</v>
      </c>
      <c r="E1302" s="834" t="s">
        <v>2073</v>
      </c>
      <c r="F1302" s="832" t="s">
        <v>2044</v>
      </c>
      <c r="G1302" s="832" t="s">
        <v>2109</v>
      </c>
      <c r="H1302" s="832" t="s">
        <v>588</v>
      </c>
      <c r="I1302" s="832" t="s">
        <v>2367</v>
      </c>
      <c r="J1302" s="832" t="s">
        <v>2368</v>
      </c>
      <c r="K1302" s="832" t="s">
        <v>2322</v>
      </c>
      <c r="L1302" s="835">
        <v>1000</v>
      </c>
      <c r="M1302" s="835">
        <v>1000</v>
      </c>
      <c r="N1302" s="832">
        <v>1</v>
      </c>
      <c r="O1302" s="836">
        <v>1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31</v>
      </c>
      <c r="B1303" s="832" t="s">
        <v>2041</v>
      </c>
      <c r="C1303" s="832" t="s">
        <v>2047</v>
      </c>
      <c r="D1303" s="833" t="s">
        <v>3332</v>
      </c>
      <c r="E1303" s="834" t="s">
        <v>2073</v>
      </c>
      <c r="F1303" s="832" t="s">
        <v>2044</v>
      </c>
      <c r="G1303" s="832" t="s">
        <v>2109</v>
      </c>
      <c r="H1303" s="832" t="s">
        <v>588</v>
      </c>
      <c r="I1303" s="832" t="s">
        <v>3152</v>
      </c>
      <c r="J1303" s="832" t="s">
        <v>3153</v>
      </c>
      <c r="K1303" s="832" t="s">
        <v>3154</v>
      </c>
      <c r="L1303" s="835">
        <v>400</v>
      </c>
      <c r="M1303" s="835">
        <v>400</v>
      </c>
      <c r="N1303" s="832">
        <v>1</v>
      </c>
      <c r="O1303" s="836">
        <v>1</v>
      </c>
      <c r="P1303" s="835">
        <v>400</v>
      </c>
      <c r="Q1303" s="837">
        <v>1</v>
      </c>
      <c r="R1303" s="832">
        <v>1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31</v>
      </c>
      <c r="B1304" s="832" t="s">
        <v>2041</v>
      </c>
      <c r="C1304" s="832" t="s">
        <v>2047</v>
      </c>
      <c r="D1304" s="833" t="s">
        <v>3332</v>
      </c>
      <c r="E1304" s="834" t="s">
        <v>2073</v>
      </c>
      <c r="F1304" s="832" t="s">
        <v>2044</v>
      </c>
      <c r="G1304" s="832" t="s">
        <v>2109</v>
      </c>
      <c r="H1304" s="832" t="s">
        <v>588</v>
      </c>
      <c r="I1304" s="832" t="s">
        <v>2865</v>
      </c>
      <c r="J1304" s="832" t="s">
        <v>2866</v>
      </c>
      <c r="K1304" s="832" t="s">
        <v>2867</v>
      </c>
      <c r="L1304" s="835">
        <v>400</v>
      </c>
      <c r="M1304" s="835">
        <v>400</v>
      </c>
      <c r="N1304" s="832">
        <v>1</v>
      </c>
      <c r="O1304" s="836">
        <v>1</v>
      </c>
      <c r="P1304" s="835">
        <v>400</v>
      </c>
      <c r="Q1304" s="837">
        <v>1</v>
      </c>
      <c r="R1304" s="832">
        <v>1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31</v>
      </c>
      <c r="B1305" s="832" t="s">
        <v>2041</v>
      </c>
      <c r="C1305" s="832" t="s">
        <v>2047</v>
      </c>
      <c r="D1305" s="833" t="s">
        <v>3332</v>
      </c>
      <c r="E1305" s="834" t="s">
        <v>2073</v>
      </c>
      <c r="F1305" s="832" t="s">
        <v>2044</v>
      </c>
      <c r="G1305" s="832" t="s">
        <v>2109</v>
      </c>
      <c r="H1305" s="832" t="s">
        <v>588</v>
      </c>
      <c r="I1305" s="832" t="s">
        <v>2596</v>
      </c>
      <c r="J1305" s="832" t="s">
        <v>2597</v>
      </c>
      <c r="K1305" s="832" t="s">
        <v>2598</v>
      </c>
      <c r="L1305" s="835">
        <v>628</v>
      </c>
      <c r="M1305" s="835">
        <v>628</v>
      </c>
      <c r="N1305" s="832">
        <v>1</v>
      </c>
      <c r="O1305" s="836">
        <v>1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31</v>
      </c>
      <c r="B1306" s="832" t="s">
        <v>2041</v>
      </c>
      <c r="C1306" s="832" t="s">
        <v>2047</v>
      </c>
      <c r="D1306" s="833" t="s">
        <v>3332</v>
      </c>
      <c r="E1306" s="834" t="s">
        <v>2073</v>
      </c>
      <c r="F1306" s="832" t="s">
        <v>2044</v>
      </c>
      <c r="G1306" s="832" t="s">
        <v>2109</v>
      </c>
      <c r="H1306" s="832" t="s">
        <v>588</v>
      </c>
      <c r="I1306" s="832" t="s">
        <v>2606</v>
      </c>
      <c r="J1306" s="832" t="s">
        <v>2607</v>
      </c>
      <c r="K1306" s="832" t="s">
        <v>2608</v>
      </c>
      <c r="L1306" s="835">
        <v>3200</v>
      </c>
      <c r="M1306" s="835">
        <v>6400</v>
      </c>
      <c r="N1306" s="832">
        <v>2</v>
      </c>
      <c r="O1306" s="836">
        <v>2</v>
      </c>
      <c r="P1306" s="835">
        <v>6400</v>
      </c>
      <c r="Q1306" s="837">
        <v>1</v>
      </c>
      <c r="R1306" s="832">
        <v>2</v>
      </c>
      <c r="S1306" s="837">
        <v>1</v>
      </c>
      <c r="T1306" s="836">
        <v>2</v>
      </c>
      <c r="U1306" s="838">
        <v>1</v>
      </c>
    </row>
    <row r="1307" spans="1:21" ht="14.4" customHeight="1" x14ac:dyDescent="0.3">
      <c r="A1307" s="831">
        <v>31</v>
      </c>
      <c r="B1307" s="832" t="s">
        <v>2041</v>
      </c>
      <c r="C1307" s="832" t="s">
        <v>2047</v>
      </c>
      <c r="D1307" s="833" t="s">
        <v>3332</v>
      </c>
      <c r="E1307" s="834" t="s">
        <v>2073</v>
      </c>
      <c r="F1307" s="832" t="s">
        <v>2044</v>
      </c>
      <c r="G1307" s="832" t="s">
        <v>2109</v>
      </c>
      <c r="H1307" s="832" t="s">
        <v>588</v>
      </c>
      <c r="I1307" s="832" t="s">
        <v>3155</v>
      </c>
      <c r="J1307" s="832" t="s">
        <v>3156</v>
      </c>
      <c r="K1307" s="832" t="s">
        <v>3157</v>
      </c>
      <c r="L1307" s="835">
        <v>3200</v>
      </c>
      <c r="M1307" s="835">
        <v>3200</v>
      </c>
      <c r="N1307" s="832">
        <v>1</v>
      </c>
      <c r="O1307" s="836">
        <v>1</v>
      </c>
      <c r="P1307" s="835">
        <v>3200</v>
      </c>
      <c r="Q1307" s="837">
        <v>1</v>
      </c>
      <c r="R1307" s="832">
        <v>1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31</v>
      </c>
      <c r="B1308" s="832" t="s">
        <v>2041</v>
      </c>
      <c r="C1308" s="832" t="s">
        <v>2047</v>
      </c>
      <c r="D1308" s="833" t="s">
        <v>3332</v>
      </c>
      <c r="E1308" s="834" t="s">
        <v>2073</v>
      </c>
      <c r="F1308" s="832" t="s">
        <v>2044</v>
      </c>
      <c r="G1308" s="832" t="s">
        <v>2131</v>
      </c>
      <c r="H1308" s="832" t="s">
        <v>588</v>
      </c>
      <c r="I1308" s="832" t="s">
        <v>2132</v>
      </c>
      <c r="J1308" s="832" t="s">
        <v>2133</v>
      </c>
      <c r="K1308" s="832" t="s">
        <v>2134</v>
      </c>
      <c r="L1308" s="835">
        <v>200</v>
      </c>
      <c r="M1308" s="835">
        <v>800</v>
      </c>
      <c r="N1308" s="832">
        <v>4</v>
      </c>
      <c r="O1308" s="836">
        <v>2</v>
      </c>
      <c r="P1308" s="835">
        <v>800</v>
      </c>
      <c r="Q1308" s="837">
        <v>1</v>
      </c>
      <c r="R1308" s="832">
        <v>4</v>
      </c>
      <c r="S1308" s="837">
        <v>1</v>
      </c>
      <c r="T1308" s="836">
        <v>2</v>
      </c>
      <c r="U1308" s="838">
        <v>1</v>
      </c>
    </row>
    <row r="1309" spans="1:21" ht="14.4" customHeight="1" x14ac:dyDescent="0.3">
      <c r="A1309" s="831">
        <v>31</v>
      </c>
      <c r="B1309" s="832" t="s">
        <v>2041</v>
      </c>
      <c r="C1309" s="832" t="s">
        <v>2047</v>
      </c>
      <c r="D1309" s="833" t="s">
        <v>3332</v>
      </c>
      <c r="E1309" s="834" t="s">
        <v>2073</v>
      </c>
      <c r="F1309" s="832" t="s">
        <v>2044</v>
      </c>
      <c r="G1309" s="832" t="s">
        <v>2629</v>
      </c>
      <c r="H1309" s="832" t="s">
        <v>588</v>
      </c>
      <c r="I1309" s="832" t="s">
        <v>3158</v>
      </c>
      <c r="J1309" s="832" t="s">
        <v>3159</v>
      </c>
      <c r="K1309" s="832" t="s">
        <v>3160</v>
      </c>
      <c r="L1309" s="835">
        <v>0</v>
      </c>
      <c r="M1309" s="835">
        <v>0</v>
      </c>
      <c r="N1309" s="832">
        <v>1</v>
      </c>
      <c r="O1309" s="836">
        <v>1</v>
      </c>
      <c r="P1309" s="835"/>
      <c r="Q1309" s="837"/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31</v>
      </c>
      <c r="B1310" s="832" t="s">
        <v>2041</v>
      </c>
      <c r="C1310" s="832" t="s">
        <v>2047</v>
      </c>
      <c r="D1310" s="833" t="s">
        <v>3332</v>
      </c>
      <c r="E1310" s="834" t="s">
        <v>2073</v>
      </c>
      <c r="F1310" s="832" t="s">
        <v>2044</v>
      </c>
      <c r="G1310" s="832" t="s">
        <v>2633</v>
      </c>
      <c r="H1310" s="832" t="s">
        <v>588</v>
      </c>
      <c r="I1310" s="832" t="s">
        <v>2637</v>
      </c>
      <c r="J1310" s="832" t="s">
        <v>2638</v>
      </c>
      <c r="K1310" s="832" t="s">
        <v>2639</v>
      </c>
      <c r="L1310" s="835">
        <v>1659.44</v>
      </c>
      <c r="M1310" s="835">
        <v>89609.760000000038</v>
      </c>
      <c r="N1310" s="832">
        <v>54</v>
      </c>
      <c r="O1310" s="836">
        <v>50</v>
      </c>
      <c r="P1310" s="835">
        <v>77993.680000000037</v>
      </c>
      <c r="Q1310" s="837">
        <v>0.87037037037037046</v>
      </c>
      <c r="R1310" s="832">
        <v>47</v>
      </c>
      <c r="S1310" s="837">
        <v>0.87037037037037035</v>
      </c>
      <c r="T1310" s="836">
        <v>43</v>
      </c>
      <c r="U1310" s="838">
        <v>0.86</v>
      </c>
    </row>
    <row r="1311" spans="1:21" ht="14.4" customHeight="1" x14ac:dyDescent="0.3">
      <c r="A1311" s="831">
        <v>31</v>
      </c>
      <c r="B1311" s="832" t="s">
        <v>2041</v>
      </c>
      <c r="C1311" s="832" t="s">
        <v>2047</v>
      </c>
      <c r="D1311" s="833" t="s">
        <v>3332</v>
      </c>
      <c r="E1311" s="834" t="s">
        <v>2074</v>
      </c>
      <c r="F1311" s="832" t="s">
        <v>2042</v>
      </c>
      <c r="G1311" s="832" t="s">
        <v>2135</v>
      </c>
      <c r="H1311" s="832" t="s">
        <v>588</v>
      </c>
      <c r="I1311" s="832" t="s">
        <v>3161</v>
      </c>
      <c r="J1311" s="832" t="s">
        <v>3162</v>
      </c>
      <c r="K1311" s="832" t="s">
        <v>1684</v>
      </c>
      <c r="L1311" s="835">
        <v>0</v>
      </c>
      <c r="M1311" s="835">
        <v>0</v>
      </c>
      <c r="N1311" s="832">
        <v>2</v>
      </c>
      <c r="O1311" s="836">
        <v>0.5</v>
      </c>
      <c r="P1311" s="835">
        <v>0</v>
      </c>
      <c r="Q1311" s="837"/>
      <c r="R1311" s="832">
        <v>2</v>
      </c>
      <c r="S1311" s="837">
        <v>1</v>
      </c>
      <c r="T1311" s="836">
        <v>0.5</v>
      </c>
      <c r="U1311" s="838">
        <v>1</v>
      </c>
    </row>
    <row r="1312" spans="1:21" ht="14.4" customHeight="1" x14ac:dyDescent="0.3">
      <c r="A1312" s="831">
        <v>31</v>
      </c>
      <c r="B1312" s="832" t="s">
        <v>2041</v>
      </c>
      <c r="C1312" s="832" t="s">
        <v>2047</v>
      </c>
      <c r="D1312" s="833" t="s">
        <v>3332</v>
      </c>
      <c r="E1312" s="834" t="s">
        <v>2074</v>
      </c>
      <c r="F1312" s="832" t="s">
        <v>2042</v>
      </c>
      <c r="G1312" s="832" t="s">
        <v>2085</v>
      </c>
      <c r="H1312" s="832" t="s">
        <v>630</v>
      </c>
      <c r="I1312" s="832" t="s">
        <v>1776</v>
      </c>
      <c r="J1312" s="832" t="s">
        <v>1158</v>
      </c>
      <c r="K1312" s="832" t="s">
        <v>1777</v>
      </c>
      <c r="L1312" s="835">
        <v>154.36000000000001</v>
      </c>
      <c r="M1312" s="835">
        <v>463.08000000000004</v>
      </c>
      <c r="N1312" s="832">
        <v>3</v>
      </c>
      <c r="O1312" s="836">
        <v>3</v>
      </c>
      <c r="P1312" s="835">
        <v>308.72000000000003</v>
      </c>
      <c r="Q1312" s="837">
        <v>0.66666666666666663</v>
      </c>
      <c r="R1312" s="832">
        <v>2</v>
      </c>
      <c r="S1312" s="837">
        <v>0.66666666666666663</v>
      </c>
      <c r="T1312" s="836">
        <v>2</v>
      </c>
      <c r="U1312" s="838">
        <v>0.66666666666666663</v>
      </c>
    </row>
    <row r="1313" spans="1:21" ht="14.4" customHeight="1" x14ac:dyDescent="0.3">
      <c r="A1313" s="831">
        <v>31</v>
      </c>
      <c r="B1313" s="832" t="s">
        <v>2041</v>
      </c>
      <c r="C1313" s="832" t="s">
        <v>2047</v>
      </c>
      <c r="D1313" s="833" t="s">
        <v>3332</v>
      </c>
      <c r="E1313" s="834" t="s">
        <v>2074</v>
      </c>
      <c r="F1313" s="832" t="s">
        <v>2042</v>
      </c>
      <c r="G1313" s="832" t="s">
        <v>2085</v>
      </c>
      <c r="H1313" s="832" t="s">
        <v>630</v>
      </c>
      <c r="I1313" s="832" t="s">
        <v>1778</v>
      </c>
      <c r="J1313" s="832" t="s">
        <v>1779</v>
      </c>
      <c r="K1313" s="832" t="s">
        <v>1780</v>
      </c>
      <c r="L1313" s="835">
        <v>149.52000000000001</v>
      </c>
      <c r="M1313" s="835">
        <v>149.52000000000001</v>
      </c>
      <c r="N1313" s="832">
        <v>1</v>
      </c>
      <c r="O1313" s="836">
        <v>1</v>
      </c>
      <c r="P1313" s="835">
        <v>149.52000000000001</v>
      </c>
      <c r="Q1313" s="837">
        <v>1</v>
      </c>
      <c r="R1313" s="832">
        <v>1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31</v>
      </c>
      <c r="B1314" s="832" t="s">
        <v>2041</v>
      </c>
      <c r="C1314" s="832" t="s">
        <v>2047</v>
      </c>
      <c r="D1314" s="833" t="s">
        <v>3332</v>
      </c>
      <c r="E1314" s="834" t="s">
        <v>2074</v>
      </c>
      <c r="F1314" s="832" t="s">
        <v>2042</v>
      </c>
      <c r="G1314" s="832" t="s">
        <v>2085</v>
      </c>
      <c r="H1314" s="832" t="s">
        <v>630</v>
      </c>
      <c r="I1314" s="832" t="s">
        <v>3015</v>
      </c>
      <c r="J1314" s="832" t="s">
        <v>3016</v>
      </c>
      <c r="K1314" s="832" t="s">
        <v>3017</v>
      </c>
      <c r="L1314" s="835">
        <v>75.73</v>
      </c>
      <c r="M1314" s="835">
        <v>75.73</v>
      </c>
      <c r="N1314" s="832">
        <v>1</v>
      </c>
      <c r="O1314" s="836">
        <v>1</v>
      </c>
      <c r="P1314" s="835">
        <v>75.73</v>
      </c>
      <c r="Q1314" s="837">
        <v>1</v>
      </c>
      <c r="R1314" s="832">
        <v>1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31</v>
      </c>
      <c r="B1315" s="832" t="s">
        <v>2041</v>
      </c>
      <c r="C1315" s="832" t="s">
        <v>2047</v>
      </c>
      <c r="D1315" s="833" t="s">
        <v>3332</v>
      </c>
      <c r="E1315" s="834" t="s">
        <v>2074</v>
      </c>
      <c r="F1315" s="832" t="s">
        <v>2042</v>
      </c>
      <c r="G1315" s="832" t="s">
        <v>2834</v>
      </c>
      <c r="H1315" s="832" t="s">
        <v>630</v>
      </c>
      <c r="I1315" s="832" t="s">
        <v>3163</v>
      </c>
      <c r="J1315" s="832" t="s">
        <v>1807</v>
      </c>
      <c r="K1315" s="832" t="s">
        <v>3164</v>
      </c>
      <c r="L1315" s="835">
        <v>141.09</v>
      </c>
      <c r="M1315" s="835">
        <v>141.09</v>
      </c>
      <c r="N1315" s="832">
        <v>1</v>
      </c>
      <c r="O1315" s="836">
        <v>0.5</v>
      </c>
      <c r="P1315" s="835">
        <v>141.09</v>
      </c>
      <c r="Q1315" s="837">
        <v>1</v>
      </c>
      <c r="R1315" s="832">
        <v>1</v>
      </c>
      <c r="S1315" s="837">
        <v>1</v>
      </c>
      <c r="T1315" s="836">
        <v>0.5</v>
      </c>
      <c r="U1315" s="838">
        <v>1</v>
      </c>
    </row>
    <row r="1316" spans="1:21" ht="14.4" customHeight="1" x14ac:dyDescent="0.3">
      <c r="A1316" s="831">
        <v>31</v>
      </c>
      <c r="B1316" s="832" t="s">
        <v>2041</v>
      </c>
      <c r="C1316" s="832" t="s">
        <v>2047</v>
      </c>
      <c r="D1316" s="833" t="s">
        <v>3332</v>
      </c>
      <c r="E1316" s="834" t="s">
        <v>2074</v>
      </c>
      <c r="F1316" s="832" t="s">
        <v>2042</v>
      </c>
      <c r="G1316" s="832" t="s">
        <v>2142</v>
      </c>
      <c r="H1316" s="832" t="s">
        <v>588</v>
      </c>
      <c r="I1316" s="832" t="s">
        <v>2143</v>
      </c>
      <c r="J1316" s="832" t="s">
        <v>2144</v>
      </c>
      <c r="K1316" s="832" t="s">
        <v>1790</v>
      </c>
      <c r="L1316" s="835">
        <v>78.33</v>
      </c>
      <c r="M1316" s="835">
        <v>156.66</v>
      </c>
      <c r="N1316" s="832">
        <v>2</v>
      </c>
      <c r="O1316" s="836">
        <v>2</v>
      </c>
      <c r="P1316" s="835">
        <v>156.66</v>
      </c>
      <c r="Q1316" s="837">
        <v>1</v>
      </c>
      <c r="R1316" s="832">
        <v>2</v>
      </c>
      <c r="S1316" s="837">
        <v>1</v>
      </c>
      <c r="T1316" s="836">
        <v>2</v>
      </c>
      <c r="U1316" s="838">
        <v>1</v>
      </c>
    </row>
    <row r="1317" spans="1:21" ht="14.4" customHeight="1" x14ac:dyDescent="0.3">
      <c r="A1317" s="831">
        <v>31</v>
      </c>
      <c r="B1317" s="832" t="s">
        <v>2041</v>
      </c>
      <c r="C1317" s="832" t="s">
        <v>2047</v>
      </c>
      <c r="D1317" s="833" t="s">
        <v>3332</v>
      </c>
      <c r="E1317" s="834" t="s">
        <v>2074</v>
      </c>
      <c r="F1317" s="832" t="s">
        <v>2042</v>
      </c>
      <c r="G1317" s="832" t="s">
        <v>2837</v>
      </c>
      <c r="H1317" s="832" t="s">
        <v>630</v>
      </c>
      <c r="I1317" s="832" t="s">
        <v>2838</v>
      </c>
      <c r="J1317" s="832" t="s">
        <v>2839</v>
      </c>
      <c r="K1317" s="832" t="s">
        <v>2840</v>
      </c>
      <c r="L1317" s="835">
        <v>176.32</v>
      </c>
      <c r="M1317" s="835">
        <v>176.32</v>
      </c>
      <c r="N1317" s="832">
        <v>1</v>
      </c>
      <c r="O1317" s="836">
        <v>1</v>
      </c>
      <c r="P1317" s="835">
        <v>176.32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31</v>
      </c>
      <c r="B1318" s="832" t="s">
        <v>2041</v>
      </c>
      <c r="C1318" s="832" t="s">
        <v>2047</v>
      </c>
      <c r="D1318" s="833" t="s">
        <v>3332</v>
      </c>
      <c r="E1318" s="834" t="s">
        <v>2074</v>
      </c>
      <c r="F1318" s="832" t="s">
        <v>2042</v>
      </c>
      <c r="G1318" s="832" t="s">
        <v>2348</v>
      </c>
      <c r="H1318" s="832" t="s">
        <v>588</v>
      </c>
      <c r="I1318" s="832" t="s">
        <v>2868</v>
      </c>
      <c r="J1318" s="832" t="s">
        <v>2869</v>
      </c>
      <c r="K1318" s="832" t="s">
        <v>2684</v>
      </c>
      <c r="L1318" s="835">
        <v>32.28</v>
      </c>
      <c r="M1318" s="835">
        <v>32.28</v>
      </c>
      <c r="N1318" s="832">
        <v>1</v>
      </c>
      <c r="O1318" s="836">
        <v>1</v>
      </c>
      <c r="P1318" s="835">
        <v>32.28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31</v>
      </c>
      <c r="B1319" s="832" t="s">
        <v>2041</v>
      </c>
      <c r="C1319" s="832" t="s">
        <v>2047</v>
      </c>
      <c r="D1319" s="833" t="s">
        <v>3332</v>
      </c>
      <c r="E1319" s="834" t="s">
        <v>2074</v>
      </c>
      <c r="F1319" s="832" t="s">
        <v>2042</v>
      </c>
      <c r="G1319" s="832" t="s">
        <v>3041</v>
      </c>
      <c r="H1319" s="832" t="s">
        <v>588</v>
      </c>
      <c r="I1319" s="832" t="s">
        <v>3042</v>
      </c>
      <c r="J1319" s="832" t="s">
        <v>3043</v>
      </c>
      <c r="K1319" s="832" t="s">
        <v>3044</v>
      </c>
      <c r="L1319" s="835">
        <v>736.33</v>
      </c>
      <c r="M1319" s="835">
        <v>736.33</v>
      </c>
      <c r="N1319" s="832">
        <v>1</v>
      </c>
      <c r="O1319" s="836">
        <v>0.5</v>
      </c>
      <c r="P1319" s="835">
        <v>736.33</v>
      </c>
      <c r="Q1319" s="837">
        <v>1</v>
      </c>
      <c r="R1319" s="832">
        <v>1</v>
      </c>
      <c r="S1319" s="837">
        <v>1</v>
      </c>
      <c r="T1319" s="836">
        <v>0.5</v>
      </c>
      <c r="U1319" s="838">
        <v>1</v>
      </c>
    </row>
    <row r="1320" spans="1:21" ht="14.4" customHeight="1" x14ac:dyDescent="0.3">
      <c r="A1320" s="831">
        <v>31</v>
      </c>
      <c r="B1320" s="832" t="s">
        <v>2041</v>
      </c>
      <c r="C1320" s="832" t="s">
        <v>2047</v>
      </c>
      <c r="D1320" s="833" t="s">
        <v>3332</v>
      </c>
      <c r="E1320" s="834" t="s">
        <v>2074</v>
      </c>
      <c r="F1320" s="832" t="s">
        <v>2042</v>
      </c>
      <c r="G1320" s="832" t="s">
        <v>3165</v>
      </c>
      <c r="H1320" s="832" t="s">
        <v>588</v>
      </c>
      <c r="I1320" s="832" t="s">
        <v>3166</v>
      </c>
      <c r="J1320" s="832" t="s">
        <v>1225</v>
      </c>
      <c r="K1320" s="832" t="s">
        <v>3167</v>
      </c>
      <c r="L1320" s="835">
        <v>0</v>
      </c>
      <c r="M1320" s="835">
        <v>0</v>
      </c>
      <c r="N1320" s="832">
        <v>2</v>
      </c>
      <c r="O1320" s="836">
        <v>1</v>
      </c>
      <c r="P1320" s="835">
        <v>0</v>
      </c>
      <c r="Q1320" s="837"/>
      <c r="R1320" s="832">
        <v>2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31</v>
      </c>
      <c r="B1321" s="832" t="s">
        <v>2041</v>
      </c>
      <c r="C1321" s="832" t="s">
        <v>2047</v>
      </c>
      <c r="D1321" s="833" t="s">
        <v>3332</v>
      </c>
      <c r="E1321" s="834" t="s">
        <v>2074</v>
      </c>
      <c r="F1321" s="832" t="s">
        <v>2042</v>
      </c>
      <c r="G1321" s="832" t="s">
        <v>2286</v>
      </c>
      <c r="H1321" s="832" t="s">
        <v>588</v>
      </c>
      <c r="I1321" s="832" t="s">
        <v>2287</v>
      </c>
      <c r="J1321" s="832" t="s">
        <v>1200</v>
      </c>
      <c r="K1321" s="832" t="s">
        <v>2288</v>
      </c>
      <c r="L1321" s="835">
        <v>48.09</v>
      </c>
      <c r="M1321" s="835">
        <v>96.18</v>
      </c>
      <c r="N1321" s="832">
        <v>2</v>
      </c>
      <c r="O1321" s="836">
        <v>0.5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31</v>
      </c>
      <c r="B1322" s="832" t="s">
        <v>2041</v>
      </c>
      <c r="C1322" s="832" t="s">
        <v>2047</v>
      </c>
      <c r="D1322" s="833" t="s">
        <v>3332</v>
      </c>
      <c r="E1322" s="834" t="s">
        <v>2074</v>
      </c>
      <c r="F1322" s="832" t="s">
        <v>2042</v>
      </c>
      <c r="G1322" s="832" t="s">
        <v>2800</v>
      </c>
      <c r="H1322" s="832" t="s">
        <v>588</v>
      </c>
      <c r="I1322" s="832" t="s">
        <v>2801</v>
      </c>
      <c r="J1322" s="832" t="s">
        <v>2802</v>
      </c>
      <c r="K1322" s="832" t="s">
        <v>2803</v>
      </c>
      <c r="L1322" s="835">
        <v>76.180000000000007</v>
      </c>
      <c r="M1322" s="835">
        <v>76.180000000000007</v>
      </c>
      <c r="N1322" s="832">
        <v>1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31</v>
      </c>
      <c r="B1323" s="832" t="s">
        <v>2041</v>
      </c>
      <c r="C1323" s="832" t="s">
        <v>2047</v>
      </c>
      <c r="D1323" s="833" t="s">
        <v>3332</v>
      </c>
      <c r="E1323" s="834" t="s">
        <v>2074</v>
      </c>
      <c r="F1323" s="832" t="s">
        <v>2042</v>
      </c>
      <c r="G1323" s="832" t="s">
        <v>2161</v>
      </c>
      <c r="H1323" s="832" t="s">
        <v>588</v>
      </c>
      <c r="I1323" s="832" t="s">
        <v>2162</v>
      </c>
      <c r="J1323" s="832" t="s">
        <v>2163</v>
      </c>
      <c r="K1323" s="832" t="s">
        <v>2164</v>
      </c>
      <c r="L1323" s="835">
        <v>132.97999999999999</v>
      </c>
      <c r="M1323" s="835">
        <v>1196.82</v>
      </c>
      <c r="N1323" s="832">
        <v>9</v>
      </c>
      <c r="O1323" s="836">
        <v>5</v>
      </c>
      <c r="P1323" s="835">
        <v>1063.8399999999999</v>
      </c>
      <c r="Q1323" s="837">
        <v>0.88888888888888884</v>
      </c>
      <c r="R1323" s="832">
        <v>8</v>
      </c>
      <c r="S1323" s="837">
        <v>0.88888888888888884</v>
      </c>
      <c r="T1323" s="836">
        <v>4</v>
      </c>
      <c r="U1323" s="838">
        <v>0.8</v>
      </c>
    </row>
    <row r="1324" spans="1:21" ht="14.4" customHeight="1" x14ac:dyDescent="0.3">
      <c r="A1324" s="831">
        <v>31</v>
      </c>
      <c r="B1324" s="832" t="s">
        <v>2041</v>
      </c>
      <c r="C1324" s="832" t="s">
        <v>2047</v>
      </c>
      <c r="D1324" s="833" t="s">
        <v>3332</v>
      </c>
      <c r="E1324" s="834" t="s">
        <v>2074</v>
      </c>
      <c r="F1324" s="832" t="s">
        <v>2042</v>
      </c>
      <c r="G1324" s="832" t="s">
        <v>3064</v>
      </c>
      <c r="H1324" s="832" t="s">
        <v>588</v>
      </c>
      <c r="I1324" s="832" t="s">
        <v>3168</v>
      </c>
      <c r="J1324" s="832" t="s">
        <v>3169</v>
      </c>
      <c r="K1324" s="832" t="s">
        <v>3170</v>
      </c>
      <c r="L1324" s="835">
        <v>59.78</v>
      </c>
      <c r="M1324" s="835">
        <v>239.12</v>
      </c>
      <c r="N1324" s="832">
        <v>4</v>
      </c>
      <c r="O1324" s="836">
        <v>1.5</v>
      </c>
      <c r="P1324" s="835">
        <v>239.12</v>
      </c>
      <c r="Q1324" s="837">
        <v>1</v>
      </c>
      <c r="R1324" s="832">
        <v>4</v>
      </c>
      <c r="S1324" s="837">
        <v>1</v>
      </c>
      <c r="T1324" s="836">
        <v>1.5</v>
      </c>
      <c r="U1324" s="838">
        <v>1</v>
      </c>
    </row>
    <row r="1325" spans="1:21" ht="14.4" customHeight="1" x14ac:dyDescent="0.3">
      <c r="A1325" s="831">
        <v>31</v>
      </c>
      <c r="B1325" s="832" t="s">
        <v>2041</v>
      </c>
      <c r="C1325" s="832" t="s">
        <v>2047</v>
      </c>
      <c r="D1325" s="833" t="s">
        <v>3332</v>
      </c>
      <c r="E1325" s="834" t="s">
        <v>2074</v>
      </c>
      <c r="F1325" s="832" t="s">
        <v>2042</v>
      </c>
      <c r="G1325" s="832" t="s">
        <v>2082</v>
      </c>
      <c r="H1325" s="832" t="s">
        <v>630</v>
      </c>
      <c r="I1325" s="832" t="s">
        <v>2083</v>
      </c>
      <c r="J1325" s="832" t="s">
        <v>810</v>
      </c>
      <c r="K1325" s="832" t="s">
        <v>1638</v>
      </c>
      <c r="L1325" s="835">
        <v>490.89</v>
      </c>
      <c r="M1325" s="835">
        <v>14235.810000000001</v>
      </c>
      <c r="N1325" s="832">
        <v>29</v>
      </c>
      <c r="O1325" s="836">
        <v>25.5</v>
      </c>
      <c r="P1325" s="835">
        <v>13254.03</v>
      </c>
      <c r="Q1325" s="837">
        <v>0.93103448275862066</v>
      </c>
      <c r="R1325" s="832">
        <v>27</v>
      </c>
      <c r="S1325" s="837">
        <v>0.93103448275862066</v>
      </c>
      <c r="T1325" s="836">
        <v>23.5</v>
      </c>
      <c r="U1325" s="838">
        <v>0.92156862745098034</v>
      </c>
    </row>
    <row r="1326" spans="1:21" ht="14.4" customHeight="1" x14ac:dyDescent="0.3">
      <c r="A1326" s="831">
        <v>31</v>
      </c>
      <c r="B1326" s="832" t="s">
        <v>2041</v>
      </c>
      <c r="C1326" s="832" t="s">
        <v>2047</v>
      </c>
      <c r="D1326" s="833" t="s">
        <v>3332</v>
      </c>
      <c r="E1326" s="834" t="s">
        <v>2074</v>
      </c>
      <c r="F1326" s="832" t="s">
        <v>2042</v>
      </c>
      <c r="G1326" s="832" t="s">
        <v>2082</v>
      </c>
      <c r="H1326" s="832" t="s">
        <v>630</v>
      </c>
      <c r="I1326" s="832" t="s">
        <v>2415</v>
      </c>
      <c r="J1326" s="832" t="s">
        <v>810</v>
      </c>
      <c r="K1326" s="832" t="s">
        <v>2416</v>
      </c>
      <c r="L1326" s="835">
        <v>147.26</v>
      </c>
      <c r="M1326" s="835">
        <v>441.78</v>
      </c>
      <c r="N1326" s="832">
        <v>3</v>
      </c>
      <c r="O1326" s="836">
        <v>2</v>
      </c>
      <c r="P1326" s="835">
        <v>441.78</v>
      </c>
      <c r="Q1326" s="837">
        <v>1</v>
      </c>
      <c r="R1326" s="832">
        <v>3</v>
      </c>
      <c r="S1326" s="837">
        <v>1</v>
      </c>
      <c r="T1326" s="836">
        <v>2</v>
      </c>
      <c r="U1326" s="838">
        <v>1</v>
      </c>
    </row>
    <row r="1327" spans="1:21" ht="14.4" customHeight="1" x14ac:dyDescent="0.3">
      <c r="A1327" s="831">
        <v>31</v>
      </c>
      <c r="B1327" s="832" t="s">
        <v>2041</v>
      </c>
      <c r="C1327" s="832" t="s">
        <v>2047</v>
      </c>
      <c r="D1327" s="833" t="s">
        <v>3332</v>
      </c>
      <c r="E1327" s="834" t="s">
        <v>2074</v>
      </c>
      <c r="F1327" s="832" t="s">
        <v>2042</v>
      </c>
      <c r="G1327" s="832" t="s">
        <v>2082</v>
      </c>
      <c r="H1327" s="832" t="s">
        <v>630</v>
      </c>
      <c r="I1327" s="832" t="s">
        <v>2091</v>
      </c>
      <c r="J1327" s="832" t="s">
        <v>810</v>
      </c>
      <c r="K1327" s="832" t="s">
        <v>1636</v>
      </c>
      <c r="L1327" s="835">
        <v>736.33</v>
      </c>
      <c r="M1327" s="835">
        <v>13990.27</v>
      </c>
      <c r="N1327" s="832">
        <v>19</v>
      </c>
      <c r="O1327" s="836">
        <v>15.5</v>
      </c>
      <c r="P1327" s="835">
        <v>13253.94</v>
      </c>
      <c r="Q1327" s="837">
        <v>0.94736842105263164</v>
      </c>
      <c r="R1327" s="832">
        <v>18</v>
      </c>
      <c r="S1327" s="837">
        <v>0.94736842105263153</v>
      </c>
      <c r="T1327" s="836">
        <v>14.5</v>
      </c>
      <c r="U1327" s="838">
        <v>0.93548387096774188</v>
      </c>
    </row>
    <row r="1328" spans="1:21" ht="14.4" customHeight="1" x14ac:dyDescent="0.3">
      <c r="A1328" s="831">
        <v>31</v>
      </c>
      <c r="B1328" s="832" t="s">
        <v>2041</v>
      </c>
      <c r="C1328" s="832" t="s">
        <v>2047</v>
      </c>
      <c r="D1328" s="833" t="s">
        <v>3332</v>
      </c>
      <c r="E1328" s="834" t="s">
        <v>2074</v>
      </c>
      <c r="F1328" s="832" t="s">
        <v>2042</v>
      </c>
      <c r="G1328" s="832" t="s">
        <v>2082</v>
      </c>
      <c r="H1328" s="832" t="s">
        <v>630</v>
      </c>
      <c r="I1328" s="832" t="s">
        <v>3171</v>
      </c>
      <c r="J1328" s="832" t="s">
        <v>3118</v>
      </c>
      <c r="K1328" s="832" t="s">
        <v>3172</v>
      </c>
      <c r="L1328" s="835">
        <v>1847.49</v>
      </c>
      <c r="M1328" s="835">
        <v>1847.49</v>
      </c>
      <c r="N1328" s="832">
        <v>1</v>
      </c>
      <c r="O1328" s="836">
        <v>1</v>
      </c>
      <c r="P1328" s="835">
        <v>1847.49</v>
      </c>
      <c r="Q1328" s="837">
        <v>1</v>
      </c>
      <c r="R1328" s="832">
        <v>1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31</v>
      </c>
      <c r="B1329" s="832" t="s">
        <v>2041</v>
      </c>
      <c r="C1329" s="832" t="s">
        <v>2047</v>
      </c>
      <c r="D1329" s="833" t="s">
        <v>3332</v>
      </c>
      <c r="E1329" s="834" t="s">
        <v>2074</v>
      </c>
      <c r="F1329" s="832" t="s">
        <v>2042</v>
      </c>
      <c r="G1329" s="832" t="s">
        <v>2092</v>
      </c>
      <c r="H1329" s="832" t="s">
        <v>630</v>
      </c>
      <c r="I1329" s="832" t="s">
        <v>1844</v>
      </c>
      <c r="J1329" s="832" t="s">
        <v>671</v>
      </c>
      <c r="K1329" s="832" t="s">
        <v>1845</v>
      </c>
      <c r="L1329" s="835">
        <v>48.42</v>
      </c>
      <c r="M1329" s="835">
        <v>48.42</v>
      </c>
      <c r="N1329" s="832">
        <v>1</v>
      </c>
      <c r="O1329" s="836">
        <v>0.5</v>
      </c>
      <c r="P1329" s="835">
        <v>48.42</v>
      </c>
      <c r="Q1329" s="837">
        <v>1</v>
      </c>
      <c r="R1329" s="832">
        <v>1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31</v>
      </c>
      <c r="B1330" s="832" t="s">
        <v>2041</v>
      </c>
      <c r="C1330" s="832" t="s">
        <v>2047</v>
      </c>
      <c r="D1330" s="833" t="s">
        <v>3332</v>
      </c>
      <c r="E1330" s="834" t="s">
        <v>2074</v>
      </c>
      <c r="F1330" s="832" t="s">
        <v>2042</v>
      </c>
      <c r="G1330" s="832" t="s">
        <v>2553</v>
      </c>
      <c r="H1330" s="832" t="s">
        <v>588</v>
      </c>
      <c r="I1330" s="832" t="s">
        <v>2554</v>
      </c>
      <c r="J1330" s="832" t="s">
        <v>635</v>
      </c>
      <c r="K1330" s="832" t="s">
        <v>2555</v>
      </c>
      <c r="L1330" s="835">
        <v>108.44</v>
      </c>
      <c r="M1330" s="835">
        <v>108.44</v>
      </c>
      <c r="N1330" s="832">
        <v>1</v>
      </c>
      <c r="O1330" s="836">
        <v>1</v>
      </c>
      <c r="P1330" s="835">
        <v>108.44</v>
      </c>
      <c r="Q1330" s="837">
        <v>1</v>
      </c>
      <c r="R1330" s="832">
        <v>1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31</v>
      </c>
      <c r="B1331" s="832" t="s">
        <v>2041</v>
      </c>
      <c r="C1331" s="832" t="s">
        <v>2047</v>
      </c>
      <c r="D1331" s="833" t="s">
        <v>3332</v>
      </c>
      <c r="E1331" s="834" t="s">
        <v>2074</v>
      </c>
      <c r="F1331" s="832" t="s">
        <v>2042</v>
      </c>
      <c r="G1331" s="832" t="s">
        <v>3173</v>
      </c>
      <c r="H1331" s="832" t="s">
        <v>588</v>
      </c>
      <c r="I1331" s="832" t="s">
        <v>3174</v>
      </c>
      <c r="J1331" s="832" t="s">
        <v>3175</v>
      </c>
      <c r="K1331" s="832" t="s">
        <v>3176</v>
      </c>
      <c r="L1331" s="835">
        <v>453.79</v>
      </c>
      <c r="M1331" s="835">
        <v>453.79</v>
      </c>
      <c r="N1331" s="832">
        <v>1</v>
      </c>
      <c r="O1331" s="836">
        <v>1</v>
      </c>
      <c r="P1331" s="835">
        <v>453.79</v>
      </c>
      <c r="Q1331" s="837">
        <v>1</v>
      </c>
      <c r="R1331" s="832">
        <v>1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31</v>
      </c>
      <c r="B1332" s="832" t="s">
        <v>2041</v>
      </c>
      <c r="C1332" s="832" t="s">
        <v>2047</v>
      </c>
      <c r="D1332" s="833" t="s">
        <v>3332</v>
      </c>
      <c r="E1332" s="834" t="s">
        <v>2074</v>
      </c>
      <c r="F1332" s="832" t="s">
        <v>2042</v>
      </c>
      <c r="G1332" s="832" t="s">
        <v>3177</v>
      </c>
      <c r="H1332" s="832" t="s">
        <v>588</v>
      </c>
      <c r="I1332" s="832" t="s">
        <v>3178</v>
      </c>
      <c r="J1332" s="832" t="s">
        <v>3179</v>
      </c>
      <c r="K1332" s="832" t="s">
        <v>3180</v>
      </c>
      <c r="L1332" s="835">
        <v>0</v>
      </c>
      <c r="M1332" s="835">
        <v>0</v>
      </c>
      <c r="N1332" s="832">
        <v>4</v>
      </c>
      <c r="O1332" s="836">
        <v>2</v>
      </c>
      <c r="P1332" s="835">
        <v>0</v>
      </c>
      <c r="Q1332" s="837"/>
      <c r="R1332" s="832">
        <v>4</v>
      </c>
      <c r="S1332" s="837">
        <v>1</v>
      </c>
      <c r="T1332" s="836">
        <v>2</v>
      </c>
      <c r="U1332" s="838">
        <v>1</v>
      </c>
    </row>
    <row r="1333" spans="1:21" ht="14.4" customHeight="1" x14ac:dyDescent="0.3">
      <c r="A1333" s="831">
        <v>31</v>
      </c>
      <c r="B1333" s="832" t="s">
        <v>2041</v>
      </c>
      <c r="C1333" s="832" t="s">
        <v>2047</v>
      </c>
      <c r="D1333" s="833" t="s">
        <v>3332</v>
      </c>
      <c r="E1333" s="834" t="s">
        <v>2074</v>
      </c>
      <c r="F1333" s="832" t="s">
        <v>2042</v>
      </c>
      <c r="G1333" s="832" t="s">
        <v>2093</v>
      </c>
      <c r="H1333" s="832" t="s">
        <v>630</v>
      </c>
      <c r="I1333" s="832" t="s">
        <v>1866</v>
      </c>
      <c r="J1333" s="832" t="s">
        <v>1867</v>
      </c>
      <c r="K1333" s="832" t="s">
        <v>1868</v>
      </c>
      <c r="L1333" s="835">
        <v>0</v>
      </c>
      <c r="M1333" s="835">
        <v>0</v>
      </c>
      <c r="N1333" s="832">
        <v>4</v>
      </c>
      <c r="O1333" s="836">
        <v>2</v>
      </c>
      <c r="P1333" s="835">
        <v>0</v>
      </c>
      <c r="Q1333" s="837"/>
      <c r="R1333" s="832">
        <v>3</v>
      </c>
      <c r="S1333" s="837">
        <v>0.75</v>
      </c>
      <c r="T1333" s="836">
        <v>1</v>
      </c>
      <c r="U1333" s="838">
        <v>0.5</v>
      </c>
    </row>
    <row r="1334" spans="1:21" ht="14.4" customHeight="1" x14ac:dyDescent="0.3">
      <c r="A1334" s="831">
        <v>31</v>
      </c>
      <c r="B1334" s="832" t="s">
        <v>2041</v>
      </c>
      <c r="C1334" s="832" t="s">
        <v>2047</v>
      </c>
      <c r="D1334" s="833" t="s">
        <v>3332</v>
      </c>
      <c r="E1334" s="834" t="s">
        <v>2074</v>
      </c>
      <c r="F1334" s="832" t="s">
        <v>2042</v>
      </c>
      <c r="G1334" s="832" t="s">
        <v>2235</v>
      </c>
      <c r="H1334" s="832" t="s">
        <v>588</v>
      </c>
      <c r="I1334" s="832" t="s">
        <v>2340</v>
      </c>
      <c r="J1334" s="832" t="s">
        <v>1511</v>
      </c>
      <c r="K1334" s="832" t="s">
        <v>2341</v>
      </c>
      <c r="L1334" s="835">
        <v>59.56</v>
      </c>
      <c r="M1334" s="835">
        <v>59.56</v>
      </c>
      <c r="N1334" s="832">
        <v>1</v>
      </c>
      <c r="O1334" s="836">
        <v>1</v>
      </c>
      <c r="P1334" s="835">
        <v>59.56</v>
      </c>
      <c r="Q1334" s="837">
        <v>1</v>
      </c>
      <c r="R1334" s="832">
        <v>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31</v>
      </c>
      <c r="B1335" s="832" t="s">
        <v>2041</v>
      </c>
      <c r="C1335" s="832" t="s">
        <v>2047</v>
      </c>
      <c r="D1335" s="833" t="s">
        <v>3332</v>
      </c>
      <c r="E1335" s="834" t="s">
        <v>2074</v>
      </c>
      <c r="F1335" s="832" t="s">
        <v>2042</v>
      </c>
      <c r="G1335" s="832" t="s">
        <v>3181</v>
      </c>
      <c r="H1335" s="832" t="s">
        <v>588</v>
      </c>
      <c r="I1335" s="832" t="s">
        <v>3182</v>
      </c>
      <c r="J1335" s="832" t="s">
        <v>3183</v>
      </c>
      <c r="K1335" s="832" t="s">
        <v>3184</v>
      </c>
      <c r="L1335" s="835">
        <v>60.39</v>
      </c>
      <c r="M1335" s="835">
        <v>60.39</v>
      </c>
      <c r="N1335" s="832">
        <v>1</v>
      </c>
      <c r="O1335" s="836">
        <v>1</v>
      </c>
      <c r="P1335" s="835">
        <v>60.39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31</v>
      </c>
      <c r="B1336" s="832" t="s">
        <v>2041</v>
      </c>
      <c r="C1336" s="832" t="s">
        <v>2047</v>
      </c>
      <c r="D1336" s="833" t="s">
        <v>3332</v>
      </c>
      <c r="E1336" s="834" t="s">
        <v>2074</v>
      </c>
      <c r="F1336" s="832" t="s">
        <v>2042</v>
      </c>
      <c r="G1336" s="832" t="s">
        <v>2451</v>
      </c>
      <c r="H1336" s="832" t="s">
        <v>588</v>
      </c>
      <c r="I1336" s="832" t="s">
        <v>3078</v>
      </c>
      <c r="J1336" s="832" t="s">
        <v>3079</v>
      </c>
      <c r="K1336" s="832" t="s">
        <v>3080</v>
      </c>
      <c r="L1336" s="835">
        <v>43.61</v>
      </c>
      <c r="M1336" s="835">
        <v>43.61</v>
      </c>
      <c r="N1336" s="832">
        <v>1</v>
      </c>
      <c r="O1336" s="836">
        <v>0.5</v>
      </c>
      <c r="P1336" s="835">
        <v>43.61</v>
      </c>
      <c r="Q1336" s="837">
        <v>1</v>
      </c>
      <c r="R1336" s="832">
        <v>1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31</v>
      </c>
      <c r="B1337" s="832" t="s">
        <v>2041</v>
      </c>
      <c r="C1337" s="832" t="s">
        <v>2047</v>
      </c>
      <c r="D1337" s="833" t="s">
        <v>3332</v>
      </c>
      <c r="E1337" s="834" t="s">
        <v>2074</v>
      </c>
      <c r="F1337" s="832" t="s">
        <v>2042</v>
      </c>
      <c r="G1337" s="832" t="s">
        <v>2380</v>
      </c>
      <c r="H1337" s="832" t="s">
        <v>588</v>
      </c>
      <c r="I1337" s="832" t="s">
        <v>3185</v>
      </c>
      <c r="J1337" s="832" t="s">
        <v>917</v>
      </c>
      <c r="K1337" s="832" t="s">
        <v>2384</v>
      </c>
      <c r="L1337" s="835">
        <v>31.32</v>
      </c>
      <c r="M1337" s="835">
        <v>62.64</v>
      </c>
      <c r="N1337" s="832">
        <v>2</v>
      </c>
      <c r="O1337" s="836">
        <v>1</v>
      </c>
      <c r="P1337" s="835">
        <v>62.64</v>
      </c>
      <c r="Q1337" s="837">
        <v>1</v>
      </c>
      <c r="R1337" s="832">
        <v>2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31</v>
      </c>
      <c r="B1338" s="832" t="s">
        <v>2041</v>
      </c>
      <c r="C1338" s="832" t="s">
        <v>2047</v>
      </c>
      <c r="D1338" s="833" t="s">
        <v>3332</v>
      </c>
      <c r="E1338" s="834" t="s">
        <v>2074</v>
      </c>
      <c r="F1338" s="832" t="s">
        <v>2042</v>
      </c>
      <c r="G1338" s="832" t="s">
        <v>2097</v>
      </c>
      <c r="H1338" s="832" t="s">
        <v>588</v>
      </c>
      <c r="I1338" s="832" t="s">
        <v>2986</v>
      </c>
      <c r="J1338" s="832" t="s">
        <v>2099</v>
      </c>
      <c r="K1338" s="832" t="s">
        <v>2987</v>
      </c>
      <c r="L1338" s="835">
        <v>299.83999999999997</v>
      </c>
      <c r="M1338" s="835">
        <v>299.83999999999997</v>
      </c>
      <c r="N1338" s="832">
        <v>1</v>
      </c>
      <c r="O1338" s="836">
        <v>1</v>
      </c>
      <c r="P1338" s="835">
        <v>299.83999999999997</v>
      </c>
      <c r="Q1338" s="837">
        <v>1</v>
      </c>
      <c r="R1338" s="832">
        <v>1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31</v>
      </c>
      <c r="B1339" s="832" t="s">
        <v>2041</v>
      </c>
      <c r="C1339" s="832" t="s">
        <v>2047</v>
      </c>
      <c r="D1339" s="833" t="s">
        <v>3332</v>
      </c>
      <c r="E1339" s="834" t="s">
        <v>2074</v>
      </c>
      <c r="F1339" s="832" t="s">
        <v>2044</v>
      </c>
      <c r="G1339" s="832" t="s">
        <v>2105</v>
      </c>
      <c r="H1339" s="832" t="s">
        <v>588</v>
      </c>
      <c r="I1339" s="832" t="s">
        <v>2570</v>
      </c>
      <c r="J1339" s="832" t="s">
        <v>2107</v>
      </c>
      <c r="K1339" s="832" t="s">
        <v>2571</v>
      </c>
      <c r="L1339" s="835">
        <v>30.99</v>
      </c>
      <c r="M1339" s="835">
        <v>309.90000000000003</v>
      </c>
      <c r="N1339" s="832">
        <v>10</v>
      </c>
      <c r="O1339" s="836">
        <v>10</v>
      </c>
      <c r="P1339" s="835">
        <v>309.90000000000003</v>
      </c>
      <c r="Q1339" s="837">
        <v>1</v>
      </c>
      <c r="R1339" s="832">
        <v>10</v>
      </c>
      <c r="S1339" s="837">
        <v>1</v>
      </c>
      <c r="T1339" s="836">
        <v>10</v>
      </c>
      <c r="U1339" s="838">
        <v>1</v>
      </c>
    </row>
    <row r="1340" spans="1:21" ht="14.4" customHeight="1" x14ac:dyDescent="0.3">
      <c r="A1340" s="831">
        <v>31</v>
      </c>
      <c r="B1340" s="832" t="s">
        <v>2041</v>
      </c>
      <c r="C1340" s="832" t="s">
        <v>2047</v>
      </c>
      <c r="D1340" s="833" t="s">
        <v>3332</v>
      </c>
      <c r="E1340" s="834" t="s">
        <v>2074</v>
      </c>
      <c r="F1340" s="832" t="s">
        <v>2044</v>
      </c>
      <c r="G1340" s="832" t="s">
        <v>2109</v>
      </c>
      <c r="H1340" s="832" t="s">
        <v>588</v>
      </c>
      <c r="I1340" s="832" t="s">
        <v>2110</v>
      </c>
      <c r="J1340" s="832" t="s">
        <v>2111</v>
      </c>
      <c r="K1340" s="832" t="s">
        <v>2112</v>
      </c>
      <c r="L1340" s="835">
        <v>492.18</v>
      </c>
      <c r="M1340" s="835">
        <v>492.18</v>
      </c>
      <c r="N1340" s="832">
        <v>1</v>
      </c>
      <c r="O1340" s="836">
        <v>1</v>
      </c>
      <c r="P1340" s="835">
        <v>492.18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31</v>
      </c>
      <c r="B1341" s="832" t="s">
        <v>2041</v>
      </c>
      <c r="C1341" s="832" t="s">
        <v>2047</v>
      </c>
      <c r="D1341" s="833" t="s">
        <v>3332</v>
      </c>
      <c r="E1341" s="834" t="s">
        <v>2074</v>
      </c>
      <c r="F1341" s="832" t="s">
        <v>2044</v>
      </c>
      <c r="G1341" s="832" t="s">
        <v>2109</v>
      </c>
      <c r="H1341" s="832" t="s">
        <v>588</v>
      </c>
      <c r="I1341" s="832" t="s">
        <v>2314</v>
      </c>
      <c r="J1341" s="832" t="s">
        <v>2315</v>
      </c>
      <c r="K1341" s="832" t="s">
        <v>2316</v>
      </c>
      <c r="L1341" s="835">
        <v>320.25</v>
      </c>
      <c r="M1341" s="835">
        <v>320.25</v>
      </c>
      <c r="N1341" s="832">
        <v>1</v>
      </c>
      <c r="O1341" s="836">
        <v>1</v>
      </c>
      <c r="P1341" s="835">
        <v>320.25</v>
      </c>
      <c r="Q1341" s="837">
        <v>1</v>
      </c>
      <c r="R1341" s="832">
        <v>1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31</v>
      </c>
      <c r="B1342" s="832" t="s">
        <v>2041</v>
      </c>
      <c r="C1342" s="832" t="s">
        <v>2047</v>
      </c>
      <c r="D1342" s="833" t="s">
        <v>3332</v>
      </c>
      <c r="E1342" s="834" t="s">
        <v>2074</v>
      </c>
      <c r="F1342" s="832" t="s">
        <v>2044</v>
      </c>
      <c r="G1342" s="832" t="s">
        <v>2109</v>
      </c>
      <c r="H1342" s="832" t="s">
        <v>588</v>
      </c>
      <c r="I1342" s="832" t="s">
        <v>2478</v>
      </c>
      <c r="J1342" s="832" t="s">
        <v>2120</v>
      </c>
      <c r="K1342" s="832" t="s">
        <v>2479</v>
      </c>
      <c r="L1342" s="835">
        <v>50.5</v>
      </c>
      <c r="M1342" s="835">
        <v>50.5</v>
      </c>
      <c r="N1342" s="832">
        <v>1</v>
      </c>
      <c r="O1342" s="836">
        <v>1</v>
      </c>
      <c r="P1342" s="835">
        <v>50.5</v>
      </c>
      <c r="Q1342" s="837">
        <v>1</v>
      </c>
      <c r="R1342" s="832">
        <v>1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31</v>
      </c>
      <c r="B1343" s="832" t="s">
        <v>2041</v>
      </c>
      <c r="C1343" s="832" t="s">
        <v>2047</v>
      </c>
      <c r="D1343" s="833" t="s">
        <v>3332</v>
      </c>
      <c r="E1343" s="834" t="s">
        <v>2074</v>
      </c>
      <c r="F1343" s="832" t="s">
        <v>2044</v>
      </c>
      <c r="G1343" s="832" t="s">
        <v>2109</v>
      </c>
      <c r="H1343" s="832" t="s">
        <v>588</v>
      </c>
      <c r="I1343" s="832" t="s">
        <v>2119</v>
      </c>
      <c r="J1343" s="832" t="s">
        <v>2120</v>
      </c>
      <c r="K1343" s="832" t="s">
        <v>2121</v>
      </c>
      <c r="L1343" s="835">
        <v>58.5</v>
      </c>
      <c r="M1343" s="835">
        <v>117</v>
      </c>
      <c r="N1343" s="832">
        <v>2</v>
      </c>
      <c r="O1343" s="836">
        <v>2</v>
      </c>
      <c r="P1343" s="835">
        <v>117</v>
      </c>
      <c r="Q1343" s="837">
        <v>1</v>
      </c>
      <c r="R1343" s="832">
        <v>2</v>
      </c>
      <c r="S1343" s="837">
        <v>1</v>
      </c>
      <c r="T1343" s="836">
        <v>2</v>
      </c>
      <c r="U1343" s="838">
        <v>1</v>
      </c>
    </row>
    <row r="1344" spans="1:21" ht="14.4" customHeight="1" x14ac:dyDescent="0.3">
      <c r="A1344" s="831">
        <v>31</v>
      </c>
      <c r="B1344" s="832" t="s">
        <v>2041</v>
      </c>
      <c r="C1344" s="832" t="s">
        <v>2047</v>
      </c>
      <c r="D1344" s="833" t="s">
        <v>3332</v>
      </c>
      <c r="E1344" s="834" t="s">
        <v>2074</v>
      </c>
      <c r="F1344" s="832" t="s">
        <v>2044</v>
      </c>
      <c r="G1344" s="832" t="s">
        <v>2109</v>
      </c>
      <c r="H1344" s="832" t="s">
        <v>588</v>
      </c>
      <c r="I1344" s="832" t="s">
        <v>2122</v>
      </c>
      <c r="J1344" s="832" t="s">
        <v>2123</v>
      </c>
      <c r="K1344" s="832" t="s">
        <v>2124</v>
      </c>
      <c r="L1344" s="835">
        <v>971.25</v>
      </c>
      <c r="M1344" s="835">
        <v>971.25</v>
      </c>
      <c r="N1344" s="832">
        <v>1</v>
      </c>
      <c r="O1344" s="836">
        <v>1</v>
      </c>
      <c r="P1344" s="835">
        <v>971.25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31</v>
      </c>
      <c r="B1345" s="832" t="s">
        <v>2041</v>
      </c>
      <c r="C1345" s="832" t="s">
        <v>2047</v>
      </c>
      <c r="D1345" s="833" t="s">
        <v>3332</v>
      </c>
      <c r="E1345" s="834" t="s">
        <v>2074</v>
      </c>
      <c r="F1345" s="832" t="s">
        <v>2044</v>
      </c>
      <c r="G1345" s="832" t="s">
        <v>2109</v>
      </c>
      <c r="H1345" s="832" t="s">
        <v>588</v>
      </c>
      <c r="I1345" s="832" t="s">
        <v>2589</v>
      </c>
      <c r="J1345" s="832" t="s">
        <v>2590</v>
      </c>
      <c r="K1345" s="832" t="s">
        <v>2591</v>
      </c>
      <c r="L1345" s="835">
        <v>600</v>
      </c>
      <c r="M1345" s="835">
        <v>600</v>
      </c>
      <c r="N1345" s="832">
        <v>1</v>
      </c>
      <c r="O1345" s="836">
        <v>1</v>
      </c>
      <c r="P1345" s="835">
        <v>600</v>
      </c>
      <c r="Q1345" s="837">
        <v>1</v>
      </c>
      <c r="R1345" s="832">
        <v>1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31</v>
      </c>
      <c r="B1346" s="832" t="s">
        <v>2041</v>
      </c>
      <c r="C1346" s="832" t="s">
        <v>2047</v>
      </c>
      <c r="D1346" s="833" t="s">
        <v>3332</v>
      </c>
      <c r="E1346" s="834" t="s">
        <v>2074</v>
      </c>
      <c r="F1346" s="832" t="s">
        <v>2044</v>
      </c>
      <c r="G1346" s="832" t="s">
        <v>2109</v>
      </c>
      <c r="H1346" s="832" t="s">
        <v>588</v>
      </c>
      <c r="I1346" s="832" t="s">
        <v>2125</v>
      </c>
      <c r="J1346" s="832" t="s">
        <v>2126</v>
      </c>
      <c r="K1346" s="832" t="s">
        <v>2127</v>
      </c>
      <c r="L1346" s="835">
        <v>350</v>
      </c>
      <c r="M1346" s="835">
        <v>3150</v>
      </c>
      <c r="N1346" s="832">
        <v>9</v>
      </c>
      <c r="O1346" s="836">
        <v>9</v>
      </c>
      <c r="P1346" s="835">
        <v>2800</v>
      </c>
      <c r="Q1346" s="837">
        <v>0.88888888888888884</v>
      </c>
      <c r="R1346" s="832">
        <v>8</v>
      </c>
      <c r="S1346" s="837">
        <v>0.88888888888888884</v>
      </c>
      <c r="T1346" s="836">
        <v>8</v>
      </c>
      <c r="U1346" s="838">
        <v>0.88888888888888884</v>
      </c>
    </row>
    <row r="1347" spans="1:21" ht="14.4" customHeight="1" x14ac:dyDescent="0.3">
      <c r="A1347" s="831">
        <v>31</v>
      </c>
      <c r="B1347" s="832" t="s">
        <v>2041</v>
      </c>
      <c r="C1347" s="832" t="s">
        <v>2047</v>
      </c>
      <c r="D1347" s="833" t="s">
        <v>3332</v>
      </c>
      <c r="E1347" s="834" t="s">
        <v>2074</v>
      </c>
      <c r="F1347" s="832" t="s">
        <v>2044</v>
      </c>
      <c r="G1347" s="832" t="s">
        <v>2109</v>
      </c>
      <c r="H1347" s="832" t="s">
        <v>588</v>
      </c>
      <c r="I1347" s="832" t="s">
        <v>2251</v>
      </c>
      <c r="J1347" s="832" t="s">
        <v>2252</v>
      </c>
      <c r="K1347" s="832" t="s">
        <v>2253</v>
      </c>
      <c r="L1347" s="835">
        <v>1000</v>
      </c>
      <c r="M1347" s="835">
        <v>7000</v>
      </c>
      <c r="N1347" s="832">
        <v>7</v>
      </c>
      <c r="O1347" s="836">
        <v>7</v>
      </c>
      <c r="P1347" s="835">
        <v>6000</v>
      </c>
      <c r="Q1347" s="837">
        <v>0.8571428571428571</v>
      </c>
      <c r="R1347" s="832">
        <v>6</v>
      </c>
      <c r="S1347" s="837">
        <v>0.8571428571428571</v>
      </c>
      <c r="T1347" s="836">
        <v>6</v>
      </c>
      <c r="U1347" s="838">
        <v>0.8571428571428571</v>
      </c>
    </row>
    <row r="1348" spans="1:21" ht="14.4" customHeight="1" x14ac:dyDescent="0.3">
      <c r="A1348" s="831">
        <v>31</v>
      </c>
      <c r="B1348" s="832" t="s">
        <v>2041</v>
      </c>
      <c r="C1348" s="832" t="s">
        <v>2047</v>
      </c>
      <c r="D1348" s="833" t="s">
        <v>3332</v>
      </c>
      <c r="E1348" s="834" t="s">
        <v>2074</v>
      </c>
      <c r="F1348" s="832" t="s">
        <v>2044</v>
      </c>
      <c r="G1348" s="832" t="s">
        <v>2109</v>
      </c>
      <c r="H1348" s="832" t="s">
        <v>588</v>
      </c>
      <c r="I1348" s="832" t="s">
        <v>2317</v>
      </c>
      <c r="J1348" s="832" t="s">
        <v>2318</v>
      </c>
      <c r="K1348" s="832" t="s">
        <v>2319</v>
      </c>
      <c r="L1348" s="835">
        <v>2260</v>
      </c>
      <c r="M1348" s="835">
        <v>2260</v>
      </c>
      <c r="N1348" s="832">
        <v>1</v>
      </c>
      <c r="O1348" s="836">
        <v>1</v>
      </c>
      <c r="P1348" s="835">
        <v>2260</v>
      </c>
      <c r="Q1348" s="837">
        <v>1</v>
      </c>
      <c r="R1348" s="832">
        <v>1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31</v>
      </c>
      <c r="B1349" s="832" t="s">
        <v>2041</v>
      </c>
      <c r="C1349" s="832" t="s">
        <v>2047</v>
      </c>
      <c r="D1349" s="833" t="s">
        <v>3332</v>
      </c>
      <c r="E1349" s="834" t="s">
        <v>2074</v>
      </c>
      <c r="F1349" s="832" t="s">
        <v>2044</v>
      </c>
      <c r="G1349" s="832" t="s">
        <v>2131</v>
      </c>
      <c r="H1349" s="832" t="s">
        <v>588</v>
      </c>
      <c r="I1349" s="832" t="s">
        <v>2132</v>
      </c>
      <c r="J1349" s="832" t="s">
        <v>2133</v>
      </c>
      <c r="K1349" s="832" t="s">
        <v>2134</v>
      </c>
      <c r="L1349" s="835">
        <v>200</v>
      </c>
      <c r="M1349" s="835">
        <v>1600</v>
      </c>
      <c r="N1349" s="832">
        <v>8</v>
      </c>
      <c r="O1349" s="836">
        <v>4</v>
      </c>
      <c r="P1349" s="835">
        <v>1200</v>
      </c>
      <c r="Q1349" s="837">
        <v>0.75</v>
      </c>
      <c r="R1349" s="832">
        <v>6</v>
      </c>
      <c r="S1349" s="837">
        <v>0.75</v>
      </c>
      <c r="T1349" s="836">
        <v>3</v>
      </c>
      <c r="U1349" s="838">
        <v>0.75</v>
      </c>
    </row>
    <row r="1350" spans="1:21" ht="14.4" customHeight="1" x14ac:dyDescent="0.3">
      <c r="A1350" s="831">
        <v>31</v>
      </c>
      <c r="B1350" s="832" t="s">
        <v>2041</v>
      </c>
      <c r="C1350" s="832" t="s">
        <v>2047</v>
      </c>
      <c r="D1350" s="833" t="s">
        <v>3332</v>
      </c>
      <c r="E1350" s="834" t="s">
        <v>2075</v>
      </c>
      <c r="F1350" s="832" t="s">
        <v>2042</v>
      </c>
      <c r="G1350" s="832" t="s">
        <v>3003</v>
      </c>
      <c r="H1350" s="832" t="s">
        <v>588</v>
      </c>
      <c r="I1350" s="832" t="s">
        <v>3186</v>
      </c>
      <c r="J1350" s="832" t="s">
        <v>3005</v>
      </c>
      <c r="K1350" s="832" t="s">
        <v>3187</v>
      </c>
      <c r="L1350" s="835">
        <v>0</v>
      </c>
      <c r="M1350" s="835">
        <v>0</v>
      </c>
      <c r="N1350" s="832">
        <v>3</v>
      </c>
      <c r="O1350" s="836">
        <v>2</v>
      </c>
      <c r="P1350" s="835">
        <v>0</v>
      </c>
      <c r="Q1350" s="837"/>
      <c r="R1350" s="832">
        <v>3</v>
      </c>
      <c r="S1350" s="837">
        <v>1</v>
      </c>
      <c r="T1350" s="836">
        <v>2</v>
      </c>
      <c r="U1350" s="838">
        <v>1</v>
      </c>
    </row>
    <row r="1351" spans="1:21" ht="14.4" customHeight="1" x14ac:dyDescent="0.3">
      <c r="A1351" s="831">
        <v>31</v>
      </c>
      <c r="B1351" s="832" t="s">
        <v>2041</v>
      </c>
      <c r="C1351" s="832" t="s">
        <v>2047</v>
      </c>
      <c r="D1351" s="833" t="s">
        <v>3332</v>
      </c>
      <c r="E1351" s="834" t="s">
        <v>2075</v>
      </c>
      <c r="F1351" s="832" t="s">
        <v>2042</v>
      </c>
      <c r="G1351" s="832" t="s">
        <v>2085</v>
      </c>
      <c r="H1351" s="832" t="s">
        <v>630</v>
      </c>
      <c r="I1351" s="832" t="s">
        <v>1776</v>
      </c>
      <c r="J1351" s="832" t="s">
        <v>1158</v>
      </c>
      <c r="K1351" s="832" t="s">
        <v>1777</v>
      </c>
      <c r="L1351" s="835">
        <v>154.36000000000001</v>
      </c>
      <c r="M1351" s="835">
        <v>308.72000000000003</v>
      </c>
      <c r="N1351" s="832">
        <v>2</v>
      </c>
      <c r="O1351" s="836">
        <v>2</v>
      </c>
      <c r="P1351" s="835">
        <v>308.72000000000003</v>
      </c>
      <c r="Q1351" s="837">
        <v>1</v>
      </c>
      <c r="R1351" s="832">
        <v>2</v>
      </c>
      <c r="S1351" s="837">
        <v>1</v>
      </c>
      <c r="T1351" s="836">
        <v>2</v>
      </c>
      <c r="U1351" s="838">
        <v>1</v>
      </c>
    </row>
    <row r="1352" spans="1:21" ht="14.4" customHeight="1" x14ac:dyDescent="0.3">
      <c r="A1352" s="831">
        <v>31</v>
      </c>
      <c r="B1352" s="832" t="s">
        <v>2041</v>
      </c>
      <c r="C1352" s="832" t="s">
        <v>2047</v>
      </c>
      <c r="D1352" s="833" t="s">
        <v>3332</v>
      </c>
      <c r="E1352" s="834" t="s">
        <v>2075</v>
      </c>
      <c r="F1352" s="832" t="s">
        <v>2042</v>
      </c>
      <c r="G1352" s="832" t="s">
        <v>2085</v>
      </c>
      <c r="H1352" s="832" t="s">
        <v>588</v>
      </c>
      <c r="I1352" s="832" t="s">
        <v>2138</v>
      </c>
      <c r="J1352" s="832" t="s">
        <v>1158</v>
      </c>
      <c r="K1352" s="832" t="s">
        <v>1777</v>
      </c>
      <c r="L1352" s="835">
        <v>154.36000000000001</v>
      </c>
      <c r="M1352" s="835">
        <v>154.36000000000001</v>
      </c>
      <c r="N1352" s="832">
        <v>1</v>
      </c>
      <c r="O1352" s="836">
        <v>1</v>
      </c>
      <c r="P1352" s="835">
        <v>154.36000000000001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31</v>
      </c>
      <c r="B1353" s="832" t="s">
        <v>2041</v>
      </c>
      <c r="C1353" s="832" t="s">
        <v>2047</v>
      </c>
      <c r="D1353" s="833" t="s">
        <v>3332</v>
      </c>
      <c r="E1353" s="834" t="s">
        <v>2075</v>
      </c>
      <c r="F1353" s="832" t="s">
        <v>2042</v>
      </c>
      <c r="G1353" s="832" t="s">
        <v>2085</v>
      </c>
      <c r="H1353" s="832" t="s">
        <v>588</v>
      </c>
      <c r="I1353" s="832" t="s">
        <v>2260</v>
      </c>
      <c r="J1353" s="832" t="s">
        <v>1158</v>
      </c>
      <c r="K1353" s="832" t="s">
        <v>1777</v>
      </c>
      <c r="L1353" s="835">
        <v>154.36000000000001</v>
      </c>
      <c r="M1353" s="835">
        <v>154.36000000000001</v>
      </c>
      <c r="N1353" s="832">
        <v>1</v>
      </c>
      <c r="O1353" s="836">
        <v>1</v>
      </c>
      <c r="P1353" s="835">
        <v>154.36000000000001</v>
      </c>
      <c r="Q1353" s="837">
        <v>1</v>
      </c>
      <c r="R1353" s="832">
        <v>1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31</v>
      </c>
      <c r="B1354" s="832" t="s">
        <v>2041</v>
      </c>
      <c r="C1354" s="832" t="s">
        <v>2047</v>
      </c>
      <c r="D1354" s="833" t="s">
        <v>3332</v>
      </c>
      <c r="E1354" s="834" t="s">
        <v>2075</v>
      </c>
      <c r="F1354" s="832" t="s">
        <v>2042</v>
      </c>
      <c r="G1354" s="832" t="s">
        <v>2834</v>
      </c>
      <c r="H1354" s="832" t="s">
        <v>630</v>
      </c>
      <c r="I1354" s="832" t="s">
        <v>1806</v>
      </c>
      <c r="J1354" s="832" t="s">
        <v>1807</v>
      </c>
      <c r="K1354" s="832" t="s">
        <v>1808</v>
      </c>
      <c r="L1354" s="835">
        <v>70.540000000000006</v>
      </c>
      <c r="M1354" s="835">
        <v>70.540000000000006</v>
      </c>
      <c r="N1354" s="832">
        <v>1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31</v>
      </c>
      <c r="B1355" s="832" t="s">
        <v>2041</v>
      </c>
      <c r="C1355" s="832" t="s">
        <v>2047</v>
      </c>
      <c r="D1355" s="833" t="s">
        <v>3332</v>
      </c>
      <c r="E1355" s="834" t="s">
        <v>2075</v>
      </c>
      <c r="F1355" s="832" t="s">
        <v>2042</v>
      </c>
      <c r="G1355" s="832" t="s">
        <v>2086</v>
      </c>
      <c r="H1355" s="832" t="s">
        <v>588</v>
      </c>
      <c r="I1355" s="832" t="s">
        <v>3188</v>
      </c>
      <c r="J1355" s="832" t="s">
        <v>1792</v>
      </c>
      <c r="K1355" s="832" t="s">
        <v>1790</v>
      </c>
      <c r="L1355" s="835">
        <v>170.52</v>
      </c>
      <c r="M1355" s="835">
        <v>341.04</v>
      </c>
      <c r="N1355" s="832">
        <v>2</v>
      </c>
      <c r="O1355" s="836">
        <v>1.5</v>
      </c>
      <c r="P1355" s="835">
        <v>170.52</v>
      </c>
      <c r="Q1355" s="837">
        <v>0.5</v>
      </c>
      <c r="R1355" s="832">
        <v>1</v>
      </c>
      <c r="S1355" s="837">
        <v>0.5</v>
      </c>
      <c r="T1355" s="836">
        <v>0.5</v>
      </c>
      <c r="U1355" s="838">
        <v>0.33333333333333331</v>
      </c>
    </row>
    <row r="1356" spans="1:21" ht="14.4" customHeight="1" x14ac:dyDescent="0.3">
      <c r="A1356" s="831">
        <v>31</v>
      </c>
      <c r="B1356" s="832" t="s">
        <v>2041</v>
      </c>
      <c r="C1356" s="832" t="s">
        <v>2047</v>
      </c>
      <c r="D1356" s="833" t="s">
        <v>3332</v>
      </c>
      <c r="E1356" s="834" t="s">
        <v>2075</v>
      </c>
      <c r="F1356" s="832" t="s">
        <v>2042</v>
      </c>
      <c r="G1356" s="832" t="s">
        <v>2086</v>
      </c>
      <c r="H1356" s="832" t="s">
        <v>588</v>
      </c>
      <c r="I1356" s="832" t="s">
        <v>3024</v>
      </c>
      <c r="J1356" s="832" t="s">
        <v>1792</v>
      </c>
      <c r="K1356" s="832" t="s">
        <v>3025</v>
      </c>
      <c r="L1356" s="835">
        <v>42.63</v>
      </c>
      <c r="M1356" s="835">
        <v>42.63</v>
      </c>
      <c r="N1356" s="832">
        <v>1</v>
      </c>
      <c r="O1356" s="836">
        <v>0.5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31</v>
      </c>
      <c r="B1357" s="832" t="s">
        <v>2041</v>
      </c>
      <c r="C1357" s="832" t="s">
        <v>2047</v>
      </c>
      <c r="D1357" s="833" t="s">
        <v>3332</v>
      </c>
      <c r="E1357" s="834" t="s">
        <v>2075</v>
      </c>
      <c r="F1357" s="832" t="s">
        <v>2042</v>
      </c>
      <c r="G1357" s="832" t="s">
        <v>2086</v>
      </c>
      <c r="H1357" s="832" t="s">
        <v>588</v>
      </c>
      <c r="I1357" s="832" t="s">
        <v>1791</v>
      </c>
      <c r="J1357" s="832" t="s">
        <v>1792</v>
      </c>
      <c r="K1357" s="832" t="s">
        <v>1790</v>
      </c>
      <c r="L1357" s="835">
        <v>170.52</v>
      </c>
      <c r="M1357" s="835">
        <v>341.04</v>
      </c>
      <c r="N1357" s="832">
        <v>2</v>
      </c>
      <c r="O1357" s="836">
        <v>1.5</v>
      </c>
      <c r="P1357" s="835">
        <v>170.52</v>
      </c>
      <c r="Q1357" s="837">
        <v>0.5</v>
      </c>
      <c r="R1357" s="832">
        <v>1</v>
      </c>
      <c r="S1357" s="837">
        <v>0.5</v>
      </c>
      <c r="T1357" s="836">
        <v>1</v>
      </c>
      <c r="U1357" s="838">
        <v>0.66666666666666663</v>
      </c>
    </row>
    <row r="1358" spans="1:21" ht="14.4" customHeight="1" x14ac:dyDescent="0.3">
      <c r="A1358" s="831">
        <v>31</v>
      </c>
      <c r="B1358" s="832" t="s">
        <v>2041</v>
      </c>
      <c r="C1358" s="832" t="s">
        <v>2047</v>
      </c>
      <c r="D1358" s="833" t="s">
        <v>3332</v>
      </c>
      <c r="E1358" s="834" t="s">
        <v>2075</v>
      </c>
      <c r="F1358" s="832" t="s">
        <v>2042</v>
      </c>
      <c r="G1358" s="832" t="s">
        <v>2086</v>
      </c>
      <c r="H1358" s="832" t="s">
        <v>588</v>
      </c>
      <c r="I1358" s="832" t="s">
        <v>2835</v>
      </c>
      <c r="J1358" s="832" t="s">
        <v>1792</v>
      </c>
      <c r="K1358" s="832" t="s">
        <v>2836</v>
      </c>
      <c r="L1358" s="835">
        <v>55.41</v>
      </c>
      <c r="M1358" s="835">
        <v>110.82</v>
      </c>
      <c r="N1358" s="832">
        <v>2</v>
      </c>
      <c r="O1358" s="836">
        <v>2</v>
      </c>
      <c r="P1358" s="835">
        <v>55.41</v>
      </c>
      <c r="Q1358" s="837">
        <v>0.5</v>
      </c>
      <c r="R1358" s="832">
        <v>1</v>
      </c>
      <c r="S1358" s="837">
        <v>0.5</v>
      </c>
      <c r="T1358" s="836">
        <v>1</v>
      </c>
      <c r="U1358" s="838">
        <v>0.5</v>
      </c>
    </row>
    <row r="1359" spans="1:21" ht="14.4" customHeight="1" x14ac:dyDescent="0.3">
      <c r="A1359" s="831">
        <v>31</v>
      </c>
      <c r="B1359" s="832" t="s">
        <v>2041</v>
      </c>
      <c r="C1359" s="832" t="s">
        <v>2047</v>
      </c>
      <c r="D1359" s="833" t="s">
        <v>3332</v>
      </c>
      <c r="E1359" s="834" t="s">
        <v>2075</v>
      </c>
      <c r="F1359" s="832" t="s">
        <v>2042</v>
      </c>
      <c r="G1359" s="832" t="s">
        <v>2086</v>
      </c>
      <c r="H1359" s="832" t="s">
        <v>630</v>
      </c>
      <c r="I1359" s="832" t="s">
        <v>1788</v>
      </c>
      <c r="J1359" s="832" t="s">
        <v>1789</v>
      </c>
      <c r="K1359" s="832" t="s">
        <v>1790</v>
      </c>
      <c r="L1359" s="835">
        <v>170.52</v>
      </c>
      <c r="M1359" s="835">
        <v>341.04</v>
      </c>
      <c r="N1359" s="832">
        <v>2</v>
      </c>
      <c r="O1359" s="836">
        <v>2</v>
      </c>
      <c r="P1359" s="835">
        <v>170.52</v>
      </c>
      <c r="Q1359" s="837">
        <v>0.5</v>
      </c>
      <c r="R1359" s="832">
        <v>1</v>
      </c>
      <c r="S1359" s="837">
        <v>0.5</v>
      </c>
      <c r="T1359" s="836">
        <v>1</v>
      </c>
      <c r="U1359" s="838">
        <v>0.5</v>
      </c>
    </row>
    <row r="1360" spans="1:21" ht="14.4" customHeight="1" x14ac:dyDescent="0.3">
      <c r="A1360" s="831">
        <v>31</v>
      </c>
      <c r="B1360" s="832" t="s">
        <v>2041</v>
      </c>
      <c r="C1360" s="832" t="s">
        <v>2047</v>
      </c>
      <c r="D1360" s="833" t="s">
        <v>3332</v>
      </c>
      <c r="E1360" s="834" t="s">
        <v>2075</v>
      </c>
      <c r="F1360" s="832" t="s">
        <v>2042</v>
      </c>
      <c r="G1360" s="832" t="s">
        <v>2086</v>
      </c>
      <c r="H1360" s="832" t="s">
        <v>630</v>
      </c>
      <c r="I1360" s="832" t="s">
        <v>3189</v>
      </c>
      <c r="J1360" s="832" t="s">
        <v>1789</v>
      </c>
      <c r="K1360" s="832" t="s">
        <v>2407</v>
      </c>
      <c r="L1360" s="835">
        <v>85.27</v>
      </c>
      <c r="M1360" s="835">
        <v>85.27</v>
      </c>
      <c r="N1360" s="832">
        <v>1</v>
      </c>
      <c r="O1360" s="836">
        <v>1</v>
      </c>
      <c r="P1360" s="835">
        <v>85.27</v>
      </c>
      <c r="Q1360" s="837">
        <v>1</v>
      </c>
      <c r="R1360" s="832">
        <v>1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31</v>
      </c>
      <c r="B1361" s="832" t="s">
        <v>2041</v>
      </c>
      <c r="C1361" s="832" t="s">
        <v>2047</v>
      </c>
      <c r="D1361" s="833" t="s">
        <v>3332</v>
      </c>
      <c r="E1361" s="834" t="s">
        <v>2075</v>
      </c>
      <c r="F1361" s="832" t="s">
        <v>2042</v>
      </c>
      <c r="G1361" s="832" t="s">
        <v>2086</v>
      </c>
      <c r="H1361" s="832" t="s">
        <v>630</v>
      </c>
      <c r="I1361" s="832" t="s">
        <v>3190</v>
      </c>
      <c r="J1361" s="832" t="s">
        <v>1789</v>
      </c>
      <c r="K1361" s="832" t="s">
        <v>3191</v>
      </c>
      <c r="L1361" s="835">
        <v>272.83</v>
      </c>
      <c r="M1361" s="835">
        <v>272.83</v>
      </c>
      <c r="N1361" s="832">
        <v>1</v>
      </c>
      <c r="O1361" s="836">
        <v>0.5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31</v>
      </c>
      <c r="B1362" s="832" t="s">
        <v>2041</v>
      </c>
      <c r="C1362" s="832" t="s">
        <v>2047</v>
      </c>
      <c r="D1362" s="833" t="s">
        <v>3332</v>
      </c>
      <c r="E1362" s="834" t="s">
        <v>2075</v>
      </c>
      <c r="F1362" s="832" t="s">
        <v>2042</v>
      </c>
      <c r="G1362" s="832" t="s">
        <v>2348</v>
      </c>
      <c r="H1362" s="832" t="s">
        <v>588</v>
      </c>
      <c r="I1362" s="832" t="s">
        <v>2515</v>
      </c>
      <c r="J1362" s="832" t="s">
        <v>2516</v>
      </c>
      <c r="K1362" s="832" t="s">
        <v>2517</v>
      </c>
      <c r="L1362" s="835">
        <v>72.64</v>
      </c>
      <c r="M1362" s="835">
        <v>72.64</v>
      </c>
      <c r="N1362" s="832">
        <v>1</v>
      </c>
      <c r="O1362" s="836">
        <v>1</v>
      </c>
      <c r="P1362" s="835">
        <v>72.64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31</v>
      </c>
      <c r="B1363" s="832" t="s">
        <v>2041</v>
      </c>
      <c r="C1363" s="832" t="s">
        <v>2047</v>
      </c>
      <c r="D1363" s="833" t="s">
        <v>3332</v>
      </c>
      <c r="E1363" s="834" t="s">
        <v>2075</v>
      </c>
      <c r="F1363" s="832" t="s">
        <v>2042</v>
      </c>
      <c r="G1363" s="832" t="s">
        <v>2348</v>
      </c>
      <c r="H1363" s="832" t="s">
        <v>588</v>
      </c>
      <c r="I1363" s="832" t="s">
        <v>2868</v>
      </c>
      <c r="J1363" s="832" t="s">
        <v>2869</v>
      </c>
      <c r="K1363" s="832" t="s">
        <v>2684</v>
      </c>
      <c r="L1363" s="835">
        <v>32.28</v>
      </c>
      <c r="M1363" s="835">
        <v>32.28</v>
      </c>
      <c r="N1363" s="832">
        <v>1</v>
      </c>
      <c r="O1363" s="836">
        <v>1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31</v>
      </c>
      <c r="B1364" s="832" t="s">
        <v>2041</v>
      </c>
      <c r="C1364" s="832" t="s">
        <v>2047</v>
      </c>
      <c r="D1364" s="833" t="s">
        <v>3332</v>
      </c>
      <c r="E1364" s="834" t="s">
        <v>2075</v>
      </c>
      <c r="F1364" s="832" t="s">
        <v>2042</v>
      </c>
      <c r="G1364" s="832" t="s">
        <v>2348</v>
      </c>
      <c r="H1364" s="832" t="s">
        <v>588</v>
      </c>
      <c r="I1364" s="832" t="s">
        <v>2870</v>
      </c>
      <c r="J1364" s="832" t="s">
        <v>2869</v>
      </c>
      <c r="K1364" s="832" t="s">
        <v>2871</v>
      </c>
      <c r="L1364" s="835">
        <v>80.7</v>
      </c>
      <c r="M1364" s="835">
        <v>80.7</v>
      </c>
      <c r="N1364" s="832">
        <v>1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31</v>
      </c>
      <c r="B1365" s="832" t="s">
        <v>2041</v>
      </c>
      <c r="C1365" s="832" t="s">
        <v>2047</v>
      </c>
      <c r="D1365" s="833" t="s">
        <v>3332</v>
      </c>
      <c r="E1365" s="834" t="s">
        <v>2075</v>
      </c>
      <c r="F1365" s="832" t="s">
        <v>2042</v>
      </c>
      <c r="G1365" s="832" t="s">
        <v>2348</v>
      </c>
      <c r="H1365" s="832" t="s">
        <v>588</v>
      </c>
      <c r="I1365" s="832" t="s">
        <v>3192</v>
      </c>
      <c r="J1365" s="832" t="s">
        <v>2686</v>
      </c>
      <c r="K1365" s="832" t="s">
        <v>3193</v>
      </c>
      <c r="L1365" s="835">
        <v>0</v>
      </c>
      <c r="M1365" s="835">
        <v>0</v>
      </c>
      <c r="N1365" s="832">
        <v>1</v>
      </c>
      <c r="O1365" s="836">
        <v>1</v>
      </c>
      <c r="P1365" s="835">
        <v>0</v>
      </c>
      <c r="Q1365" s="837"/>
      <c r="R1365" s="832">
        <v>1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31</v>
      </c>
      <c r="B1366" s="832" t="s">
        <v>2041</v>
      </c>
      <c r="C1366" s="832" t="s">
        <v>2047</v>
      </c>
      <c r="D1366" s="833" t="s">
        <v>3332</v>
      </c>
      <c r="E1366" s="834" t="s">
        <v>2075</v>
      </c>
      <c r="F1366" s="832" t="s">
        <v>2042</v>
      </c>
      <c r="G1366" s="832" t="s">
        <v>2518</v>
      </c>
      <c r="H1366" s="832" t="s">
        <v>588</v>
      </c>
      <c r="I1366" s="832" t="s">
        <v>3194</v>
      </c>
      <c r="J1366" s="832" t="s">
        <v>721</v>
      </c>
      <c r="K1366" s="832" t="s">
        <v>2689</v>
      </c>
      <c r="L1366" s="835">
        <v>182.22</v>
      </c>
      <c r="M1366" s="835">
        <v>364.44</v>
      </c>
      <c r="N1366" s="832">
        <v>2</v>
      </c>
      <c r="O1366" s="836">
        <v>2</v>
      </c>
      <c r="P1366" s="835">
        <v>364.44</v>
      </c>
      <c r="Q1366" s="837">
        <v>1</v>
      </c>
      <c r="R1366" s="832">
        <v>2</v>
      </c>
      <c r="S1366" s="837">
        <v>1</v>
      </c>
      <c r="T1366" s="836">
        <v>2</v>
      </c>
      <c r="U1366" s="838">
        <v>1</v>
      </c>
    </row>
    <row r="1367" spans="1:21" ht="14.4" customHeight="1" x14ac:dyDescent="0.3">
      <c r="A1367" s="831">
        <v>31</v>
      </c>
      <c r="B1367" s="832" t="s">
        <v>2041</v>
      </c>
      <c r="C1367" s="832" t="s">
        <v>2047</v>
      </c>
      <c r="D1367" s="833" t="s">
        <v>3332</v>
      </c>
      <c r="E1367" s="834" t="s">
        <v>2075</v>
      </c>
      <c r="F1367" s="832" t="s">
        <v>2042</v>
      </c>
      <c r="G1367" s="832" t="s">
        <v>2145</v>
      </c>
      <c r="H1367" s="832" t="s">
        <v>588</v>
      </c>
      <c r="I1367" s="832" t="s">
        <v>2146</v>
      </c>
      <c r="J1367" s="832" t="s">
        <v>2147</v>
      </c>
      <c r="K1367" s="832" t="s">
        <v>2148</v>
      </c>
      <c r="L1367" s="835">
        <v>0</v>
      </c>
      <c r="M1367" s="835">
        <v>0</v>
      </c>
      <c r="N1367" s="832">
        <v>2</v>
      </c>
      <c r="O1367" s="836">
        <v>0.5</v>
      </c>
      <c r="P1367" s="835"/>
      <c r="Q1367" s="837"/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31</v>
      </c>
      <c r="B1368" s="832" t="s">
        <v>2041</v>
      </c>
      <c r="C1368" s="832" t="s">
        <v>2047</v>
      </c>
      <c r="D1368" s="833" t="s">
        <v>3332</v>
      </c>
      <c r="E1368" s="834" t="s">
        <v>2075</v>
      </c>
      <c r="F1368" s="832" t="s">
        <v>2042</v>
      </c>
      <c r="G1368" s="832" t="s">
        <v>3195</v>
      </c>
      <c r="H1368" s="832" t="s">
        <v>588</v>
      </c>
      <c r="I1368" s="832" t="s">
        <v>3196</v>
      </c>
      <c r="J1368" s="832" t="s">
        <v>3197</v>
      </c>
      <c r="K1368" s="832" t="s">
        <v>3198</v>
      </c>
      <c r="L1368" s="835">
        <v>34.15</v>
      </c>
      <c r="M1368" s="835">
        <v>34.15</v>
      </c>
      <c r="N1368" s="832">
        <v>1</v>
      </c>
      <c r="O1368" s="836">
        <v>0.5</v>
      </c>
      <c r="P1368" s="835">
        <v>34.15</v>
      </c>
      <c r="Q1368" s="837">
        <v>1</v>
      </c>
      <c r="R1368" s="832">
        <v>1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31</v>
      </c>
      <c r="B1369" s="832" t="s">
        <v>2041</v>
      </c>
      <c r="C1369" s="832" t="s">
        <v>2047</v>
      </c>
      <c r="D1369" s="833" t="s">
        <v>3332</v>
      </c>
      <c r="E1369" s="834" t="s">
        <v>2075</v>
      </c>
      <c r="F1369" s="832" t="s">
        <v>2042</v>
      </c>
      <c r="G1369" s="832" t="s">
        <v>2286</v>
      </c>
      <c r="H1369" s="832" t="s">
        <v>588</v>
      </c>
      <c r="I1369" s="832" t="s">
        <v>2792</v>
      </c>
      <c r="J1369" s="832" t="s">
        <v>2793</v>
      </c>
      <c r="K1369" s="832" t="s">
        <v>2794</v>
      </c>
      <c r="L1369" s="835">
        <v>89.91</v>
      </c>
      <c r="M1369" s="835">
        <v>269.73</v>
      </c>
      <c r="N1369" s="832">
        <v>3</v>
      </c>
      <c r="O1369" s="836">
        <v>2</v>
      </c>
      <c r="P1369" s="835">
        <v>89.91</v>
      </c>
      <c r="Q1369" s="837">
        <v>0.33333333333333331</v>
      </c>
      <c r="R1369" s="832">
        <v>1</v>
      </c>
      <c r="S1369" s="837">
        <v>0.33333333333333331</v>
      </c>
      <c r="T1369" s="836">
        <v>1</v>
      </c>
      <c r="U1369" s="838">
        <v>0.5</v>
      </c>
    </row>
    <row r="1370" spans="1:21" ht="14.4" customHeight="1" x14ac:dyDescent="0.3">
      <c r="A1370" s="831">
        <v>31</v>
      </c>
      <c r="B1370" s="832" t="s">
        <v>2041</v>
      </c>
      <c r="C1370" s="832" t="s">
        <v>2047</v>
      </c>
      <c r="D1370" s="833" t="s">
        <v>3332</v>
      </c>
      <c r="E1370" s="834" t="s">
        <v>2075</v>
      </c>
      <c r="F1370" s="832" t="s">
        <v>2042</v>
      </c>
      <c r="G1370" s="832" t="s">
        <v>2079</v>
      </c>
      <c r="H1370" s="832" t="s">
        <v>588</v>
      </c>
      <c r="I1370" s="832" t="s">
        <v>2156</v>
      </c>
      <c r="J1370" s="832" t="s">
        <v>623</v>
      </c>
      <c r="K1370" s="832" t="s">
        <v>2157</v>
      </c>
      <c r="L1370" s="835">
        <v>0</v>
      </c>
      <c r="M1370" s="835">
        <v>0</v>
      </c>
      <c r="N1370" s="832">
        <v>1</v>
      </c>
      <c r="O1370" s="836">
        <v>0.5</v>
      </c>
      <c r="P1370" s="835">
        <v>0</v>
      </c>
      <c r="Q1370" s="837"/>
      <c r="R1370" s="832">
        <v>1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31</v>
      </c>
      <c r="B1371" s="832" t="s">
        <v>2041</v>
      </c>
      <c r="C1371" s="832" t="s">
        <v>2047</v>
      </c>
      <c r="D1371" s="833" t="s">
        <v>3332</v>
      </c>
      <c r="E1371" s="834" t="s">
        <v>2075</v>
      </c>
      <c r="F1371" s="832" t="s">
        <v>2042</v>
      </c>
      <c r="G1371" s="832" t="s">
        <v>2800</v>
      </c>
      <c r="H1371" s="832" t="s">
        <v>588</v>
      </c>
      <c r="I1371" s="832" t="s">
        <v>2801</v>
      </c>
      <c r="J1371" s="832" t="s">
        <v>2802</v>
      </c>
      <c r="K1371" s="832" t="s">
        <v>2803</v>
      </c>
      <c r="L1371" s="835">
        <v>76.180000000000007</v>
      </c>
      <c r="M1371" s="835">
        <v>152.36000000000001</v>
      </c>
      <c r="N1371" s="832">
        <v>2</v>
      </c>
      <c r="O1371" s="836">
        <v>1.5</v>
      </c>
      <c r="P1371" s="835">
        <v>152.36000000000001</v>
      </c>
      <c r="Q1371" s="837">
        <v>1</v>
      </c>
      <c r="R1371" s="832">
        <v>2</v>
      </c>
      <c r="S1371" s="837">
        <v>1</v>
      </c>
      <c r="T1371" s="836">
        <v>1.5</v>
      </c>
      <c r="U1371" s="838">
        <v>1</v>
      </c>
    </row>
    <row r="1372" spans="1:21" ht="14.4" customHeight="1" x14ac:dyDescent="0.3">
      <c r="A1372" s="831">
        <v>31</v>
      </c>
      <c r="B1372" s="832" t="s">
        <v>2041</v>
      </c>
      <c r="C1372" s="832" t="s">
        <v>2047</v>
      </c>
      <c r="D1372" s="833" t="s">
        <v>3332</v>
      </c>
      <c r="E1372" s="834" t="s">
        <v>2075</v>
      </c>
      <c r="F1372" s="832" t="s">
        <v>2042</v>
      </c>
      <c r="G1372" s="832" t="s">
        <v>2161</v>
      </c>
      <c r="H1372" s="832" t="s">
        <v>588</v>
      </c>
      <c r="I1372" s="832" t="s">
        <v>2226</v>
      </c>
      <c r="J1372" s="832" t="s">
        <v>2163</v>
      </c>
      <c r="K1372" s="832" t="s">
        <v>2227</v>
      </c>
      <c r="L1372" s="835">
        <v>77.52</v>
      </c>
      <c r="M1372" s="835">
        <v>77.52</v>
      </c>
      <c r="N1372" s="832">
        <v>1</v>
      </c>
      <c r="O1372" s="836">
        <v>1</v>
      </c>
      <c r="P1372" s="835">
        <v>77.52</v>
      </c>
      <c r="Q1372" s="837">
        <v>1</v>
      </c>
      <c r="R1372" s="832">
        <v>1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31</v>
      </c>
      <c r="B1373" s="832" t="s">
        <v>2041</v>
      </c>
      <c r="C1373" s="832" t="s">
        <v>2047</v>
      </c>
      <c r="D1373" s="833" t="s">
        <v>3332</v>
      </c>
      <c r="E1373" s="834" t="s">
        <v>2075</v>
      </c>
      <c r="F1373" s="832" t="s">
        <v>2042</v>
      </c>
      <c r="G1373" s="832" t="s">
        <v>2161</v>
      </c>
      <c r="H1373" s="832" t="s">
        <v>588</v>
      </c>
      <c r="I1373" s="832" t="s">
        <v>2228</v>
      </c>
      <c r="J1373" s="832" t="s">
        <v>2163</v>
      </c>
      <c r="K1373" s="832" t="s">
        <v>2164</v>
      </c>
      <c r="L1373" s="835">
        <v>132.97999999999999</v>
      </c>
      <c r="M1373" s="835">
        <v>132.97999999999999</v>
      </c>
      <c r="N1373" s="832">
        <v>1</v>
      </c>
      <c r="O1373" s="836">
        <v>1</v>
      </c>
      <c r="P1373" s="835">
        <v>132.97999999999999</v>
      </c>
      <c r="Q1373" s="837">
        <v>1</v>
      </c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31</v>
      </c>
      <c r="B1374" s="832" t="s">
        <v>2041</v>
      </c>
      <c r="C1374" s="832" t="s">
        <v>2047</v>
      </c>
      <c r="D1374" s="833" t="s">
        <v>3332</v>
      </c>
      <c r="E1374" s="834" t="s">
        <v>2075</v>
      </c>
      <c r="F1374" s="832" t="s">
        <v>2042</v>
      </c>
      <c r="G1374" s="832" t="s">
        <v>2165</v>
      </c>
      <c r="H1374" s="832" t="s">
        <v>588</v>
      </c>
      <c r="I1374" s="832" t="s">
        <v>3199</v>
      </c>
      <c r="J1374" s="832" t="s">
        <v>3200</v>
      </c>
      <c r="K1374" s="832" t="s">
        <v>3201</v>
      </c>
      <c r="L1374" s="835">
        <v>58.62</v>
      </c>
      <c r="M1374" s="835">
        <v>58.62</v>
      </c>
      <c r="N1374" s="832">
        <v>1</v>
      </c>
      <c r="O1374" s="836">
        <v>1</v>
      </c>
      <c r="P1374" s="835">
        <v>58.62</v>
      </c>
      <c r="Q1374" s="837">
        <v>1</v>
      </c>
      <c r="R1374" s="832">
        <v>1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31</v>
      </c>
      <c r="B1375" s="832" t="s">
        <v>2041</v>
      </c>
      <c r="C1375" s="832" t="s">
        <v>2047</v>
      </c>
      <c r="D1375" s="833" t="s">
        <v>3332</v>
      </c>
      <c r="E1375" s="834" t="s">
        <v>2075</v>
      </c>
      <c r="F1375" s="832" t="s">
        <v>2042</v>
      </c>
      <c r="G1375" s="832" t="s">
        <v>2165</v>
      </c>
      <c r="H1375" s="832" t="s">
        <v>588</v>
      </c>
      <c r="I1375" s="832" t="s">
        <v>2334</v>
      </c>
      <c r="J1375" s="832" t="s">
        <v>2167</v>
      </c>
      <c r="K1375" s="832" t="s">
        <v>2335</v>
      </c>
      <c r="L1375" s="835">
        <v>58.62</v>
      </c>
      <c r="M1375" s="835">
        <v>58.62</v>
      </c>
      <c r="N1375" s="832">
        <v>1</v>
      </c>
      <c r="O1375" s="836">
        <v>1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31</v>
      </c>
      <c r="B1376" s="832" t="s">
        <v>2041</v>
      </c>
      <c r="C1376" s="832" t="s">
        <v>2047</v>
      </c>
      <c r="D1376" s="833" t="s">
        <v>3332</v>
      </c>
      <c r="E1376" s="834" t="s">
        <v>2075</v>
      </c>
      <c r="F1376" s="832" t="s">
        <v>2042</v>
      </c>
      <c r="G1376" s="832" t="s">
        <v>3202</v>
      </c>
      <c r="H1376" s="832" t="s">
        <v>588</v>
      </c>
      <c r="I1376" s="832" t="s">
        <v>3203</v>
      </c>
      <c r="J1376" s="832" t="s">
        <v>3204</v>
      </c>
      <c r="K1376" s="832" t="s">
        <v>3205</v>
      </c>
      <c r="L1376" s="835">
        <v>1776.68</v>
      </c>
      <c r="M1376" s="835">
        <v>3553.36</v>
      </c>
      <c r="N1376" s="832">
        <v>2</v>
      </c>
      <c r="O1376" s="836">
        <v>1.5</v>
      </c>
      <c r="P1376" s="835">
        <v>3553.36</v>
      </c>
      <c r="Q1376" s="837">
        <v>1</v>
      </c>
      <c r="R1376" s="832">
        <v>2</v>
      </c>
      <c r="S1376" s="837">
        <v>1</v>
      </c>
      <c r="T1376" s="836">
        <v>1.5</v>
      </c>
      <c r="U1376" s="838">
        <v>1</v>
      </c>
    </row>
    <row r="1377" spans="1:21" ht="14.4" customHeight="1" x14ac:dyDescent="0.3">
      <c r="A1377" s="831">
        <v>31</v>
      </c>
      <c r="B1377" s="832" t="s">
        <v>2041</v>
      </c>
      <c r="C1377" s="832" t="s">
        <v>2047</v>
      </c>
      <c r="D1377" s="833" t="s">
        <v>3332</v>
      </c>
      <c r="E1377" s="834" t="s">
        <v>2075</v>
      </c>
      <c r="F1377" s="832" t="s">
        <v>2042</v>
      </c>
      <c r="G1377" s="832" t="s">
        <v>3206</v>
      </c>
      <c r="H1377" s="832" t="s">
        <v>588</v>
      </c>
      <c r="I1377" s="832" t="s">
        <v>3207</v>
      </c>
      <c r="J1377" s="832" t="s">
        <v>3208</v>
      </c>
      <c r="K1377" s="832" t="s">
        <v>3209</v>
      </c>
      <c r="L1377" s="835">
        <v>32.28</v>
      </c>
      <c r="M1377" s="835">
        <v>64.56</v>
      </c>
      <c r="N1377" s="832">
        <v>2</v>
      </c>
      <c r="O1377" s="836">
        <v>1</v>
      </c>
      <c r="P1377" s="835">
        <v>64.56</v>
      </c>
      <c r="Q1377" s="837">
        <v>1</v>
      </c>
      <c r="R1377" s="832">
        <v>2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31</v>
      </c>
      <c r="B1378" s="832" t="s">
        <v>2041</v>
      </c>
      <c r="C1378" s="832" t="s">
        <v>2047</v>
      </c>
      <c r="D1378" s="833" t="s">
        <v>3332</v>
      </c>
      <c r="E1378" s="834" t="s">
        <v>2075</v>
      </c>
      <c r="F1378" s="832" t="s">
        <v>2042</v>
      </c>
      <c r="G1378" s="832" t="s">
        <v>3210</v>
      </c>
      <c r="H1378" s="832" t="s">
        <v>630</v>
      </c>
      <c r="I1378" s="832" t="s">
        <v>2025</v>
      </c>
      <c r="J1378" s="832" t="s">
        <v>2026</v>
      </c>
      <c r="K1378" s="832" t="s">
        <v>2027</v>
      </c>
      <c r="L1378" s="835">
        <v>69.16</v>
      </c>
      <c r="M1378" s="835">
        <v>69.16</v>
      </c>
      <c r="N1378" s="832">
        <v>1</v>
      </c>
      <c r="O1378" s="836">
        <v>0.5</v>
      </c>
      <c r="P1378" s="835">
        <v>69.16</v>
      </c>
      <c r="Q1378" s="837">
        <v>1</v>
      </c>
      <c r="R1378" s="832">
        <v>1</v>
      </c>
      <c r="S1378" s="837">
        <v>1</v>
      </c>
      <c r="T1378" s="836">
        <v>0.5</v>
      </c>
      <c r="U1378" s="838">
        <v>1</v>
      </c>
    </row>
    <row r="1379" spans="1:21" ht="14.4" customHeight="1" x14ac:dyDescent="0.3">
      <c r="A1379" s="831">
        <v>31</v>
      </c>
      <c r="B1379" s="832" t="s">
        <v>2041</v>
      </c>
      <c r="C1379" s="832" t="s">
        <v>2047</v>
      </c>
      <c r="D1379" s="833" t="s">
        <v>3332</v>
      </c>
      <c r="E1379" s="834" t="s">
        <v>2075</v>
      </c>
      <c r="F1379" s="832" t="s">
        <v>2042</v>
      </c>
      <c r="G1379" s="832" t="s">
        <v>3210</v>
      </c>
      <c r="H1379" s="832" t="s">
        <v>630</v>
      </c>
      <c r="I1379" s="832" t="s">
        <v>3211</v>
      </c>
      <c r="J1379" s="832" t="s">
        <v>2026</v>
      </c>
      <c r="K1379" s="832" t="s">
        <v>3212</v>
      </c>
      <c r="L1379" s="835">
        <v>207.45</v>
      </c>
      <c r="M1379" s="835">
        <v>414.9</v>
      </c>
      <c r="N1379" s="832">
        <v>2</v>
      </c>
      <c r="O1379" s="836">
        <v>1.5</v>
      </c>
      <c r="P1379" s="835">
        <v>414.9</v>
      </c>
      <c r="Q1379" s="837">
        <v>1</v>
      </c>
      <c r="R1379" s="832">
        <v>2</v>
      </c>
      <c r="S1379" s="837">
        <v>1</v>
      </c>
      <c r="T1379" s="836">
        <v>1.5</v>
      </c>
      <c r="U1379" s="838">
        <v>1</v>
      </c>
    </row>
    <row r="1380" spans="1:21" ht="14.4" customHeight="1" x14ac:dyDescent="0.3">
      <c r="A1380" s="831">
        <v>31</v>
      </c>
      <c r="B1380" s="832" t="s">
        <v>2041</v>
      </c>
      <c r="C1380" s="832" t="s">
        <v>2047</v>
      </c>
      <c r="D1380" s="833" t="s">
        <v>3332</v>
      </c>
      <c r="E1380" s="834" t="s">
        <v>2075</v>
      </c>
      <c r="F1380" s="832" t="s">
        <v>2042</v>
      </c>
      <c r="G1380" s="832" t="s">
        <v>3210</v>
      </c>
      <c r="H1380" s="832" t="s">
        <v>630</v>
      </c>
      <c r="I1380" s="832" t="s">
        <v>3211</v>
      </c>
      <c r="J1380" s="832" t="s">
        <v>2026</v>
      </c>
      <c r="K1380" s="832" t="s">
        <v>3212</v>
      </c>
      <c r="L1380" s="835">
        <v>176.32</v>
      </c>
      <c r="M1380" s="835">
        <v>352.64</v>
      </c>
      <c r="N1380" s="832">
        <v>2</v>
      </c>
      <c r="O1380" s="836">
        <v>2</v>
      </c>
      <c r="P1380" s="835">
        <v>352.64</v>
      </c>
      <c r="Q1380" s="837">
        <v>1</v>
      </c>
      <c r="R1380" s="832">
        <v>2</v>
      </c>
      <c r="S1380" s="837">
        <v>1</v>
      </c>
      <c r="T1380" s="836">
        <v>2</v>
      </c>
      <c r="U1380" s="838">
        <v>1</v>
      </c>
    </row>
    <row r="1381" spans="1:21" ht="14.4" customHeight="1" x14ac:dyDescent="0.3">
      <c r="A1381" s="831">
        <v>31</v>
      </c>
      <c r="B1381" s="832" t="s">
        <v>2041</v>
      </c>
      <c r="C1381" s="832" t="s">
        <v>2047</v>
      </c>
      <c r="D1381" s="833" t="s">
        <v>3332</v>
      </c>
      <c r="E1381" s="834" t="s">
        <v>2075</v>
      </c>
      <c r="F1381" s="832" t="s">
        <v>2042</v>
      </c>
      <c r="G1381" s="832" t="s">
        <v>2845</v>
      </c>
      <c r="H1381" s="832" t="s">
        <v>630</v>
      </c>
      <c r="I1381" s="832" t="s">
        <v>2883</v>
      </c>
      <c r="J1381" s="832" t="s">
        <v>1994</v>
      </c>
      <c r="K1381" s="832" t="s">
        <v>2884</v>
      </c>
      <c r="L1381" s="835">
        <v>193.68</v>
      </c>
      <c r="M1381" s="835">
        <v>387.36</v>
      </c>
      <c r="N1381" s="832">
        <v>2</v>
      </c>
      <c r="O1381" s="836">
        <v>1</v>
      </c>
      <c r="P1381" s="835">
        <v>387.36</v>
      </c>
      <c r="Q1381" s="837">
        <v>1</v>
      </c>
      <c r="R1381" s="832">
        <v>2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31</v>
      </c>
      <c r="B1382" s="832" t="s">
        <v>2041</v>
      </c>
      <c r="C1382" s="832" t="s">
        <v>2047</v>
      </c>
      <c r="D1382" s="833" t="s">
        <v>3332</v>
      </c>
      <c r="E1382" s="834" t="s">
        <v>2075</v>
      </c>
      <c r="F1382" s="832" t="s">
        <v>2042</v>
      </c>
      <c r="G1382" s="832" t="s">
        <v>2846</v>
      </c>
      <c r="H1382" s="832" t="s">
        <v>630</v>
      </c>
      <c r="I1382" s="832" t="s">
        <v>2847</v>
      </c>
      <c r="J1382" s="832" t="s">
        <v>1652</v>
      </c>
      <c r="K1382" s="832" t="s">
        <v>2848</v>
      </c>
      <c r="L1382" s="835">
        <v>351.51</v>
      </c>
      <c r="M1382" s="835">
        <v>1054.53</v>
      </c>
      <c r="N1382" s="832">
        <v>3</v>
      </c>
      <c r="O1382" s="836">
        <v>2</v>
      </c>
      <c r="P1382" s="835">
        <v>703.02</v>
      </c>
      <c r="Q1382" s="837">
        <v>0.66666666666666663</v>
      </c>
      <c r="R1382" s="832">
        <v>2</v>
      </c>
      <c r="S1382" s="837">
        <v>0.66666666666666663</v>
      </c>
      <c r="T1382" s="836">
        <v>1.5</v>
      </c>
      <c r="U1382" s="838">
        <v>0.75</v>
      </c>
    </row>
    <row r="1383" spans="1:21" ht="14.4" customHeight="1" x14ac:dyDescent="0.3">
      <c r="A1383" s="831">
        <v>31</v>
      </c>
      <c r="B1383" s="832" t="s">
        <v>2041</v>
      </c>
      <c r="C1383" s="832" t="s">
        <v>2047</v>
      </c>
      <c r="D1383" s="833" t="s">
        <v>3332</v>
      </c>
      <c r="E1383" s="834" t="s">
        <v>2075</v>
      </c>
      <c r="F1383" s="832" t="s">
        <v>2042</v>
      </c>
      <c r="G1383" s="832" t="s">
        <v>2082</v>
      </c>
      <c r="H1383" s="832" t="s">
        <v>630</v>
      </c>
      <c r="I1383" s="832" t="s">
        <v>2083</v>
      </c>
      <c r="J1383" s="832" t="s">
        <v>810</v>
      </c>
      <c r="K1383" s="832" t="s">
        <v>1638</v>
      </c>
      <c r="L1383" s="835">
        <v>490.89</v>
      </c>
      <c r="M1383" s="835">
        <v>11781.36</v>
      </c>
      <c r="N1383" s="832">
        <v>24</v>
      </c>
      <c r="O1383" s="836">
        <v>15</v>
      </c>
      <c r="P1383" s="835">
        <v>7854.24</v>
      </c>
      <c r="Q1383" s="837">
        <v>0.66666666666666663</v>
      </c>
      <c r="R1383" s="832">
        <v>16</v>
      </c>
      <c r="S1383" s="837">
        <v>0.66666666666666663</v>
      </c>
      <c r="T1383" s="836">
        <v>11</v>
      </c>
      <c r="U1383" s="838">
        <v>0.73333333333333328</v>
      </c>
    </row>
    <row r="1384" spans="1:21" ht="14.4" customHeight="1" x14ac:dyDescent="0.3">
      <c r="A1384" s="831">
        <v>31</v>
      </c>
      <c r="B1384" s="832" t="s">
        <v>2041</v>
      </c>
      <c r="C1384" s="832" t="s">
        <v>2047</v>
      </c>
      <c r="D1384" s="833" t="s">
        <v>3332</v>
      </c>
      <c r="E1384" s="834" t="s">
        <v>2075</v>
      </c>
      <c r="F1384" s="832" t="s">
        <v>2042</v>
      </c>
      <c r="G1384" s="832" t="s">
        <v>2082</v>
      </c>
      <c r="H1384" s="832" t="s">
        <v>630</v>
      </c>
      <c r="I1384" s="832" t="s">
        <v>2091</v>
      </c>
      <c r="J1384" s="832" t="s">
        <v>810</v>
      </c>
      <c r="K1384" s="832" t="s">
        <v>1636</v>
      </c>
      <c r="L1384" s="835">
        <v>736.33</v>
      </c>
      <c r="M1384" s="835">
        <v>12517.61</v>
      </c>
      <c r="N1384" s="832">
        <v>17</v>
      </c>
      <c r="O1384" s="836">
        <v>12.5</v>
      </c>
      <c r="P1384" s="835">
        <v>6626.97</v>
      </c>
      <c r="Q1384" s="837">
        <v>0.52941176470588236</v>
      </c>
      <c r="R1384" s="832">
        <v>9</v>
      </c>
      <c r="S1384" s="837">
        <v>0.52941176470588236</v>
      </c>
      <c r="T1384" s="836">
        <v>6</v>
      </c>
      <c r="U1384" s="838">
        <v>0.48</v>
      </c>
    </row>
    <row r="1385" spans="1:21" ht="14.4" customHeight="1" x14ac:dyDescent="0.3">
      <c r="A1385" s="831">
        <v>31</v>
      </c>
      <c r="B1385" s="832" t="s">
        <v>2041</v>
      </c>
      <c r="C1385" s="832" t="s">
        <v>2047</v>
      </c>
      <c r="D1385" s="833" t="s">
        <v>3332</v>
      </c>
      <c r="E1385" s="834" t="s">
        <v>2075</v>
      </c>
      <c r="F1385" s="832" t="s">
        <v>2042</v>
      </c>
      <c r="G1385" s="832" t="s">
        <v>2082</v>
      </c>
      <c r="H1385" s="832" t="s">
        <v>630</v>
      </c>
      <c r="I1385" s="832" t="s">
        <v>3117</v>
      </c>
      <c r="J1385" s="832" t="s">
        <v>3118</v>
      </c>
      <c r="K1385" s="832" t="s">
        <v>3119</v>
      </c>
      <c r="L1385" s="835">
        <v>1385.62</v>
      </c>
      <c r="M1385" s="835">
        <v>6928.0999999999995</v>
      </c>
      <c r="N1385" s="832">
        <v>5</v>
      </c>
      <c r="O1385" s="836">
        <v>2</v>
      </c>
      <c r="P1385" s="835">
        <v>6928.0999999999995</v>
      </c>
      <c r="Q1385" s="837">
        <v>1</v>
      </c>
      <c r="R1385" s="832">
        <v>5</v>
      </c>
      <c r="S1385" s="837">
        <v>1</v>
      </c>
      <c r="T1385" s="836">
        <v>2</v>
      </c>
      <c r="U1385" s="838">
        <v>1</v>
      </c>
    </row>
    <row r="1386" spans="1:21" ht="14.4" customHeight="1" x14ac:dyDescent="0.3">
      <c r="A1386" s="831">
        <v>31</v>
      </c>
      <c r="B1386" s="832" t="s">
        <v>2041</v>
      </c>
      <c r="C1386" s="832" t="s">
        <v>2047</v>
      </c>
      <c r="D1386" s="833" t="s">
        <v>3332</v>
      </c>
      <c r="E1386" s="834" t="s">
        <v>2075</v>
      </c>
      <c r="F1386" s="832" t="s">
        <v>2042</v>
      </c>
      <c r="G1386" s="832" t="s">
        <v>3213</v>
      </c>
      <c r="H1386" s="832" t="s">
        <v>588</v>
      </c>
      <c r="I1386" s="832" t="s">
        <v>3214</v>
      </c>
      <c r="J1386" s="832" t="s">
        <v>771</v>
      </c>
      <c r="K1386" s="832" t="s">
        <v>3215</v>
      </c>
      <c r="L1386" s="835">
        <v>0</v>
      </c>
      <c r="M1386" s="835">
        <v>0</v>
      </c>
      <c r="N1386" s="832">
        <v>2</v>
      </c>
      <c r="O1386" s="836">
        <v>1</v>
      </c>
      <c r="P1386" s="835">
        <v>0</v>
      </c>
      <c r="Q1386" s="837"/>
      <c r="R1386" s="832">
        <v>2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31</v>
      </c>
      <c r="B1387" s="832" t="s">
        <v>2041</v>
      </c>
      <c r="C1387" s="832" t="s">
        <v>2047</v>
      </c>
      <c r="D1387" s="833" t="s">
        <v>3332</v>
      </c>
      <c r="E1387" s="834" t="s">
        <v>2075</v>
      </c>
      <c r="F1387" s="832" t="s">
        <v>2042</v>
      </c>
      <c r="G1387" s="832" t="s">
        <v>2092</v>
      </c>
      <c r="H1387" s="832" t="s">
        <v>630</v>
      </c>
      <c r="I1387" s="832" t="s">
        <v>1844</v>
      </c>
      <c r="J1387" s="832" t="s">
        <v>671</v>
      </c>
      <c r="K1387" s="832" t="s">
        <v>1845</v>
      </c>
      <c r="L1387" s="835">
        <v>48.42</v>
      </c>
      <c r="M1387" s="835">
        <v>290.52</v>
      </c>
      <c r="N1387" s="832">
        <v>6</v>
      </c>
      <c r="O1387" s="836">
        <v>5</v>
      </c>
      <c r="P1387" s="835">
        <v>145.26</v>
      </c>
      <c r="Q1387" s="837">
        <v>0.5</v>
      </c>
      <c r="R1387" s="832">
        <v>3</v>
      </c>
      <c r="S1387" s="837">
        <v>0.5</v>
      </c>
      <c r="T1387" s="836">
        <v>2.5</v>
      </c>
      <c r="U1387" s="838">
        <v>0.5</v>
      </c>
    </row>
    <row r="1388" spans="1:21" ht="14.4" customHeight="1" x14ac:dyDescent="0.3">
      <c r="A1388" s="831">
        <v>31</v>
      </c>
      <c r="B1388" s="832" t="s">
        <v>2041</v>
      </c>
      <c r="C1388" s="832" t="s">
        <v>2047</v>
      </c>
      <c r="D1388" s="833" t="s">
        <v>3332</v>
      </c>
      <c r="E1388" s="834" t="s">
        <v>2075</v>
      </c>
      <c r="F1388" s="832" t="s">
        <v>2042</v>
      </c>
      <c r="G1388" s="832" t="s">
        <v>2092</v>
      </c>
      <c r="H1388" s="832" t="s">
        <v>588</v>
      </c>
      <c r="I1388" s="832" t="s">
        <v>2266</v>
      </c>
      <c r="J1388" s="832" t="s">
        <v>671</v>
      </c>
      <c r="K1388" s="832" t="s">
        <v>2267</v>
      </c>
      <c r="L1388" s="835">
        <v>48.42</v>
      </c>
      <c r="M1388" s="835">
        <v>48.42</v>
      </c>
      <c r="N1388" s="832">
        <v>1</v>
      </c>
      <c r="O1388" s="836">
        <v>1</v>
      </c>
      <c r="P1388" s="835">
        <v>48.42</v>
      </c>
      <c r="Q1388" s="837">
        <v>1</v>
      </c>
      <c r="R1388" s="832">
        <v>1</v>
      </c>
      <c r="S1388" s="837">
        <v>1</v>
      </c>
      <c r="T1388" s="836">
        <v>1</v>
      </c>
      <c r="U1388" s="838">
        <v>1</v>
      </c>
    </row>
    <row r="1389" spans="1:21" ht="14.4" customHeight="1" x14ac:dyDescent="0.3">
      <c r="A1389" s="831">
        <v>31</v>
      </c>
      <c r="B1389" s="832" t="s">
        <v>2041</v>
      </c>
      <c r="C1389" s="832" t="s">
        <v>2047</v>
      </c>
      <c r="D1389" s="833" t="s">
        <v>3332</v>
      </c>
      <c r="E1389" s="834" t="s">
        <v>2075</v>
      </c>
      <c r="F1389" s="832" t="s">
        <v>2042</v>
      </c>
      <c r="G1389" s="832" t="s">
        <v>3216</v>
      </c>
      <c r="H1389" s="832" t="s">
        <v>588</v>
      </c>
      <c r="I1389" s="832" t="s">
        <v>3217</v>
      </c>
      <c r="J1389" s="832" t="s">
        <v>3218</v>
      </c>
      <c r="K1389" s="832" t="s">
        <v>1684</v>
      </c>
      <c r="L1389" s="835">
        <v>0</v>
      </c>
      <c r="M1389" s="835">
        <v>0</v>
      </c>
      <c r="N1389" s="832">
        <v>1</v>
      </c>
      <c r="O1389" s="836">
        <v>1</v>
      </c>
      <c r="P1389" s="835">
        <v>0</v>
      </c>
      <c r="Q1389" s="837"/>
      <c r="R1389" s="832">
        <v>1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31</v>
      </c>
      <c r="B1390" s="832" t="s">
        <v>2041</v>
      </c>
      <c r="C1390" s="832" t="s">
        <v>2047</v>
      </c>
      <c r="D1390" s="833" t="s">
        <v>3332</v>
      </c>
      <c r="E1390" s="834" t="s">
        <v>2075</v>
      </c>
      <c r="F1390" s="832" t="s">
        <v>2042</v>
      </c>
      <c r="G1390" s="832" t="s">
        <v>3067</v>
      </c>
      <c r="H1390" s="832" t="s">
        <v>588</v>
      </c>
      <c r="I1390" s="832" t="s">
        <v>3219</v>
      </c>
      <c r="J1390" s="832" t="s">
        <v>1216</v>
      </c>
      <c r="K1390" s="832" t="s">
        <v>3220</v>
      </c>
      <c r="L1390" s="835">
        <v>112.6</v>
      </c>
      <c r="M1390" s="835">
        <v>112.6</v>
      </c>
      <c r="N1390" s="832">
        <v>1</v>
      </c>
      <c r="O1390" s="836">
        <v>1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31</v>
      </c>
      <c r="B1391" s="832" t="s">
        <v>2041</v>
      </c>
      <c r="C1391" s="832" t="s">
        <v>2047</v>
      </c>
      <c r="D1391" s="833" t="s">
        <v>3332</v>
      </c>
      <c r="E1391" s="834" t="s">
        <v>2075</v>
      </c>
      <c r="F1391" s="832" t="s">
        <v>2042</v>
      </c>
      <c r="G1391" s="832" t="s">
        <v>2546</v>
      </c>
      <c r="H1391" s="832" t="s">
        <v>588</v>
      </c>
      <c r="I1391" s="832" t="s">
        <v>3221</v>
      </c>
      <c r="J1391" s="832" t="s">
        <v>1222</v>
      </c>
      <c r="K1391" s="832" t="s">
        <v>2549</v>
      </c>
      <c r="L1391" s="835">
        <v>78.33</v>
      </c>
      <c r="M1391" s="835">
        <v>156.66</v>
      </c>
      <c r="N1391" s="832">
        <v>2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31</v>
      </c>
      <c r="B1392" s="832" t="s">
        <v>2041</v>
      </c>
      <c r="C1392" s="832" t="s">
        <v>2047</v>
      </c>
      <c r="D1392" s="833" t="s">
        <v>3332</v>
      </c>
      <c r="E1392" s="834" t="s">
        <v>2075</v>
      </c>
      <c r="F1392" s="832" t="s">
        <v>2042</v>
      </c>
      <c r="G1392" s="832" t="s">
        <v>2176</v>
      </c>
      <c r="H1392" s="832" t="s">
        <v>588</v>
      </c>
      <c r="I1392" s="832" t="s">
        <v>2465</v>
      </c>
      <c r="J1392" s="832" t="s">
        <v>828</v>
      </c>
      <c r="K1392" s="832" t="s">
        <v>2466</v>
      </c>
      <c r="L1392" s="835">
        <v>185.26</v>
      </c>
      <c r="M1392" s="835">
        <v>185.26</v>
      </c>
      <c r="N1392" s="832">
        <v>1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31</v>
      </c>
      <c r="B1393" s="832" t="s">
        <v>2041</v>
      </c>
      <c r="C1393" s="832" t="s">
        <v>2047</v>
      </c>
      <c r="D1393" s="833" t="s">
        <v>3332</v>
      </c>
      <c r="E1393" s="834" t="s">
        <v>2075</v>
      </c>
      <c r="F1393" s="832" t="s">
        <v>2042</v>
      </c>
      <c r="G1393" s="832" t="s">
        <v>3222</v>
      </c>
      <c r="H1393" s="832" t="s">
        <v>630</v>
      </c>
      <c r="I1393" s="832" t="s">
        <v>3223</v>
      </c>
      <c r="J1393" s="832" t="s">
        <v>1712</v>
      </c>
      <c r="K1393" s="832" t="s">
        <v>3224</v>
      </c>
      <c r="L1393" s="835">
        <v>742.17</v>
      </c>
      <c r="M1393" s="835">
        <v>1484.34</v>
      </c>
      <c r="N1393" s="832">
        <v>2</v>
      </c>
      <c r="O1393" s="836">
        <v>2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31</v>
      </c>
      <c r="B1394" s="832" t="s">
        <v>2041</v>
      </c>
      <c r="C1394" s="832" t="s">
        <v>2047</v>
      </c>
      <c r="D1394" s="833" t="s">
        <v>3332</v>
      </c>
      <c r="E1394" s="834" t="s">
        <v>2075</v>
      </c>
      <c r="F1394" s="832" t="s">
        <v>2042</v>
      </c>
      <c r="G1394" s="832" t="s">
        <v>2744</v>
      </c>
      <c r="H1394" s="832" t="s">
        <v>630</v>
      </c>
      <c r="I1394" s="832" t="s">
        <v>1691</v>
      </c>
      <c r="J1394" s="832" t="s">
        <v>1692</v>
      </c>
      <c r="K1394" s="832" t="s">
        <v>1693</v>
      </c>
      <c r="L1394" s="835">
        <v>96.53</v>
      </c>
      <c r="M1394" s="835">
        <v>289.59000000000003</v>
      </c>
      <c r="N1394" s="832">
        <v>3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31</v>
      </c>
      <c r="B1395" s="832" t="s">
        <v>2041</v>
      </c>
      <c r="C1395" s="832" t="s">
        <v>2047</v>
      </c>
      <c r="D1395" s="833" t="s">
        <v>3332</v>
      </c>
      <c r="E1395" s="834" t="s">
        <v>2075</v>
      </c>
      <c r="F1395" s="832" t="s">
        <v>2042</v>
      </c>
      <c r="G1395" s="832" t="s">
        <v>2744</v>
      </c>
      <c r="H1395" s="832" t="s">
        <v>630</v>
      </c>
      <c r="I1395" s="832" t="s">
        <v>2745</v>
      </c>
      <c r="J1395" s="832" t="s">
        <v>1692</v>
      </c>
      <c r="K1395" s="832" t="s">
        <v>2746</v>
      </c>
      <c r="L1395" s="835">
        <v>317.98</v>
      </c>
      <c r="M1395" s="835">
        <v>317.98</v>
      </c>
      <c r="N1395" s="832">
        <v>1</v>
      </c>
      <c r="O1395" s="836">
        <v>1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31</v>
      </c>
      <c r="B1396" s="832" t="s">
        <v>2041</v>
      </c>
      <c r="C1396" s="832" t="s">
        <v>2047</v>
      </c>
      <c r="D1396" s="833" t="s">
        <v>3332</v>
      </c>
      <c r="E1396" s="834" t="s">
        <v>2075</v>
      </c>
      <c r="F1396" s="832" t="s">
        <v>2042</v>
      </c>
      <c r="G1396" s="832" t="s">
        <v>2744</v>
      </c>
      <c r="H1396" s="832" t="s">
        <v>588</v>
      </c>
      <c r="I1396" s="832" t="s">
        <v>3225</v>
      </c>
      <c r="J1396" s="832" t="s">
        <v>1692</v>
      </c>
      <c r="K1396" s="832" t="s">
        <v>3226</v>
      </c>
      <c r="L1396" s="835">
        <v>0</v>
      </c>
      <c r="M1396" s="835">
        <v>0</v>
      </c>
      <c r="N1396" s="832">
        <v>2</v>
      </c>
      <c r="O1396" s="836">
        <v>1</v>
      </c>
      <c r="P1396" s="835">
        <v>0</v>
      </c>
      <c r="Q1396" s="837"/>
      <c r="R1396" s="832">
        <v>2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31</v>
      </c>
      <c r="B1397" s="832" t="s">
        <v>2041</v>
      </c>
      <c r="C1397" s="832" t="s">
        <v>2047</v>
      </c>
      <c r="D1397" s="833" t="s">
        <v>3332</v>
      </c>
      <c r="E1397" s="834" t="s">
        <v>2075</v>
      </c>
      <c r="F1397" s="832" t="s">
        <v>2042</v>
      </c>
      <c r="G1397" s="832" t="s">
        <v>2093</v>
      </c>
      <c r="H1397" s="832" t="s">
        <v>630</v>
      </c>
      <c r="I1397" s="832" t="s">
        <v>1866</v>
      </c>
      <c r="J1397" s="832" t="s">
        <v>1867</v>
      </c>
      <c r="K1397" s="832" t="s">
        <v>1868</v>
      </c>
      <c r="L1397" s="835">
        <v>0</v>
      </c>
      <c r="M1397" s="835">
        <v>0</v>
      </c>
      <c r="N1397" s="832">
        <v>10</v>
      </c>
      <c r="O1397" s="836">
        <v>8.5</v>
      </c>
      <c r="P1397" s="835">
        <v>0</v>
      </c>
      <c r="Q1397" s="837"/>
      <c r="R1397" s="832">
        <v>7</v>
      </c>
      <c r="S1397" s="837">
        <v>0.7</v>
      </c>
      <c r="T1397" s="836">
        <v>5.5</v>
      </c>
      <c r="U1397" s="838">
        <v>0.6470588235294118</v>
      </c>
    </row>
    <row r="1398" spans="1:21" ht="14.4" customHeight="1" x14ac:dyDescent="0.3">
      <c r="A1398" s="831">
        <v>31</v>
      </c>
      <c r="B1398" s="832" t="s">
        <v>2041</v>
      </c>
      <c r="C1398" s="832" t="s">
        <v>2047</v>
      </c>
      <c r="D1398" s="833" t="s">
        <v>3332</v>
      </c>
      <c r="E1398" s="834" t="s">
        <v>2075</v>
      </c>
      <c r="F1398" s="832" t="s">
        <v>2042</v>
      </c>
      <c r="G1398" s="832" t="s">
        <v>2235</v>
      </c>
      <c r="H1398" s="832" t="s">
        <v>588</v>
      </c>
      <c r="I1398" s="832" t="s">
        <v>2236</v>
      </c>
      <c r="J1398" s="832" t="s">
        <v>1233</v>
      </c>
      <c r="K1398" s="832" t="s">
        <v>2237</v>
      </c>
      <c r="L1398" s="835">
        <v>42.54</v>
      </c>
      <c r="M1398" s="835">
        <v>170.16</v>
      </c>
      <c r="N1398" s="832">
        <v>4</v>
      </c>
      <c r="O1398" s="836">
        <v>2</v>
      </c>
      <c r="P1398" s="835">
        <v>170.16</v>
      </c>
      <c r="Q1398" s="837">
        <v>1</v>
      </c>
      <c r="R1398" s="832">
        <v>4</v>
      </c>
      <c r="S1398" s="837">
        <v>1</v>
      </c>
      <c r="T1398" s="836">
        <v>2</v>
      </c>
      <c r="U1398" s="838">
        <v>1</v>
      </c>
    </row>
    <row r="1399" spans="1:21" ht="14.4" customHeight="1" x14ac:dyDescent="0.3">
      <c r="A1399" s="831">
        <v>31</v>
      </c>
      <c r="B1399" s="832" t="s">
        <v>2041</v>
      </c>
      <c r="C1399" s="832" t="s">
        <v>2047</v>
      </c>
      <c r="D1399" s="833" t="s">
        <v>3332</v>
      </c>
      <c r="E1399" s="834" t="s">
        <v>2075</v>
      </c>
      <c r="F1399" s="832" t="s">
        <v>2042</v>
      </c>
      <c r="G1399" s="832" t="s">
        <v>2431</v>
      </c>
      <c r="H1399" s="832" t="s">
        <v>588</v>
      </c>
      <c r="I1399" s="832" t="s">
        <v>2432</v>
      </c>
      <c r="J1399" s="832" t="s">
        <v>2433</v>
      </c>
      <c r="K1399" s="832" t="s">
        <v>2434</v>
      </c>
      <c r="L1399" s="835">
        <v>657.67</v>
      </c>
      <c r="M1399" s="835">
        <v>7892.0399999999991</v>
      </c>
      <c r="N1399" s="832">
        <v>12</v>
      </c>
      <c r="O1399" s="836">
        <v>4</v>
      </c>
      <c r="P1399" s="835">
        <v>7892.0399999999991</v>
      </c>
      <c r="Q1399" s="837">
        <v>1</v>
      </c>
      <c r="R1399" s="832">
        <v>12</v>
      </c>
      <c r="S1399" s="837">
        <v>1</v>
      </c>
      <c r="T1399" s="836">
        <v>4</v>
      </c>
      <c r="U1399" s="838">
        <v>1</v>
      </c>
    </row>
    <row r="1400" spans="1:21" ht="14.4" customHeight="1" x14ac:dyDescent="0.3">
      <c r="A1400" s="831">
        <v>31</v>
      </c>
      <c r="B1400" s="832" t="s">
        <v>2041</v>
      </c>
      <c r="C1400" s="832" t="s">
        <v>2047</v>
      </c>
      <c r="D1400" s="833" t="s">
        <v>3332</v>
      </c>
      <c r="E1400" s="834" t="s">
        <v>2075</v>
      </c>
      <c r="F1400" s="832" t="s">
        <v>2042</v>
      </c>
      <c r="G1400" s="832" t="s">
        <v>3181</v>
      </c>
      <c r="H1400" s="832" t="s">
        <v>588</v>
      </c>
      <c r="I1400" s="832" t="s">
        <v>3182</v>
      </c>
      <c r="J1400" s="832" t="s">
        <v>3183</v>
      </c>
      <c r="K1400" s="832" t="s">
        <v>3184</v>
      </c>
      <c r="L1400" s="835">
        <v>60.39</v>
      </c>
      <c r="M1400" s="835">
        <v>120.78</v>
      </c>
      <c r="N1400" s="832">
        <v>2</v>
      </c>
      <c r="O1400" s="836">
        <v>1.5</v>
      </c>
      <c r="P1400" s="835">
        <v>60.39</v>
      </c>
      <c r="Q1400" s="837">
        <v>0.5</v>
      </c>
      <c r="R1400" s="832">
        <v>1</v>
      </c>
      <c r="S1400" s="837">
        <v>0.5</v>
      </c>
      <c r="T1400" s="836">
        <v>1</v>
      </c>
      <c r="U1400" s="838">
        <v>0.66666666666666663</v>
      </c>
    </row>
    <row r="1401" spans="1:21" ht="14.4" customHeight="1" x14ac:dyDescent="0.3">
      <c r="A1401" s="831">
        <v>31</v>
      </c>
      <c r="B1401" s="832" t="s">
        <v>2041</v>
      </c>
      <c r="C1401" s="832" t="s">
        <v>2047</v>
      </c>
      <c r="D1401" s="833" t="s">
        <v>3332</v>
      </c>
      <c r="E1401" s="834" t="s">
        <v>2075</v>
      </c>
      <c r="F1401" s="832" t="s">
        <v>2042</v>
      </c>
      <c r="G1401" s="832" t="s">
        <v>2451</v>
      </c>
      <c r="H1401" s="832" t="s">
        <v>588</v>
      </c>
      <c r="I1401" s="832" t="s">
        <v>3227</v>
      </c>
      <c r="J1401" s="832" t="s">
        <v>3228</v>
      </c>
      <c r="K1401" s="832" t="s">
        <v>3080</v>
      </c>
      <c r="L1401" s="835">
        <v>36.909999999999997</v>
      </c>
      <c r="M1401" s="835">
        <v>110.72999999999999</v>
      </c>
      <c r="N1401" s="832">
        <v>3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31</v>
      </c>
      <c r="B1402" s="832" t="s">
        <v>2041</v>
      </c>
      <c r="C1402" s="832" t="s">
        <v>2047</v>
      </c>
      <c r="D1402" s="833" t="s">
        <v>3332</v>
      </c>
      <c r="E1402" s="834" t="s">
        <v>2075</v>
      </c>
      <c r="F1402" s="832" t="s">
        <v>2042</v>
      </c>
      <c r="G1402" s="832" t="s">
        <v>2451</v>
      </c>
      <c r="H1402" s="832" t="s">
        <v>588</v>
      </c>
      <c r="I1402" s="832" t="s">
        <v>3227</v>
      </c>
      <c r="J1402" s="832" t="s">
        <v>3228</v>
      </c>
      <c r="K1402" s="832" t="s">
        <v>3080</v>
      </c>
      <c r="L1402" s="835">
        <v>43.61</v>
      </c>
      <c r="M1402" s="835">
        <v>87.22</v>
      </c>
      <c r="N1402" s="832">
        <v>2</v>
      </c>
      <c r="O1402" s="836">
        <v>0.5</v>
      </c>
      <c r="P1402" s="835">
        <v>87.22</v>
      </c>
      <c r="Q1402" s="837">
        <v>1</v>
      </c>
      <c r="R1402" s="832">
        <v>2</v>
      </c>
      <c r="S1402" s="837">
        <v>1</v>
      </c>
      <c r="T1402" s="836">
        <v>0.5</v>
      </c>
      <c r="U1402" s="838">
        <v>1</v>
      </c>
    </row>
    <row r="1403" spans="1:21" ht="14.4" customHeight="1" x14ac:dyDescent="0.3">
      <c r="A1403" s="831">
        <v>31</v>
      </c>
      <c r="B1403" s="832" t="s">
        <v>2041</v>
      </c>
      <c r="C1403" s="832" t="s">
        <v>2047</v>
      </c>
      <c r="D1403" s="833" t="s">
        <v>3332</v>
      </c>
      <c r="E1403" s="834" t="s">
        <v>2075</v>
      </c>
      <c r="F1403" s="832" t="s">
        <v>2042</v>
      </c>
      <c r="G1403" s="832" t="s">
        <v>2749</v>
      </c>
      <c r="H1403" s="832" t="s">
        <v>588</v>
      </c>
      <c r="I1403" s="832" t="s">
        <v>2750</v>
      </c>
      <c r="J1403" s="832" t="s">
        <v>1056</v>
      </c>
      <c r="K1403" s="832" t="s">
        <v>2751</v>
      </c>
      <c r="L1403" s="835">
        <v>55.16</v>
      </c>
      <c r="M1403" s="835">
        <v>110.32</v>
      </c>
      <c r="N1403" s="832">
        <v>2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31</v>
      </c>
      <c r="B1404" s="832" t="s">
        <v>2041</v>
      </c>
      <c r="C1404" s="832" t="s">
        <v>2047</v>
      </c>
      <c r="D1404" s="833" t="s">
        <v>3332</v>
      </c>
      <c r="E1404" s="834" t="s">
        <v>2075</v>
      </c>
      <c r="F1404" s="832" t="s">
        <v>2042</v>
      </c>
      <c r="G1404" s="832" t="s">
        <v>2238</v>
      </c>
      <c r="H1404" s="832" t="s">
        <v>588</v>
      </c>
      <c r="I1404" s="832" t="s">
        <v>2239</v>
      </c>
      <c r="J1404" s="832" t="s">
        <v>2240</v>
      </c>
      <c r="K1404" s="832" t="s">
        <v>2241</v>
      </c>
      <c r="L1404" s="835">
        <v>77.13</v>
      </c>
      <c r="M1404" s="835">
        <v>77.13</v>
      </c>
      <c r="N1404" s="832">
        <v>1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31</v>
      </c>
      <c r="B1405" s="832" t="s">
        <v>2041</v>
      </c>
      <c r="C1405" s="832" t="s">
        <v>2047</v>
      </c>
      <c r="D1405" s="833" t="s">
        <v>3332</v>
      </c>
      <c r="E1405" s="834" t="s">
        <v>2075</v>
      </c>
      <c r="F1405" s="832" t="s">
        <v>2042</v>
      </c>
      <c r="G1405" s="832" t="s">
        <v>2380</v>
      </c>
      <c r="H1405" s="832" t="s">
        <v>588</v>
      </c>
      <c r="I1405" s="832" t="s">
        <v>2651</v>
      </c>
      <c r="J1405" s="832" t="s">
        <v>2652</v>
      </c>
      <c r="K1405" s="832" t="s">
        <v>2653</v>
      </c>
      <c r="L1405" s="835">
        <v>140.94999999999999</v>
      </c>
      <c r="M1405" s="835">
        <v>140.94999999999999</v>
      </c>
      <c r="N1405" s="832">
        <v>1</v>
      </c>
      <c r="O1405" s="836">
        <v>1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31</v>
      </c>
      <c r="B1406" s="832" t="s">
        <v>2041</v>
      </c>
      <c r="C1406" s="832" t="s">
        <v>2047</v>
      </c>
      <c r="D1406" s="833" t="s">
        <v>3332</v>
      </c>
      <c r="E1406" s="834" t="s">
        <v>2075</v>
      </c>
      <c r="F1406" s="832" t="s">
        <v>2042</v>
      </c>
      <c r="G1406" s="832" t="s">
        <v>2380</v>
      </c>
      <c r="H1406" s="832" t="s">
        <v>588</v>
      </c>
      <c r="I1406" s="832" t="s">
        <v>2439</v>
      </c>
      <c r="J1406" s="832" t="s">
        <v>1063</v>
      </c>
      <c r="K1406" s="832" t="s">
        <v>2173</v>
      </c>
      <c r="L1406" s="835">
        <v>93.96</v>
      </c>
      <c r="M1406" s="835">
        <v>93.96</v>
      </c>
      <c r="N1406" s="832">
        <v>1</v>
      </c>
      <c r="O1406" s="836">
        <v>1</v>
      </c>
      <c r="P1406" s="835">
        <v>93.96</v>
      </c>
      <c r="Q1406" s="837">
        <v>1</v>
      </c>
      <c r="R1406" s="832">
        <v>1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31</v>
      </c>
      <c r="B1407" s="832" t="s">
        <v>2041</v>
      </c>
      <c r="C1407" s="832" t="s">
        <v>2047</v>
      </c>
      <c r="D1407" s="833" t="s">
        <v>3332</v>
      </c>
      <c r="E1407" s="834" t="s">
        <v>2075</v>
      </c>
      <c r="F1407" s="832" t="s">
        <v>2042</v>
      </c>
      <c r="G1407" s="832" t="s">
        <v>2380</v>
      </c>
      <c r="H1407" s="832" t="s">
        <v>588</v>
      </c>
      <c r="I1407" s="832" t="s">
        <v>3229</v>
      </c>
      <c r="J1407" s="832" t="s">
        <v>3230</v>
      </c>
      <c r="K1407" s="832" t="s">
        <v>3231</v>
      </c>
      <c r="L1407" s="835">
        <v>300.68</v>
      </c>
      <c r="M1407" s="835">
        <v>601.36</v>
      </c>
      <c r="N1407" s="832">
        <v>2</v>
      </c>
      <c r="O1407" s="836">
        <v>2</v>
      </c>
      <c r="P1407" s="835">
        <v>601.36</v>
      </c>
      <c r="Q1407" s="837">
        <v>1</v>
      </c>
      <c r="R1407" s="832">
        <v>2</v>
      </c>
      <c r="S1407" s="837">
        <v>1</v>
      </c>
      <c r="T1407" s="836">
        <v>2</v>
      </c>
      <c r="U1407" s="838">
        <v>1</v>
      </c>
    </row>
    <row r="1408" spans="1:21" ht="14.4" customHeight="1" x14ac:dyDescent="0.3">
      <c r="A1408" s="831">
        <v>31</v>
      </c>
      <c r="B1408" s="832" t="s">
        <v>2041</v>
      </c>
      <c r="C1408" s="832" t="s">
        <v>2047</v>
      </c>
      <c r="D1408" s="833" t="s">
        <v>3332</v>
      </c>
      <c r="E1408" s="834" t="s">
        <v>2075</v>
      </c>
      <c r="F1408" s="832" t="s">
        <v>2042</v>
      </c>
      <c r="G1408" s="832" t="s">
        <v>2562</v>
      </c>
      <c r="H1408" s="832" t="s">
        <v>588</v>
      </c>
      <c r="I1408" s="832" t="s">
        <v>3232</v>
      </c>
      <c r="J1408" s="832" t="s">
        <v>698</v>
      </c>
      <c r="K1408" s="832" t="s">
        <v>3233</v>
      </c>
      <c r="L1408" s="835">
        <v>271.94</v>
      </c>
      <c r="M1408" s="835">
        <v>271.94</v>
      </c>
      <c r="N1408" s="832">
        <v>1</v>
      </c>
      <c r="O1408" s="836">
        <v>1</v>
      </c>
      <c r="P1408" s="835">
        <v>271.94</v>
      </c>
      <c r="Q1408" s="837">
        <v>1</v>
      </c>
      <c r="R1408" s="832">
        <v>1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31</v>
      </c>
      <c r="B1409" s="832" t="s">
        <v>2041</v>
      </c>
      <c r="C1409" s="832" t="s">
        <v>2047</v>
      </c>
      <c r="D1409" s="833" t="s">
        <v>3332</v>
      </c>
      <c r="E1409" s="834" t="s">
        <v>2075</v>
      </c>
      <c r="F1409" s="832" t="s">
        <v>2042</v>
      </c>
      <c r="G1409" s="832" t="s">
        <v>2562</v>
      </c>
      <c r="H1409" s="832" t="s">
        <v>588</v>
      </c>
      <c r="I1409" s="832" t="s">
        <v>2563</v>
      </c>
      <c r="J1409" s="832" t="s">
        <v>2564</v>
      </c>
      <c r="K1409" s="832" t="s">
        <v>2565</v>
      </c>
      <c r="L1409" s="835">
        <v>151.62</v>
      </c>
      <c r="M1409" s="835">
        <v>454.86</v>
      </c>
      <c r="N1409" s="832">
        <v>3</v>
      </c>
      <c r="O1409" s="836">
        <v>1.5</v>
      </c>
      <c r="P1409" s="835">
        <v>303.24</v>
      </c>
      <c r="Q1409" s="837">
        <v>0.66666666666666663</v>
      </c>
      <c r="R1409" s="832">
        <v>2</v>
      </c>
      <c r="S1409" s="837">
        <v>0.66666666666666663</v>
      </c>
      <c r="T1409" s="836">
        <v>1</v>
      </c>
      <c r="U1409" s="838">
        <v>0.66666666666666663</v>
      </c>
    </row>
    <row r="1410" spans="1:21" ht="14.4" customHeight="1" x14ac:dyDescent="0.3">
      <c r="A1410" s="831">
        <v>31</v>
      </c>
      <c r="B1410" s="832" t="s">
        <v>2041</v>
      </c>
      <c r="C1410" s="832" t="s">
        <v>2047</v>
      </c>
      <c r="D1410" s="833" t="s">
        <v>3332</v>
      </c>
      <c r="E1410" s="834" t="s">
        <v>2075</v>
      </c>
      <c r="F1410" s="832" t="s">
        <v>2042</v>
      </c>
      <c r="G1410" s="832" t="s">
        <v>2425</v>
      </c>
      <c r="H1410" s="832" t="s">
        <v>630</v>
      </c>
      <c r="I1410" s="832" t="s">
        <v>1894</v>
      </c>
      <c r="J1410" s="832" t="s">
        <v>1120</v>
      </c>
      <c r="K1410" s="832" t="s">
        <v>1895</v>
      </c>
      <c r="L1410" s="835">
        <v>0</v>
      </c>
      <c r="M1410" s="835">
        <v>0</v>
      </c>
      <c r="N1410" s="832">
        <v>11</v>
      </c>
      <c r="O1410" s="836">
        <v>5.5</v>
      </c>
      <c r="P1410" s="835">
        <v>0</v>
      </c>
      <c r="Q1410" s="837"/>
      <c r="R1410" s="832">
        <v>6</v>
      </c>
      <c r="S1410" s="837">
        <v>0.54545454545454541</v>
      </c>
      <c r="T1410" s="836">
        <v>3</v>
      </c>
      <c r="U1410" s="838">
        <v>0.54545454545454541</v>
      </c>
    </row>
    <row r="1411" spans="1:21" ht="14.4" customHeight="1" x14ac:dyDescent="0.3">
      <c r="A1411" s="831">
        <v>31</v>
      </c>
      <c r="B1411" s="832" t="s">
        <v>2041</v>
      </c>
      <c r="C1411" s="832" t="s">
        <v>2047</v>
      </c>
      <c r="D1411" s="833" t="s">
        <v>3332</v>
      </c>
      <c r="E1411" s="834" t="s">
        <v>2075</v>
      </c>
      <c r="F1411" s="832" t="s">
        <v>2042</v>
      </c>
      <c r="G1411" s="832" t="s">
        <v>2425</v>
      </c>
      <c r="H1411" s="832" t="s">
        <v>588</v>
      </c>
      <c r="I1411" s="832" t="s">
        <v>2765</v>
      </c>
      <c r="J1411" s="832" t="s">
        <v>2764</v>
      </c>
      <c r="K1411" s="832" t="s">
        <v>1893</v>
      </c>
      <c r="L1411" s="835">
        <v>0</v>
      </c>
      <c r="M1411" s="835">
        <v>0</v>
      </c>
      <c r="N1411" s="832">
        <v>2</v>
      </c>
      <c r="O1411" s="836">
        <v>1</v>
      </c>
      <c r="P1411" s="835"/>
      <c r="Q1411" s="837"/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31</v>
      </c>
      <c r="B1412" s="832" t="s">
        <v>2041</v>
      </c>
      <c r="C1412" s="832" t="s">
        <v>2047</v>
      </c>
      <c r="D1412" s="833" t="s">
        <v>3332</v>
      </c>
      <c r="E1412" s="834" t="s">
        <v>2075</v>
      </c>
      <c r="F1412" s="832" t="s">
        <v>2042</v>
      </c>
      <c r="G1412" s="832" t="s">
        <v>3234</v>
      </c>
      <c r="H1412" s="832" t="s">
        <v>588</v>
      </c>
      <c r="I1412" s="832" t="s">
        <v>3235</v>
      </c>
      <c r="J1412" s="832" t="s">
        <v>3236</v>
      </c>
      <c r="K1412" s="832" t="s">
        <v>3237</v>
      </c>
      <c r="L1412" s="835">
        <v>0</v>
      </c>
      <c r="M1412" s="835">
        <v>0</v>
      </c>
      <c r="N1412" s="832">
        <v>1</v>
      </c>
      <c r="O1412" s="836">
        <v>0.5</v>
      </c>
      <c r="P1412" s="835"/>
      <c r="Q1412" s="837"/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31</v>
      </c>
      <c r="B1413" s="832" t="s">
        <v>2041</v>
      </c>
      <c r="C1413" s="832" t="s">
        <v>2047</v>
      </c>
      <c r="D1413" s="833" t="s">
        <v>3332</v>
      </c>
      <c r="E1413" s="834" t="s">
        <v>2075</v>
      </c>
      <c r="F1413" s="832" t="s">
        <v>2042</v>
      </c>
      <c r="G1413" s="832" t="s">
        <v>2097</v>
      </c>
      <c r="H1413" s="832" t="s">
        <v>588</v>
      </c>
      <c r="I1413" s="832" t="s">
        <v>2098</v>
      </c>
      <c r="J1413" s="832" t="s">
        <v>2099</v>
      </c>
      <c r="K1413" s="832" t="s">
        <v>2100</v>
      </c>
      <c r="L1413" s="835">
        <v>50.32</v>
      </c>
      <c r="M1413" s="835">
        <v>50.32</v>
      </c>
      <c r="N1413" s="832">
        <v>1</v>
      </c>
      <c r="O1413" s="836">
        <v>0.5</v>
      </c>
      <c r="P1413" s="835">
        <v>50.32</v>
      </c>
      <c r="Q1413" s="837">
        <v>1</v>
      </c>
      <c r="R1413" s="832">
        <v>1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31</v>
      </c>
      <c r="B1414" s="832" t="s">
        <v>2041</v>
      </c>
      <c r="C1414" s="832" t="s">
        <v>2047</v>
      </c>
      <c r="D1414" s="833" t="s">
        <v>3332</v>
      </c>
      <c r="E1414" s="834" t="s">
        <v>2075</v>
      </c>
      <c r="F1414" s="832" t="s">
        <v>2042</v>
      </c>
      <c r="G1414" s="832" t="s">
        <v>2097</v>
      </c>
      <c r="H1414" s="832" t="s">
        <v>588</v>
      </c>
      <c r="I1414" s="832" t="s">
        <v>2196</v>
      </c>
      <c r="J1414" s="832" t="s">
        <v>1114</v>
      </c>
      <c r="K1414" s="832" t="s">
        <v>2197</v>
      </c>
      <c r="L1414" s="835">
        <v>50.32</v>
      </c>
      <c r="M1414" s="835">
        <v>100.64</v>
      </c>
      <c r="N1414" s="832">
        <v>2</v>
      </c>
      <c r="O1414" s="836">
        <v>1.5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31</v>
      </c>
      <c r="B1415" s="832" t="s">
        <v>2041</v>
      </c>
      <c r="C1415" s="832" t="s">
        <v>2047</v>
      </c>
      <c r="D1415" s="833" t="s">
        <v>3332</v>
      </c>
      <c r="E1415" s="834" t="s">
        <v>2075</v>
      </c>
      <c r="F1415" s="832" t="s">
        <v>2042</v>
      </c>
      <c r="G1415" s="832" t="s">
        <v>2097</v>
      </c>
      <c r="H1415" s="832" t="s">
        <v>588</v>
      </c>
      <c r="I1415" s="832" t="s">
        <v>2103</v>
      </c>
      <c r="J1415" s="832" t="s">
        <v>2099</v>
      </c>
      <c r="K1415" s="832" t="s">
        <v>2104</v>
      </c>
      <c r="L1415" s="835">
        <v>99.94</v>
      </c>
      <c r="M1415" s="835">
        <v>399.76</v>
      </c>
      <c r="N1415" s="832">
        <v>4</v>
      </c>
      <c r="O1415" s="836">
        <v>3.5</v>
      </c>
      <c r="P1415" s="835">
        <v>99.94</v>
      </c>
      <c r="Q1415" s="837">
        <v>0.25</v>
      </c>
      <c r="R1415" s="832">
        <v>1</v>
      </c>
      <c r="S1415" s="837">
        <v>0.25</v>
      </c>
      <c r="T1415" s="836">
        <v>1</v>
      </c>
      <c r="U1415" s="838">
        <v>0.2857142857142857</v>
      </c>
    </row>
    <row r="1416" spans="1:21" ht="14.4" customHeight="1" x14ac:dyDescent="0.3">
      <c r="A1416" s="831">
        <v>31</v>
      </c>
      <c r="B1416" s="832" t="s">
        <v>2041</v>
      </c>
      <c r="C1416" s="832" t="s">
        <v>2047</v>
      </c>
      <c r="D1416" s="833" t="s">
        <v>3332</v>
      </c>
      <c r="E1416" s="834" t="s">
        <v>2075</v>
      </c>
      <c r="F1416" s="832" t="s">
        <v>2043</v>
      </c>
      <c r="G1416" s="832" t="s">
        <v>3061</v>
      </c>
      <c r="H1416" s="832" t="s">
        <v>588</v>
      </c>
      <c r="I1416" s="832" t="s">
        <v>3238</v>
      </c>
      <c r="J1416" s="832" t="s">
        <v>3063</v>
      </c>
      <c r="K1416" s="832"/>
      <c r="L1416" s="835">
        <v>0</v>
      </c>
      <c r="M1416" s="835">
        <v>0</v>
      </c>
      <c r="N1416" s="832">
        <v>1</v>
      </c>
      <c r="O1416" s="836">
        <v>1</v>
      </c>
      <c r="P1416" s="835">
        <v>0</v>
      </c>
      <c r="Q1416" s="837"/>
      <c r="R1416" s="832">
        <v>1</v>
      </c>
      <c r="S1416" s="837">
        <v>1</v>
      </c>
      <c r="T1416" s="836">
        <v>1</v>
      </c>
      <c r="U1416" s="838">
        <v>1</v>
      </c>
    </row>
    <row r="1417" spans="1:21" ht="14.4" customHeight="1" x14ac:dyDescent="0.3">
      <c r="A1417" s="831">
        <v>31</v>
      </c>
      <c r="B1417" s="832" t="s">
        <v>2041</v>
      </c>
      <c r="C1417" s="832" t="s">
        <v>2047</v>
      </c>
      <c r="D1417" s="833" t="s">
        <v>3332</v>
      </c>
      <c r="E1417" s="834" t="s">
        <v>2075</v>
      </c>
      <c r="F1417" s="832" t="s">
        <v>2044</v>
      </c>
      <c r="G1417" s="832" t="s">
        <v>2105</v>
      </c>
      <c r="H1417" s="832" t="s">
        <v>588</v>
      </c>
      <c r="I1417" s="832" t="s">
        <v>2570</v>
      </c>
      <c r="J1417" s="832" t="s">
        <v>2107</v>
      </c>
      <c r="K1417" s="832" t="s">
        <v>2571</v>
      </c>
      <c r="L1417" s="835">
        <v>30.99</v>
      </c>
      <c r="M1417" s="835">
        <v>247.92</v>
      </c>
      <c r="N1417" s="832">
        <v>8</v>
      </c>
      <c r="O1417" s="836">
        <v>6</v>
      </c>
      <c r="P1417" s="835">
        <v>247.92</v>
      </c>
      <c r="Q1417" s="837">
        <v>1</v>
      </c>
      <c r="R1417" s="832">
        <v>8</v>
      </c>
      <c r="S1417" s="837">
        <v>1</v>
      </c>
      <c r="T1417" s="836">
        <v>6</v>
      </c>
      <c r="U1417" s="838">
        <v>1</v>
      </c>
    </row>
    <row r="1418" spans="1:21" ht="14.4" customHeight="1" x14ac:dyDescent="0.3">
      <c r="A1418" s="831">
        <v>31</v>
      </c>
      <c r="B1418" s="832" t="s">
        <v>2041</v>
      </c>
      <c r="C1418" s="832" t="s">
        <v>2047</v>
      </c>
      <c r="D1418" s="833" t="s">
        <v>3332</v>
      </c>
      <c r="E1418" s="834" t="s">
        <v>2075</v>
      </c>
      <c r="F1418" s="832" t="s">
        <v>2044</v>
      </c>
      <c r="G1418" s="832" t="s">
        <v>2105</v>
      </c>
      <c r="H1418" s="832" t="s">
        <v>588</v>
      </c>
      <c r="I1418" s="832" t="s">
        <v>2476</v>
      </c>
      <c r="J1418" s="832" t="s">
        <v>2107</v>
      </c>
      <c r="K1418" s="832" t="s">
        <v>2477</v>
      </c>
      <c r="L1418" s="835">
        <v>38.24</v>
      </c>
      <c r="M1418" s="835">
        <v>152.96</v>
      </c>
      <c r="N1418" s="832">
        <v>4</v>
      </c>
      <c r="O1418" s="836">
        <v>2</v>
      </c>
      <c r="P1418" s="835">
        <v>152.96</v>
      </c>
      <c r="Q1418" s="837">
        <v>1</v>
      </c>
      <c r="R1418" s="832">
        <v>4</v>
      </c>
      <c r="S1418" s="837">
        <v>1</v>
      </c>
      <c r="T1418" s="836">
        <v>2</v>
      </c>
      <c r="U1418" s="838">
        <v>1</v>
      </c>
    </row>
    <row r="1419" spans="1:21" ht="14.4" customHeight="1" x14ac:dyDescent="0.3">
      <c r="A1419" s="831">
        <v>31</v>
      </c>
      <c r="B1419" s="832" t="s">
        <v>2041</v>
      </c>
      <c r="C1419" s="832" t="s">
        <v>2047</v>
      </c>
      <c r="D1419" s="833" t="s">
        <v>3332</v>
      </c>
      <c r="E1419" s="834" t="s">
        <v>2075</v>
      </c>
      <c r="F1419" s="832" t="s">
        <v>2044</v>
      </c>
      <c r="G1419" s="832" t="s">
        <v>2109</v>
      </c>
      <c r="H1419" s="832" t="s">
        <v>588</v>
      </c>
      <c r="I1419" s="832" t="s">
        <v>2248</v>
      </c>
      <c r="J1419" s="832" t="s">
        <v>2249</v>
      </c>
      <c r="K1419" s="832" t="s">
        <v>2250</v>
      </c>
      <c r="L1419" s="835">
        <v>3000</v>
      </c>
      <c r="M1419" s="835">
        <v>3000</v>
      </c>
      <c r="N1419" s="832">
        <v>1</v>
      </c>
      <c r="O1419" s="836">
        <v>1</v>
      </c>
      <c r="P1419" s="835">
        <v>3000</v>
      </c>
      <c r="Q1419" s="837">
        <v>1</v>
      </c>
      <c r="R1419" s="832">
        <v>1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31</v>
      </c>
      <c r="B1420" s="832" t="s">
        <v>2041</v>
      </c>
      <c r="C1420" s="832" t="s">
        <v>2047</v>
      </c>
      <c r="D1420" s="833" t="s">
        <v>3332</v>
      </c>
      <c r="E1420" s="834" t="s">
        <v>2075</v>
      </c>
      <c r="F1420" s="832" t="s">
        <v>2044</v>
      </c>
      <c r="G1420" s="832" t="s">
        <v>2109</v>
      </c>
      <c r="H1420" s="832" t="s">
        <v>588</v>
      </c>
      <c r="I1420" s="832" t="s">
        <v>2208</v>
      </c>
      <c r="J1420" s="832" t="s">
        <v>2209</v>
      </c>
      <c r="K1420" s="832" t="s">
        <v>2210</v>
      </c>
      <c r="L1420" s="835">
        <v>199.5</v>
      </c>
      <c r="M1420" s="835">
        <v>2394</v>
      </c>
      <c r="N1420" s="832">
        <v>12</v>
      </c>
      <c r="O1420" s="836">
        <v>12</v>
      </c>
      <c r="P1420" s="835">
        <v>2394</v>
      </c>
      <c r="Q1420" s="837">
        <v>1</v>
      </c>
      <c r="R1420" s="832">
        <v>12</v>
      </c>
      <c r="S1420" s="837">
        <v>1</v>
      </c>
      <c r="T1420" s="836">
        <v>12</v>
      </c>
      <c r="U1420" s="838">
        <v>1</v>
      </c>
    </row>
    <row r="1421" spans="1:21" ht="14.4" customHeight="1" x14ac:dyDescent="0.3">
      <c r="A1421" s="831">
        <v>31</v>
      </c>
      <c r="B1421" s="832" t="s">
        <v>2041</v>
      </c>
      <c r="C1421" s="832" t="s">
        <v>2047</v>
      </c>
      <c r="D1421" s="833" t="s">
        <v>3332</v>
      </c>
      <c r="E1421" s="834" t="s">
        <v>2075</v>
      </c>
      <c r="F1421" s="832" t="s">
        <v>2044</v>
      </c>
      <c r="G1421" s="832" t="s">
        <v>2109</v>
      </c>
      <c r="H1421" s="832" t="s">
        <v>588</v>
      </c>
      <c r="I1421" s="832" t="s">
        <v>2110</v>
      </c>
      <c r="J1421" s="832" t="s">
        <v>2111</v>
      </c>
      <c r="K1421" s="832" t="s">
        <v>2112</v>
      </c>
      <c r="L1421" s="835">
        <v>492.18</v>
      </c>
      <c r="M1421" s="835">
        <v>18702.840000000007</v>
      </c>
      <c r="N1421" s="832">
        <v>38</v>
      </c>
      <c r="O1421" s="836">
        <v>38</v>
      </c>
      <c r="P1421" s="835">
        <v>18702.840000000007</v>
      </c>
      <c r="Q1421" s="837">
        <v>1</v>
      </c>
      <c r="R1421" s="832">
        <v>38</v>
      </c>
      <c r="S1421" s="837">
        <v>1</v>
      </c>
      <c r="T1421" s="836">
        <v>38</v>
      </c>
      <c r="U1421" s="838">
        <v>1</v>
      </c>
    </row>
    <row r="1422" spans="1:21" ht="14.4" customHeight="1" x14ac:dyDescent="0.3">
      <c r="A1422" s="831">
        <v>31</v>
      </c>
      <c r="B1422" s="832" t="s">
        <v>2041</v>
      </c>
      <c r="C1422" s="832" t="s">
        <v>2047</v>
      </c>
      <c r="D1422" s="833" t="s">
        <v>3332</v>
      </c>
      <c r="E1422" s="834" t="s">
        <v>2075</v>
      </c>
      <c r="F1422" s="832" t="s">
        <v>2044</v>
      </c>
      <c r="G1422" s="832" t="s">
        <v>2109</v>
      </c>
      <c r="H1422" s="832" t="s">
        <v>588</v>
      </c>
      <c r="I1422" s="832" t="s">
        <v>2113</v>
      </c>
      <c r="J1422" s="832" t="s">
        <v>2114</v>
      </c>
      <c r="K1422" s="832" t="s">
        <v>2115</v>
      </c>
      <c r="L1422" s="835">
        <v>347.81</v>
      </c>
      <c r="M1422" s="835">
        <v>347.81</v>
      </c>
      <c r="N1422" s="832">
        <v>1</v>
      </c>
      <c r="O1422" s="836">
        <v>1</v>
      </c>
      <c r="P1422" s="835">
        <v>347.81</v>
      </c>
      <c r="Q1422" s="837">
        <v>1</v>
      </c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31</v>
      </c>
      <c r="B1423" s="832" t="s">
        <v>2041</v>
      </c>
      <c r="C1423" s="832" t="s">
        <v>2047</v>
      </c>
      <c r="D1423" s="833" t="s">
        <v>3332</v>
      </c>
      <c r="E1423" s="834" t="s">
        <v>2075</v>
      </c>
      <c r="F1423" s="832" t="s">
        <v>2044</v>
      </c>
      <c r="G1423" s="832" t="s">
        <v>2109</v>
      </c>
      <c r="H1423" s="832" t="s">
        <v>588</v>
      </c>
      <c r="I1423" s="832" t="s">
        <v>2274</v>
      </c>
      <c r="J1423" s="832" t="s">
        <v>2275</v>
      </c>
      <c r="K1423" s="832" t="s">
        <v>2276</v>
      </c>
      <c r="L1423" s="835">
        <v>2296.87</v>
      </c>
      <c r="M1423" s="835">
        <v>9187.48</v>
      </c>
      <c r="N1423" s="832">
        <v>4</v>
      </c>
      <c r="O1423" s="836">
        <v>4</v>
      </c>
      <c r="P1423" s="835">
        <v>9187.48</v>
      </c>
      <c r="Q1423" s="837">
        <v>1</v>
      </c>
      <c r="R1423" s="832">
        <v>4</v>
      </c>
      <c r="S1423" s="837">
        <v>1</v>
      </c>
      <c r="T1423" s="836">
        <v>4</v>
      </c>
      <c r="U1423" s="838">
        <v>1</v>
      </c>
    </row>
    <row r="1424" spans="1:21" ht="14.4" customHeight="1" x14ac:dyDescent="0.3">
      <c r="A1424" s="831">
        <v>31</v>
      </c>
      <c r="B1424" s="832" t="s">
        <v>2041</v>
      </c>
      <c r="C1424" s="832" t="s">
        <v>2047</v>
      </c>
      <c r="D1424" s="833" t="s">
        <v>3332</v>
      </c>
      <c r="E1424" s="834" t="s">
        <v>2075</v>
      </c>
      <c r="F1424" s="832" t="s">
        <v>2044</v>
      </c>
      <c r="G1424" s="832" t="s">
        <v>2109</v>
      </c>
      <c r="H1424" s="832" t="s">
        <v>588</v>
      </c>
      <c r="I1424" s="832" t="s">
        <v>2314</v>
      </c>
      <c r="J1424" s="832" t="s">
        <v>2315</v>
      </c>
      <c r="K1424" s="832" t="s">
        <v>2316</v>
      </c>
      <c r="L1424" s="835">
        <v>320.25</v>
      </c>
      <c r="M1424" s="835">
        <v>960.75</v>
      </c>
      <c r="N1424" s="832">
        <v>3</v>
      </c>
      <c r="O1424" s="836">
        <v>3</v>
      </c>
      <c r="P1424" s="835">
        <v>640.5</v>
      </c>
      <c r="Q1424" s="837">
        <v>0.66666666666666663</v>
      </c>
      <c r="R1424" s="832">
        <v>2</v>
      </c>
      <c r="S1424" s="837">
        <v>0.66666666666666663</v>
      </c>
      <c r="T1424" s="836">
        <v>2</v>
      </c>
      <c r="U1424" s="838">
        <v>0.66666666666666663</v>
      </c>
    </row>
    <row r="1425" spans="1:21" ht="14.4" customHeight="1" x14ac:dyDescent="0.3">
      <c r="A1425" s="831">
        <v>31</v>
      </c>
      <c r="B1425" s="832" t="s">
        <v>2041</v>
      </c>
      <c r="C1425" s="832" t="s">
        <v>2047</v>
      </c>
      <c r="D1425" s="833" t="s">
        <v>3332</v>
      </c>
      <c r="E1425" s="834" t="s">
        <v>2075</v>
      </c>
      <c r="F1425" s="832" t="s">
        <v>2044</v>
      </c>
      <c r="G1425" s="832" t="s">
        <v>2109</v>
      </c>
      <c r="H1425" s="832" t="s">
        <v>588</v>
      </c>
      <c r="I1425" s="832" t="s">
        <v>2359</v>
      </c>
      <c r="J1425" s="832" t="s">
        <v>2360</v>
      </c>
      <c r="K1425" s="832" t="s">
        <v>2361</v>
      </c>
      <c r="L1425" s="835">
        <v>245.43</v>
      </c>
      <c r="M1425" s="835">
        <v>245.43</v>
      </c>
      <c r="N1425" s="832">
        <v>1</v>
      </c>
      <c r="O1425" s="836">
        <v>1</v>
      </c>
      <c r="P1425" s="835">
        <v>245.43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31</v>
      </c>
      <c r="B1426" s="832" t="s">
        <v>2041</v>
      </c>
      <c r="C1426" s="832" t="s">
        <v>2047</v>
      </c>
      <c r="D1426" s="833" t="s">
        <v>3332</v>
      </c>
      <c r="E1426" s="834" t="s">
        <v>2075</v>
      </c>
      <c r="F1426" s="832" t="s">
        <v>2044</v>
      </c>
      <c r="G1426" s="832" t="s">
        <v>2109</v>
      </c>
      <c r="H1426" s="832" t="s">
        <v>588</v>
      </c>
      <c r="I1426" s="832" t="s">
        <v>2578</v>
      </c>
      <c r="J1426" s="832" t="s">
        <v>2579</v>
      </c>
      <c r="K1426" s="832" t="s">
        <v>2580</v>
      </c>
      <c r="L1426" s="835">
        <v>1575</v>
      </c>
      <c r="M1426" s="835">
        <v>7875</v>
      </c>
      <c r="N1426" s="832">
        <v>5</v>
      </c>
      <c r="O1426" s="836">
        <v>5</v>
      </c>
      <c r="P1426" s="835">
        <v>7875</v>
      </c>
      <c r="Q1426" s="837">
        <v>1</v>
      </c>
      <c r="R1426" s="832">
        <v>5</v>
      </c>
      <c r="S1426" s="837">
        <v>1</v>
      </c>
      <c r="T1426" s="836">
        <v>5</v>
      </c>
      <c r="U1426" s="838">
        <v>1</v>
      </c>
    </row>
    <row r="1427" spans="1:21" ht="14.4" customHeight="1" x14ac:dyDescent="0.3">
      <c r="A1427" s="831">
        <v>31</v>
      </c>
      <c r="B1427" s="832" t="s">
        <v>2041</v>
      </c>
      <c r="C1427" s="832" t="s">
        <v>2047</v>
      </c>
      <c r="D1427" s="833" t="s">
        <v>3332</v>
      </c>
      <c r="E1427" s="834" t="s">
        <v>2075</v>
      </c>
      <c r="F1427" s="832" t="s">
        <v>2044</v>
      </c>
      <c r="G1427" s="832" t="s">
        <v>2109</v>
      </c>
      <c r="H1427" s="832" t="s">
        <v>588</v>
      </c>
      <c r="I1427" s="832" t="s">
        <v>2581</v>
      </c>
      <c r="J1427" s="832" t="s">
        <v>2582</v>
      </c>
      <c r="K1427" s="832" t="s">
        <v>2583</v>
      </c>
      <c r="L1427" s="835">
        <v>250</v>
      </c>
      <c r="M1427" s="835">
        <v>250</v>
      </c>
      <c r="N1427" s="832">
        <v>1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31</v>
      </c>
      <c r="B1428" s="832" t="s">
        <v>2041</v>
      </c>
      <c r="C1428" s="832" t="s">
        <v>2047</v>
      </c>
      <c r="D1428" s="833" t="s">
        <v>3332</v>
      </c>
      <c r="E1428" s="834" t="s">
        <v>2075</v>
      </c>
      <c r="F1428" s="832" t="s">
        <v>2044</v>
      </c>
      <c r="G1428" s="832" t="s">
        <v>2109</v>
      </c>
      <c r="H1428" s="832" t="s">
        <v>588</v>
      </c>
      <c r="I1428" s="832" t="s">
        <v>2478</v>
      </c>
      <c r="J1428" s="832" t="s">
        <v>2120</v>
      </c>
      <c r="K1428" s="832" t="s">
        <v>2479</v>
      </c>
      <c r="L1428" s="835">
        <v>50.5</v>
      </c>
      <c r="M1428" s="835">
        <v>101</v>
      </c>
      <c r="N1428" s="832">
        <v>2</v>
      </c>
      <c r="O1428" s="836">
        <v>2</v>
      </c>
      <c r="P1428" s="835">
        <v>101</v>
      </c>
      <c r="Q1428" s="837">
        <v>1</v>
      </c>
      <c r="R1428" s="832">
        <v>2</v>
      </c>
      <c r="S1428" s="837">
        <v>1</v>
      </c>
      <c r="T1428" s="836">
        <v>2</v>
      </c>
      <c r="U1428" s="838">
        <v>1</v>
      </c>
    </row>
    <row r="1429" spans="1:21" ht="14.4" customHeight="1" x14ac:dyDescent="0.3">
      <c r="A1429" s="831">
        <v>31</v>
      </c>
      <c r="B1429" s="832" t="s">
        <v>2041</v>
      </c>
      <c r="C1429" s="832" t="s">
        <v>2047</v>
      </c>
      <c r="D1429" s="833" t="s">
        <v>3332</v>
      </c>
      <c r="E1429" s="834" t="s">
        <v>2075</v>
      </c>
      <c r="F1429" s="832" t="s">
        <v>2044</v>
      </c>
      <c r="G1429" s="832" t="s">
        <v>2109</v>
      </c>
      <c r="H1429" s="832" t="s">
        <v>588</v>
      </c>
      <c r="I1429" s="832" t="s">
        <v>2119</v>
      </c>
      <c r="J1429" s="832" t="s">
        <v>2120</v>
      </c>
      <c r="K1429" s="832" t="s">
        <v>2121</v>
      </c>
      <c r="L1429" s="835">
        <v>58.5</v>
      </c>
      <c r="M1429" s="835">
        <v>58.5</v>
      </c>
      <c r="N1429" s="832">
        <v>1</v>
      </c>
      <c r="O1429" s="836">
        <v>1</v>
      </c>
      <c r="P1429" s="835">
        <v>58.5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31</v>
      </c>
      <c r="B1430" s="832" t="s">
        <v>2041</v>
      </c>
      <c r="C1430" s="832" t="s">
        <v>2047</v>
      </c>
      <c r="D1430" s="833" t="s">
        <v>3332</v>
      </c>
      <c r="E1430" s="834" t="s">
        <v>2075</v>
      </c>
      <c r="F1430" s="832" t="s">
        <v>2044</v>
      </c>
      <c r="G1430" s="832" t="s">
        <v>2109</v>
      </c>
      <c r="H1430" s="832" t="s">
        <v>588</v>
      </c>
      <c r="I1430" s="832" t="s">
        <v>2122</v>
      </c>
      <c r="J1430" s="832" t="s">
        <v>2123</v>
      </c>
      <c r="K1430" s="832" t="s">
        <v>2124</v>
      </c>
      <c r="L1430" s="835">
        <v>971.25</v>
      </c>
      <c r="M1430" s="835">
        <v>9712.5</v>
      </c>
      <c r="N1430" s="832">
        <v>10</v>
      </c>
      <c r="O1430" s="836">
        <v>10</v>
      </c>
      <c r="P1430" s="835">
        <v>9712.5</v>
      </c>
      <c r="Q1430" s="837">
        <v>1</v>
      </c>
      <c r="R1430" s="832">
        <v>10</v>
      </c>
      <c r="S1430" s="837">
        <v>1</v>
      </c>
      <c r="T1430" s="836">
        <v>10</v>
      </c>
      <c r="U1430" s="838">
        <v>1</v>
      </c>
    </row>
    <row r="1431" spans="1:21" ht="14.4" customHeight="1" x14ac:dyDescent="0.3">
      <c r="A1431" s="831">
        <v>31</v>
      </c>
      <c r="B1431" s="832" t="s">
        <v>2041</v>
      </c>
      <c r="C1431" s="832" t="s">
        <v>2047</v>
      </c>
      <c r="D1431" s="833" t="s">
        <v>3332</v>
      </c>
      <c r="E1431" s="834" t="s">
        <v>2075</v>
      </c>
      <c r="F1431" s="832" t="s">
        <v>2044</v>
      </c>
      <c r="G1431" s="832" t="s">
        <v>2109</v>
      </c>
      <c r="H1431" s="832" t="s">
        <v>588</v>
      </c>
      <c r="I1431" s="832" t="s">
        <v>2584</v>
      </c>
      <c r="J1431" s="832" t="s">
        <v>2585</v>
      </c>
      <c r="K1431" s="832" t="s">
        <v>2586</v>
      </c>
      <c r="L1431" s="835">
        <v>250</v>
      </c>
      <c r="M1431" s="835">
        <v>250</v>
      </c>
      <c r="N1431" s="832">
        <v>1</v>
      </c>
      <c r="O1431" s="836">
        <v>1</v>
      </c>
      <c r="P1431" s="835">
        <v>250</v>
      </c>
      <c r="Q1431" s="837">
        <v>1</v>
      </c>
      <c r="R1431" s="832">
        <v>1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31</v>
      </c>
      <c r="B1432" s="832" t="s">
        <v>2041</v>
      </c>
      <c r="C1432" s="832" t="s">
        <v>2047</v>
      </c>
      <c r="D1432" s="833" t="s">
        <v>3332</v>
      </c>
      <c r="E1432" s="834" t="s">
        <v>2075</v>
      </c>
      <c r="F1432" s="832" t="s">
        <v>2044</v>
      </c>
      <c r="G1432" s="832" t="s">
        <v>2109</v>
      </c>
      <c r="H1432" s="832" t="s">
        <v>588</v>
      </c>
      <c r="I1432" s="832" t="s">
        <v>2993</v>
      </c>
      <c r="J1432" s="832" t="s">
        <v>2994</v>
      </c>
      <c r="K1432" s="832"/>
      <c r="L1432" s="835">
        <v>600</v>
      </c>
      <c r="M1432" s="835">
        <v>600</v>
      </c>
      <c r="N1432" s="832">
        <v>1</v>
      </c>
      <c r="O1432" s="836">
        <v>1</v>
      </c>
      <c r="P1432" s="835">
        <v>600</v>
      </c>
      <c r="Q1432" s="837">
        <v>1</v>
      </c>
      <c r="R1432" s="832">
        <v>1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31</v>
      </c>
      <c r="B1433" s="832" t="s">
        <v>2041</v>
      </c>
      <c r="C1433" s="832" t="s">
        <v>2047</v>
      </c>
      <c r="D1433" s="833" t="s">
        <v>3332</v>
      </c>
      <c r="E1433" s="834" t="s">
        <v>2075</v>
      </c>
      <c r="F1433" s="832" t="s">
        <v>2044</v>
      </c>
      <c r="G1433" s="832" t="s">
        <v>2109</v>
      </c>
      <c r="H1433" s="832" t="s">
        <v>588</v>
      </c>
      <c r="I1433" s="832" t="s">
        <v>2587</v>
      </c>
      <c r="J1433" s="832" t="s">
        <v>2588</v>
      </c>
      <c r="K1433" s="832"/>
      <c r="L1433" s="835">
        <v>80.349999999999994</v>
      </c>
      <c r="M1433" s="835">
        <v>80.349999999999994</v>
      </c>
      <c r="N1433" s="832">
        <v>1</v>
      </c>
      <c r="O1433" s="836">
        <v>1</v>
      </c>
      <c r="P1433" s="835">
        <v>80.349999999999994</v>
      </c>
      <c r="Q1433" s="837">
        <v>1</v>
      </c>
      <c r="R1433" s="832">
        <v>1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31</v>
      </c>
      <c r="B1434" s="832" t="s">
        <v>2041</v>
      </c>
      <c r="C1434" s="832" t="s">
        <v>2047</v>
      </c>
      <c r="D1434" s="833" t="s">
        <v>3332</v>
      </c>
      <c r="E1434" s="834" t="s">
        <v>2075</v>
      </c>
      <c r="F1434" s="832" t="s">
        <v>2044</v>
      </c>
      <c r="G1434" s="832" t="s">
        <v>2109</v>
      </c>
      <c r="H1434" s="832" t="s">
        <v>588</v>
      </c>
      <c r="I1434" s="832" t="s">
        <v>2589</v>
      </c>
      <c r="J1434" s="832" t="s">
        <v>2590</v>
      </c>
      <c r="K1434" s="832" t="s">
        <v>2591</v>
      </c>
      <c r="L1434" s="835">
        <v>600</v>
      </c>
      <c r="M1434" s="835">
        <v>600</v>
      </c>
      <c r="N1434" s="832">
        <v>1</v>
      </c>
      <c r="O1434" s="836">
        <v>1</v>
      </c>
      <c r="P1434" s="835">
        <v>600</v>
      </c>
      <c r="Q1434" s="837">
        <v>1</v>
      </c>
      <c r="R1434" s="832">
        <v>1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31</v>
      </c>
      <c r="B1435" s="832" t="s">
        <v>2041</v>
      </c>
      <c r="C1435" s="832" t="s">
        <v>2047</v>
      </c>
      <c r="D1435" s="833" t="s">
        <v>3332</v>
      </c>
      <c r="E1435" s="834" t="s">
        <v>2075</v>
      </c>
      <c r="F1435" s="832" t="s">
        <v>2044</v>
      </c>
      <c r="G1435" s="832" t="s">
        <v>2109</v>
      </c>
      <c r="H1435" s="832" t="s">
        <v>588</v>
      </c>
      <c r="I1435" s="832" t="s">
        <v>2277</v>
      </c>
      <c r="J1435" s="832" t="s">
        <v>2278</v>
      </c>
      <c r="K1435" s="832" t="s">
        <v>2279</v>
      </c>
      <c r="L1435" s="835">
        <v>349.12</v>
      </c>
      <c r="M1435" s="835">
        <v>698.24</v>
      </c>
      <c r="N1435" s="832">
        <v>2</v>
      </c>
      <c r="O1435" s="836">
        <v>2</v>
      </c>
      <c r="P1435" s="835">
        <v>698.24</v>
      </c>
      <c r="Q1435" s="837">
        <v>1</v>
      </c>
      <c r="R1435" s="832">
        <v>2</v>
      </c>
      <c r="S1435" s="837">
        <v>1</v>
      </c>
      <c r="T1435" s="836">
        <v>2</v>
      </c>
      <c r="U1435" s="838">
        <v>1</v>
      </c>
    </row>
    <row r="1436" spans="1:21" ht="14.4" customHeight="1" x14ac:dyDescent="0.3">
      <c r="A1436" s="831">
        <v>31</v>
      </c>
      <c r="B1436" s="832" t="s">
        <v>2041</v>
      </c>
      <c r="C1436" s="832" t="s">
        <v>2047</v>
      </c>
      <c r="D1436" s="833" t="s">
        <v>3332</v>
      </c>
      <c r="E1436" s="834" t="s">
        <v>2075</v>
      </c>
      <c r="F1436" s="832" t="s">
        <v>2044</v>
      </c>
      <c r="G1436" s="832" t="s">
        <v>2109</v>
      </c>
      <c r="H1436" s="832" t="s">
        <v>588</v>
      </c>
      <c r="I1436" s="832" t="s">
        <v>2125</v>
      </c>
      <c r="J1436" s="832" t="s">
        <v>2126</v>
      </c>
      <c r="K1436" s="832" t="s">
        <v>2127</v>
      </c>
      <c r="L1436" s="835">
        <v>350</v>
      </c>
      <c r="M1436" s="835">
        <v>3500</v>
      </c>
      <c r="N1436" s="832">
        <v>10</v>
      </c>
      <c r="O1436" s="836">
        <v>10</v>
      </c>
      <c r="P1436" s="835">
        <v>3150</v>
      </c>
      <c r="Q1436" s="837">
        <v>0.9</v>
      </c>
      <c r="R1436" s="832">
        <v>9</v>
      </c>
      <c r="S1436" s="837">
        <v>0.9</v>
      </c>
      <c r="T1436" s="836">
        <v>9</v>
      </c>
      <c r="U1436" s="838">
        <v>0.9</v>
      </c>
    </row>
    <row r="1437" spans="1:21" ht="14.4" customHeight="1" x14ac:dyDescent="0.3">
      <c r="A1437" s="831">
        <v>31</v>
      </c>
      <c r="B1437" s="832" t="s">
        <v>2041</v>
      </c>
      <c r="C1437" s="832" t="s">
        <v>2047</v>
      </c>
      <c r="D1437" s="833" t="s">
        <v>3332</v>
      </c>
      <c r="E1437" s="834" t="s">
        <v>2075</v>
      </c>
      <c r="F1437" s="832" t="s">
        <v>2044</v>
      </c>
      <c r="G1437" s="832" t="s">
        <v>2109</v>
      </c>
      <c r="H1437" s="832" t="s">
        <v>588</v>
      </c>
      <c r="I1437" s="832" t="s">
        <v>2280</v>
      </c>
      <c r="J1437" s="832" t="s">
        <v>2120</v>
      </c>
      <c r="K1437" s="832" t="s">
        <v>2281</v>
      </c>
      <c r="L1437" s="835">
        <v>58.5</v>
      </c>
      <c r="M1437" s="835">
        <v>175.5</v>
      </c>
      <c r="N1437" s="832">
        <v>3</v>
      </c>
      <c r="O1437" s="836">
        <v>3</v>
      </c>
      <c r="P1437" s="835">
        <v>175.5</v>
      </c>
      <c r="Q1437" s="837">
        <v>1</v>
      </c>
      <c r="R1437" s="832">
        <v>3</v>
      </c>
      <c r="S1437" s="837">
        <v>1</v>
      </c>
      <c r="T1437" s="836">
        <v>3</v>
      </c>
      <c r="U1437" s="838">
        <v>1</v>
      </c>
    </row>
    <row r="1438" spans="1:21" ht="14.4" customHeight="1" x14ac:dyDescent="0.3">
      <c r="A1438" s="831">
        <v>31</v>
      </c>
      <c r="B1438" s="832" t="s">
        <v>2041</v>
      </c>
      <c r="C1438" s="832" t="s">
        <v>2047</v>
      </c>
      <c r="D1438" s="833" t="s">
        <v>3332</v>
      </c>
      <c r="E1438" s="834" t="s">
        <v>2075</v>
      </c>
      <c r="F1438" s="832" t="s">
        <v>2044</v>
      </c>
      <c r="G1438" s="832" t="s">
        <v>2109</v>
      </c>
      <c r="H1438" s="832" t="s">
        <v>588</v>
      </c>
      <c r="I1438" s="832" t="s">
        <v>3239</v>
      </c>
      <c r="J1438" s="832" t="s">
        <v>3240</v>
      </c>
      <c r="K1438" s="832" t="s">
        <v>3241</v>
      </c>
      <c r="L1438" s="835">
        <v>1600</v>
      </c>
      <c r="M1438" s="835">
        <v>1600</v>
      </c>
      <c r="N1438" s="832">
        <v>1</v>
      </c>
      <c r="O1438" s="836">
        <v>1</v>
      </c>
      <c r="P1438" s="835">
        <v>1600</v>
      </c>
      <c r="Q1438" s="837">
        <v>1</v>
      </c>
      <c r="R1438" s="832">
        <v>1</v>
      </c>
      <c r="S1438" s="837">
        <v>1</v>
      </c>
      <c r="T1438" s="836">
        <v>1</v>
      </c>
      <c r="U1438" s="838">
        <v>1</v>
      </c>
    </row>
    <row r="1439" spans="1:21" ht="14.4" customHeight="1" x14ac:dyDescent="0.3">
      <c r="A1439" s="831">
        <v>31</v>
      </c>
      <c r="B1439" s="832" t="s">
        <v>2041</v>
      </c>
      <c r="C1439" s="832" t="s">
        <v>2047</v>
      </c>
      <c r="D1439" s="833" t="s">
        <v>3332</v>
      </c>
      <c r="E1439" s="834" t="s">
        <v>2075</v>
      </c>
      <c r="F1439" s="832" t="s">
        <v>2044</v>
      </c>
      <c r="G1439" s="832" t="s">
        <v>2109</v>
      </c>
      <c r="H1439" s="832" t="s">
        <v>588</v>
      </c>
      <c r="I1439" s="832" t="s">
        <v>2251</v>
      </c>
      <c r="J1439" s="832" t="s">
        <v>2252</v>
      </c>
      <c r="K1439" s="832" t="s">
        <v>2253</v>
      </c>
      <c r="L1439" s="835">
        <v>1000</v>
      </c>
      <c r="M1439" s="835">
        <v>14000</v>
      </c>
      <c r="N1439" s="832">
        <v>14</v>
      </c>
      <c r="O1439" s="836">
        <v>14</v>
      </c>
      <c r="P1439" s="835">
        <v>12000</v>
      </c>
      <c r="Q1439" s="837">
        <v>0.8571428571428571</v>
      </c>
      <c r="R1439" s="832">
        <v>12</v>
      </c>
      <c r="S1439" s="837">
        <v>0.8571428571428571</v>
      </c>
      <c r="T1439" s="836">
        <v>12</v>
      </c>
      <c r="U1439" s="838">
        <v>0.8571428571428571</v>
      </c>
    </row>
    <row r="1440" spans="1:21" ht="14.4" customHeight="1" x14ac:dyDescent="0.3">
      <c r="A1440" s="831">
        <v>31</v>
      </c>
      <c r="B1440" s="832" t="s">
        <v>2041</v>
      </c>
      <c r="C1440" s="832" t="s">
        <v>2047</v>
      </c>
      <c r="D1440" s="833" t="s">
        <v>3332</v>
      </c>
      <c r="E1440" s="834" t="s">
        <v>2075</v>
      </c>
      <c r="F1440" s="832" t="s">
        <v>2044</v>
      </c>
      <c r="G1440" s="832" t="s">
        <v>2109</v>
      </c>
      <c r="H1440" s="832" t="s">
        <v>588</v>
      </c>
      <c r="I1440" s="832" t="s">
        <v>2654</v>
      </c>
      <c r="J1440" s="832" t="s">
        <v>2655</v>
      </c>
      <c r="K1440" s="832" t="s">
        <v>2656</v>
      </c>
      <c r="L1440" s="835">
        <v>250</v>
      </c>
      <c r="M1440" s="835">
        <v>500</v>
      </c>
      <c r="N1440" s="832">
        <v>2</v>
      </c>
      <c r="O1440" s="836">
        <v>2</v>
      </c>
      <c r="P1440" s="835">
        <v>500</v>
      </c>
      <c r="Q1440" s="837">
        <v>1</v>
      </c>
      <c r="R1440" s="832">
        <v>2</v>
      </c>
      <c r="S1440" s="837">
        <v>1</v>
      </c>
      <c r="T1440" s="836">
        <v>2</v>
      </c>
      <c r="U1440" s="838">
        <v>1</v>
      </c>
    </row>
    <row r="1441" spans="1:21" ht="14.4" customHeight="1" x14ac:dyDescent="0.3">
      <c r="A1441" s="831">
        <v>31</v>
      </c>
      <c r="B1441" s="832" t="s">
        <v>2041</v>
      </c>
      <c r="C1441" s="832" t="s">
        <v>2047</v>
      </c>
      <c r="D1441" s="833" t="s">
        <v>3332</v>
      </c>
      <c r="E1441" s="834" t="s">
        <v>2075</v>
      </c>
      <c r="F1441" s="832" t="s">
        <v>2044</v>
      </c>
      <c r="G1441" s="832" t="s">
        <v>2109</v>
      </c>
      <c r="H1441" s="832" t="s">
        <v>588</v>
      </c>
      <c r="I1441" s="832" t="s">
        <v>2862</v>
      </c>
      <c r="J1441" s="832" t="s">
        <v>2863</v>
      </c>
      <c r="K1441" s="832" t="s">
        <v>2864</v>
      </c>
      <c r="L1441" s="835">
        <v>350</v>
      </c>
      <c r="M1441" s="835">
        <v>350</v>
      </c>
      <c r="N1441" s="832">
        <v>1</v>
      </c>
      <c r="O1441" s="836">
        <v>1</v>
      </c>
      <c r="P1441" s="835">
        <v>350</v>
      </c>
      <c r="Q1441" s="837">
        <v>1</v>
      </c>
      <c r="R1441" s="832">
        <v>1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31</v>
      </c>
      <c r="B1442" s="832" t="s">
        <v>2041</v>
      </c>
      <c r="C1442" s="832" t="s">
        <v>2047</v>
      </c>
      <c r="D1442" s="833" t="s">
        <v>3332</v>
      </c>
      <c r="E1442" s="834" t="s">
        <v>2075</v>
      </c>
      <c r="F1442" s="832" t="s">
        <v>2044</v>
      </c>
      <c r="G1442" s="832" t="s">
        <v>2109</v>
      </c>
      <c r="H1442" s="832" t="s">
        <v>588</v>
      </c>
      <c r="I1442" s="832" t="s">
        <v>2662</v>
      </c>
      <c r="J1442" s="832" t="s">
        <v>2663</v>
      </c>
      <c r="K1442" s="832" t="s">
        <v>2664</v>
      </c>
      <c r="L1442" s="835">
        <v>509.64</v>
      </c>
      <c r="M1442" s="835">
        <v>509.64</v>
      </c>
      <c r="N1442" s="832">
        <v>1</v>
      </c>
      <c r="O1442" s="836">
        <v>1</v>
      </c>
      <c r="P1442" s="835">
        <v>509.64</v>
      </c>
      <c r="Q1442" s="837">
        <v>1</v>
      </c>
      <c r="R1442" s="832">
        <v>1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31</v>
      </c>
      <c r="B1443" s="832" t="s">
        <v>2041</v>
      </c>
      <c r="C1443" s="832" t="s">
        <v>2047</v>
      </c>
      <c r="D1443" s="833" t="s">
        <v>3332</v>
      </c>
      <c r="E1443" s="834" t="s">
        <v>2075</v>
      </c>
      <c r="F1443" s="832" t="s">
        <v>2044</v>
      </c>
      <c r="G1443" s="832" t="s">
        <v>2109</v>
      </c>
      <c r="H1443" s="832" t="s">
        <v>588</v>
      </c>
      <c r="I1443" s="832" t="s">
        <v>2317</v>
      </c>
      <c r="J1443" s="832" t="s">
        <v>2318</v>
      </c>
      <c r="K1443" s="832" t="s">
        <v>2319</v>
      </c>
      <c r="L1443" s="835">
        <v>2260</v>
      </c>
      <c r="M1443" s="835">
        <v>2260</v>
      </c>
      <c r="N1443" s="832">
        <v>1</v>
      </c>
      <c r="O1443" s="836">
        <v>1</v>
      </c>
      <c r="P1443" s="835">
        <v>2260</v>
      </c>
      <c r="Q1443" s="837">
        <v>1</v>
      </c>
      <c r="R1443" s="832">
        <v>1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31</v>
      </c>
      <c r="B1444" s="832" t="s">
        <v>2041</v>
      </c>
      <c r="C1444" s="832" t="s">
        <v>2047</v>
      </c>
      <c r="D1444" s="833" t="s">
        <v>3332</v>
      </c>
      <c r="E1444" s="834" t="s">
        <v>2075</v>
      </c>
      <c r="F1444" s="832" t="s">
        <v>2044</v>
      </c>
      <c r="G1444" s="832" t="s">
        <v>2109</v>
      </c>
      <c r="H1444" s="832" t="s">
        <v>588</v>
      </c>
      <c r="I1444" s="832" t="s">
        <v>2128</v>
      </c>
      <c r="J1444" s="832" t="s">
        <v>2129</v>
      </c>
      <c r="K1444" s="832" t="s">
        <v>2130</v>
      </c>
      <c r="L1444" s="835">
        <v>855</v>
      </c>
      <c r="M1444" s="835">
        <v>3420</v>
      </c>
      <c r="N1444" s="832">
        <v>4</v>
      </c>
      <c r="O1444" s="836">
        <v>4</v>
      </c>
      <c r="P1444" s="835">
        <v>3420</v>
      </c>
      <c r="Q1444" s="837">
        <v>1</v>
      </c>
      <c r="R1444" s="832">
        <v>4</v>
      </c>
      <c r="S1444" s="837">
        <v>1</v>
      </c>
      <c r="T1444" s="836">
        <v>4</v>
      </c>
      <c r="U1444" s="838">
        <v>1</v>
      </c>
    </row>
    <row r="1445" spans="1:21" ht="14.4" customHeight="1" x14ac:dyDescent="0.3">
      <c r="A1445" s="831">
        <v>31</v>
      </c>
      <c r="B1445" s="832" t="s">
        <v>2041</v>
      </c>
      <c r="C1445" s="832" t="s">
        <v>2047</v>
      </c>
      <c r="D1445" s="833" t="s">
        <v>3332</v>
      </c>
      <c r="E1445" s="834" t="s">
        <v>2075</v>
      </c>
      <c r="F1445" s="832" t="s">
        <v>2044</v>
      </c>
      <c r="G1445" s="832" t="s">
        <v>2109</v>
      </c>
      <c r="H1445" s="832" t="s">
        <v>588</v>
      </c>
      <c r="I1445" s="832" t="s">
        <v>3242</v>
      </c>
      <c r="J1445" s="832" t="s">
        <v>3243</v>
      </c>
      <c r="K1445" s="832" t="s">
        <v>3244</v>
      </c>
      <c r="L1445" s="835">
        <v>350</v>
      </c>
      <c r="M1445" s="835">
        <v>350</v>
      </c>
      <c r="N1445" s="832">
        <v>1</v>
      </c>
      <c r="O1445" s="836">
        <v>1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31</v>
      </c>
      <c r="B1446" s="832" t="s">
        <v>2041</v>
      </c>
      <c r="C1446" s="832" t="s">
        <v>2047</v>
      </c>
      <c r="D1446" s="833" t="s">
        <v>3332</v>
      </c>
      <c r="E1446" s="834" t="s">
        <v>2075</v>
      </c>
      <c r="F1446" s="832" t="s">
        <v>2044</v>
      </c>
      <c r="G1446" s="832" t="s">
        <v>2109</v>
      </c>
      <c r="H1446" s="832" t="s">
        <v>588</v>
      </c>
      <c r="I1446" s="832" t="s">
        <v>3245</v>
      </c>
      <c r="J1446" s="832" t="s">
        <v>3246</v>
      </c>
      <c r="K1446" s="832" t="s">
        <v>2586</v>
      </c>
      <c r="L1446" s="835">
        <v>250</v>
      </c>
      <c r="M1446" s="835">
        <v>250</v>
      </c>
      <c r="N1446" s="832">
        <v>1</v>
      </c>
      <c r="O1446" s="836">
        <v>1</v>
      </c>
      <c r="P1446" s="835">
        <v>250</v>
      </c>
      <c r="Q1446" s="837">
        <v>1</v>
      </c>
      <c r="R1446" s="832">
        <v>1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31</v>
      </c>
      <c r="B1447" s="832" t="s">
        <v>2041</v>
      </c>
      <c r="C1447" s="832" t="s">
        <v>2047</v>
      </c>
      <c r="D1447" s="833" t="s">
        <v>3332</v>
      </c>
      <c r="E1447" s="834" t="s">
        <v>2075</v>
      </c>
      <c r="F1447" s="832" t="s">
        <v>2044</v>
      </c>
      <c r="G1447" s="832" t="s">
        <v>2109</v>
      </c>
      <c r="H1447" s="832" t="s">
        <v>588</v>
      </c>
      <c r="I1447" s="832" t="s">
        <v>3247</v>
      </c>
      <c r="J1447" s="832" t="s">
        <v>3248</v>
      </c>
      <c r="K1447" s="832" t="s">
        <v>3249</v>
      </c>
      <c r="L1447" s="835">
        <v>5905</v>
      </c>
      <c r="M1447" s="835">
        <v>5905</v>
      </c>
      <c r="N1447" s="832">
        <v>1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31</v>
      </c>
      <c r="B1448" s="832" t="s">
        <v>2041</v>
      </c>
      <c r="C1448" s="832" t="s">
        <v>2047</v>
      </c>
      <c r="D1448" s="833" t="s">
        <v>3332</v>
      </c>
      <c r="E1448" s="834" t="s">
        <v>2075</v>
      </c>
      <c r="F1448" s="832" t="s">
        <v>2044</v>
      </c>
      <c r="G1448" s="832" t="s">
        <v>2109</v>
      </c>
      <c r="H1448" s="832" t="s">
        <v>588</v>
      </c>
      <c r="I1448" s="832" t="s">
        <v>3250</v>
      </c>
      <c r="J1448" s="832" t="s">
        <v>3251</v>
      </c>
      <c r="K1448" s="832" t="s">
        <v>3252</v>
      </c>
      <c r="L1448" s="835">
        <v>400</v>
      </c>
      <c r="M1448" s="835">
        <v>400</v>
      </c>
      <c r="N1448" s="832">
        <v>1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31</v>
      </c>
      <c r="B1449" s="832" t="s">
        <v>2041</v>
      </c>
      <c r="C1449" s="832" t="s">
        <v>2047</v>
      </c>
      <c r="D1449" s="833" t="s">
        <v>3332</v>
      </c>
      <c r="E1449" s="834" t="s">
        <v>2075</v>
      </c>
      <c r="F1449" s="832" t="s">
        <v>2044</v>
      </c>
      <c r="G1449" s="832" t="s">
        <v>2131</v>
      </c>
      <c r="H1449" s="832" t="s">
        <v>588</v>
      </c>
      <c r="I1449" s="832" t="s">
        <v>2214</v>
      </c>
      <c r="J1449" s="832" t="s">
        <v>2215</v>
      </c>
      <c r="K1449" s="832" t="s">
        <v>2216</v>
      </c>
      <c r="L1449" s="835">
        <v>260</v>
      </c>
      <c r="M1449" s="835">
        <v>5200</v>
      </c>
      <c r="N1449" s="832">
        <v>20</v>
      </c>
      <c r="O1449" s="836">
        <v>10</v>
      </c>
      <c r="P1449" s="835">
        <v>5200</v>
      </c>
      <c r="Q1449" s="837">
        <v>1</v>
      </c>
      <c r="R1449" s="832">
        <v>20</v>
      </c>
      <c r="S1449" s="837">
        <v>1</v>
      </c>
      <c r="T1449" s="836">
        <v>10</v>
      </c>
      <c r="U1449" s="838">
        <v>1</v>
      </c>
    </row>
    <row r="1450" spans="1:21" ht="14.4" customHeight="1" x14ac:dyDescent="0.3">
      <c r="A1450" s="831">
        <v>31</v>
      </c>
      <c r="B1450" s="832" t="s">
        <v>2041</v>
      </c>
      <c r="C1450" s="832" t="s">
        <v>2047</v>
      </c>
      <c r="D1450" s="833" t="s">
        <v>3332</v>
      </c>
      <c r="E1450" s="834" t="s">
        <v>2075</v>
      </c>
      <c r="F1450" s="832" t="s">
        <v>2044</v>
      </c>
      <c r="G1450" s="832" t="s">
        <v>2131</v>
      </c>
      <c r="H1450" s="832" t="s">
        <v>588</v>
      </c>
      <c r="I1450" s="832" t="s">
        <v>2132</v>
      </c>
      <c r="J1450" s="832" t="s">
        <v>2133</v>
      </c>
      <c r="K1450" s="832" t="s">
        <v>2134</v>
      </c>
      <c r="L1450" s="835">
        <v>200</v>
      </c>
      <c r="M1450" s="835">
        <v>6800</v>
      </c>
      <c r="N1450" s="832">
        <v>34</v>
      </c>
      <c r="O1450" s="836">
        <v>17</v>
      </c>
      <c r="P1450" s="835">
        <v>6400</v>
      </c>
      <c r="Q1450" s="837">
        <v>0.94117647058823528</v>
      </c>
      <c r="R1450" s="832">
        <v>32</v>
      </c>
      <c r="S1450" s="837">
        <v>0.94117647058823528</v>
      </c>
      <c r="T1450" s="836">
        <v>16</v>
      </c>
      <c r="U1450" s="838">
        <v>0.94117647058823528</v>
      </c>
    </row>
    <row r="1451" spans="1:21" ht="14.4" customHeight="1" x14ac:dyDescent="0.3">
      <c r="A1451" s="831">
        <v>31</v>
      </c>
      <c r="B1451" s="832" t="s">
        <v>2041</v>
      </c>
      <c r="C1451" s="832" t="s">
        <v>2047</v>
      </c>
      <c r="D1451" s="833" t="s">
        <v>3332</v>
      </c>
      <c r="E1451" s="834" t="s">
        <v>2077</v>
      </c>
      <c r="F1451" s="832" t="s">
        <v>2042</v>
      </c>
      <c r="G1451" s="832" t="s">
        <v>2085</v>
      </c>
      <c r="H1451" s="832" t="s">
        <v>630</v>
      </c>
      <c r="I1451" s="832" t="s">
        <v>1776</v>
      </c>
      <c r="J1451" s="832" t="s">
        <v>1158</v>
      </c>
      <c r="K1451" s="832" t="s">
        <v>1777</v>
      </c>
      <c r="L1451" s="835">
        <v>154.36000000000001</v>
      </c>
      <c r="M1451" s="835">
        <v>154.36000000000001</v>
      </c>
      <c r="N1451" s="832">
        <v>1</v>
      </c>
      <c r="O1451" s="836">
        <v>0.5</v>
      </c>
      <c r="P1451" s="835">
        <v>154.36000000000001</v>
      </c>
      <c r="Q1451" s="837">
        <v>1</v>
      </c>
      <c r="R1451" s="832">
        <v>1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31</v>
      </c>
      <c r="B1452" s="832" t="s">
        <v>2041</v>
      </c>
      <c r="C1452" s="832" t="s">
        <v>2047</v>
      </c>
      <c r="D1452" s="833" t="s">
        <v>3332</v>
      </c>
      <c r="E1452" s="834" t="s">
        <v>2077</v>
      </c>
      <c r="F1452" s="832" t="s">
        <v>2042</v>
      </c>
      <c r="G1452" s="832" t="s">
        <v>2085</v>
      </c>
      <c r="H1452" s="832" t="s">
        <v>630</v>
      </c>
      <c r="I1452" s="832" t="s">
        <v>1778</v>
      </c>
      <c r="J1452" s="832" t="s">
        <v>1779</v>
      </c>
      <c r="K1452" s="832" t="s">
        <v>1780</v>
      </c>
      <c r="L1452" s="835">
        <v>149.52000000000001</v>
      </c>
      <c r="M1452" s="835">
        <v>299.04000000000002</v>
      </c>
      <c r="N1452" s="832">
        <v>2</v>
      </c>
      <c r="O1452" s="836">
        <v>2</v>
      </c>
      <c r="P1452" s="835">
        <v>299.04000000000002</v>
      </c>
      <c r="Q1452" s="837">
        <v>1</v>
      </c>
      <c r="R1452" s="832">
        <v>2</v>
      </c>
      <c r="S1452" s="837">
        <v>1</v>
      </c>
      <c r="T1452" s="836">
        <v>2</v>
      </c>
      <c r="U1452" s="838">
        <v>1</v>
      </c>
    </row>
    <row r="1453" spans="1:21" ht="14.4" customHeight="1" x14ac:dyDescent="0.3">
      <c r="A1453" s="831">
        <v>31</v>
      </c>
      <c r="B1453" s="832" t="s">
        <v>2041</v>
      </c>
      <c r="C1453" s="832" t="s">
        <v>2047</v>
      </c>
      <c r="D1453" s="833" t="s">
        <v>3332</v>
      </c>
      <c r="E1453" s="834" t="s">
        <v>2077</v>
      </c>
      <c r="F1453" s="832" t="s">
        <v>2042</v>
      </c>
      <c r="G1453" s="832" t="s">
        <v>2085</v>
      </c>
      <c r="H1453" s="832" t="s">
        <v>588</v>
      </c>
      <c r="I1453" s="832" t="s">
        <v>2138</v>
      </c>
      <c r="J1453" s="832" t="s">
        <v>1158</v>
      </c>
      <c r="K1453" s="832" t="s">
        <v>1777</v>
      </c>
      <c r="L1453" s="835">
        <v>154.36000000000001</v>
      </c>
      <c r="M1453" s="835">
        <v>154.36000000000001</v>
      </c>
      <c r="N1453" s="832">
        <v>1</v>
      </c>
      <c r="O1453" s="836">
        <v>1</v>
      </c>
      <c r="P1453" s="835">
        <v>154.36000000000001</v>
      </c>
      <c r="Q1453" s="837">
        <v>1</v>
      </c>
      <c r="R1453" s="832">
        <v>1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31</v>
      </c>
      <c r="B1454" s="832" t="s">
        <v>2041</v>
      </c>
      <c r="C1454" s="832" t="s">
        <v>2047</v>
      </c>
      <c r="D1454" s="833" t="s">
        <v>3332</v>
      </c>
      <c r="E1454" s="834" t="s">
        <v>2077</v>
      </c>
      <c r="F1454" s="832" t="s">
        <v>2042</v>
      </c>
      <c r="G1454" s="832" t="s">
        <v>2142</v>
      </c>
      <c r="H1454" s="832" t="s">
        <v>588</v>
      </c>
      <c r="I1454" s="832" t="s">
        <v>2143</v>
      </c>
      <c r="J1454" s="832" t="s">
        <v>2144</v>
      </c>
      <c r="K1454" s="832" t="s">
        <v>1790</v>
      </c>
      <c r="L1454" s="835">
        <v>78.33</v>
      </c>
      <c r="M1454" s="835">
        <v>156.66</v>
      </c>
      <c r="N1454" s="832">
        <v>2</v>
      </c>
      <c r="O1454" s="836">
        <v>1</v>
      </c>
      <c r="P1454" s="835">
        <v>156.66</v>
      </c>
      <c r="Q1454" s="837">
        <v>1</v>
      </c>
      <c r="R1454" s="832">
        <v>2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31</v>
      </c>
      <c r="B1455" s="832" t="s">
        <v>2041</v>
      </c>
      <c r="C1455" s="832" t="s">
        <v>2047</v>
      </c>
      <c r="D1455" s="833" t="s">
        <v>3332</v>
      </c>
      <c r="E1455" s="834" t="s">
        <v>2077</v>
      </c>
      <c r="F1455" s="832" t="s">
        <v>2042</v>
      </c>
      <c r="G1455" s="832" t="s">
        <v>2142</v>
      </c>
      <c r="H1455" s="832" t="s">
        <v>588</v>
      </c>
      <c r="I1455" s="832" t="s">
        <v>3253</v>
      </c>
      <c r="J1455" s="832" t="s">
        <v>1184</v>
      </c>
      <c r="K1455" s="832" t="s">
        <v>1790</v>
      </c>
      <c r="L1455" s="835">
        <v>78.33</v>
      </c>
      <c r="M1455" s="835">
        <v>391.65</v>
      </c>
      <c r="N1455" s="832">
        <v>5</v>
      </c>
      <c r="O1455" s="836">
        <v>3</v>
      </c>
      <c r="P1455" s="835">
        <v>391.65</v>
      </c>
      <c r="Q1455" s="837">
        <v>1</v>
      </c>
      <c r="R1455" s="832">
        <v>5</v>
      </c>
      <c r="S1455" s="837">
        <v>1</v>
      </c>
      <c r="T1455" s="836">
        <v>3</v>
      </c>
      <c r="U1455" s="838">
        <v>1</v>
      </c>
    </row>
    <row r="1456" spans="1:21" ht="14.4" customHeight="1" x14ac:dyDescent="0.3">
      <c r="A1456" s="831">
        <v>31</v>
      </c>
      <c r="B1456" s="832" t="s">
        <v>2041</v>
      </c>
      <c r="C1456" s="832" t="s">
        <v>2047</v>
      </c>
      <c r="D1456" s="833" t="s">
        <v>3332</v>
      </c>
      <c r="E1456" s="834" t="s">
        <v>2077</v>
      </c>
      <c r="F1456" s="832" t="s">
        <v>2042</v>
      </c>
      <c r="G1456" s="832" t="s">
        <v>2348</v>
      </c>
      <c r="H1456" s="832" t="s">
        <v>588</v>
      </c>
      <c r="I1456" s="832" t="s">
        <v>2942</v>
      </c>
      <c r="J1456" s="832" t="s">
        <v>2943</v>
      </c>
      <c r="K1456" s="832" t="s">
        <v>2944</v>
      </c>
      <c r="L1456" s="835">
        <v>96.84</v>
      </c>
      <c r="M1456" s="835">
        <v>96.84</v>
      </c>
      <c r="N1456" s="832">
        <v>1</v>
      </c>
      <c r="O1456" s="836">
        <v>1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31</v>
      </c>
      <c r="B1457" s="832" t="s">
        <v>2041</v>
      </c>
      <c r="C1457" s="832" t="s">
        <v>2047</v>
      </c>
      <c r="D1457" s="833" t="s">
        <v>3332</v>
      </c>
      <c r="E1457" s="834" t="s">
        <v>2077</v>
      </c>
      <c r="F1457" s="832" t="s">
        <v>2042</v>
      </c>
      <c r="G1457" s="832" t="s">
        <v>2348</v>
      </c>
      <c r="H1457" s="832" t="s">
        <v>588</v>
      </c>
      <c r="I1457" s="832" t="s">
        <v>2870</v>
      </c>
      <c r="J1457" s="832" t="s">
        <v>2869</v>
      </c>
      <c r="K1457" s="832" t="s">
        <v>2871</v>
      </c>
      <c r="L1457" s="835">
        <v>80.7</v>
      </c>
      <c r="M1457" s="835">
        <v>161.4</v>
      </c>
      <c r="N1457" s="832">
        <v>2</v>
      </c>
      <c r="O1457" s="836">
        <v>1.5</v>
      </c>
      <c r="P1457" s="835">
        <v>161.4</v>
      </c>
      <c r="Q1457" s="837">
        <v>1</v>
      </c>
      <c r="R1457" s="832">
        <v>2</v>
      </c>
      <c r="S1457" s="837">
        <v>1</v>
      </c>
      <c r="T1457" s="836">
        <v>1.5</v>
      </c>
      <c r="U1457" s="838">
        <v>1</v>
      </c>
    </row>
    <row r="1458" spans="1:21" ht="14.4" customHeight="1" x14ac:dyDescent="0.3">
      <c r="A1458" s="831">
        <v>31</v>
      </c>
      <c r="B1458" s="832" t="s">
        <v>2041</v>
      </c>
      <c r="C1458" s="832" t="s">
        <v>2047</v>
      </c>
      <c r="D1458" s="833" t="s">
        <v>3332</v>
      </c>
      <c r="E1458" s="834" t="s">
        <v>2077</v>
      </c>
      <c r="F1458" s="832" t="s">
        <v>2042</v>
      </c>
      <c r="G1458" s="832" t="s">
        <v>3041</v>
      </c>
      <c r="H1458" s="832" t="s">
        <v>588</v>
      </c>
      <c r="I1458" s="832" t="s">
        <v>3042</v>
      </c>
      <c r="J1458" s="832" t="s">
        <v>3043</v>
      </c>
      <c r="K1458" s="832" t="s">
        <v>3044</v>
      </c>
      <c r="L1458" s="835">
        <v>736.33</v>
      </c>
      <c r="M1458" s="835">
        <v>736.33</v>
      </c>
      <c r="N1458" s="832">
        <v>1</v>
      </c>
      <c r="O1458" s="836">
        <v>0.5</v>
      </c>
      <c r="P1458" s="835">
        <v>736.33</v>
      </c>
      <c r="Q1458" s="837">
        <v>1</v>
      </c>
      <c r="R1458" s="832">
        <v>1</v>
      </c>
      <c r="S1458" s="837">
        <v>1</v>
      </c>
      <c r="T1458" s="836">
        <v>0.5</v>
      </c>
      <c r="U1458" s="838">
        <v>1</v>
      </c>
    </row>
    <row r="1459" spans="1:21" ht="14.4" customHeight="1" x14ac:dyDescent="0.3">
      <c r="A1459" s="831">
        <v>31</v>
      </c>
      <c r="B1459" s="832" t="s">
        <v>2041</v>
      </c>
      <c r="C1459" s="832" t="s">
        <v>2047</v>
      </c>
      <c r="D1459" s="833" t="s">
        <v>3332</v>
      </c>
      <c r="E1459" s="834" t="s">
        <v>2077</v>
      </c>
      <c r="F1459" s="832" t="s">
        <v>2042</v>
      </c>
      <c r="G1459" s="832" t="s">
        <v>2532</v>
      </c>
      <c r="H1459" s="832" t="s">
        <v>588</v>
      </c>
      <c r="I1459" s="832" t="s">
        <v>2533</v>
      </c>
      <c r="J1459" s="832" t="s">
        <v>923</v>
      </c>
      <c r="K1459" s="832" t="s">
        <v>2534</v>
      </c>
      <c r="L1459" s="835">
        <v>107.27</v>
      </c>
      <c r="M1459" s="835">
        <v>321.81</v>
      </c>
      <c r="N1459" s="832">
        <v>3</v>
      </c>
      <c r="O1459" s="836">
        <v>1</v>
      </c>
      <c r="P1459" s="835">
        <v>321.81</v>
      </c>
      <c r="Q1459" s="837">
        <v>1</v>
      </c>
      <c r="R1459" s="832">
        <v>3</v>
      </c>
      <c r="S1459" s="837">
        <v>1</v>
      </c>
      <c r="T1459" s="836">
        <v>1</v>
      </c>
      <c r="U1459" s="838">
        <v>1</v>
      </c>
    </row>
    <row r="1460" spans="1:21" ht="14.4" customHeight="1" x14ac:dyDescent="0.3">
      <c r="A1460" s="831">
        <v>31</v>
      </c>
      <c r="B1460" s="832" t="s">
        <v>2041</v>
      </c>
      <c r="C1460" s="832" t="s">
        <v>2047</v>
      </c>
      <c r="D1460" s="833" t="s">
        <v>3332</v>
      </c>
      <c r="E1460" s="834" t="s">
        <v>2077</v>
      </c>
      <c r="F1460" s="832" t="s">
        <v>2042</v>
      </c>
      <c r="G1460" s="832" t="s">
        <v>2161</v>
      </c>
      <c r="H1460" s="832" t="s">
        <v>588</v>
      </c>
      <c r="I1460" s="832" t="s">
        <v>2162</v>
      </c>
      <c r="J1460" s="832" t="s">
        <v>2163</v>
      </c>
      <c r="K1460" s="832" t="s">
        <v>2164</v>
      </c>
      <c r="L1460" s="835">
        <v>132.97999999999999</v>
      </c>
      <c r="M1460" s="835">
        <v>1196.82</v>
      </c>
      <c r="N1460" s="832">
        <v>9</v>
      </c>
      <c r="O1460" s="836">
        <v>4</v>
      </c>
      <c r="P1460" s="835">
        <v>1196.82</v>
      </c>
      <c r="Q1460" s="837">
        <v>1</v>
      </c>
      <c r="R1460" s="832">
        <v>9</v>
      </c>
      <c r="S1460" s="837">
        <v>1</v>
      </c>
      <c r="T1460" s="836">
        <v>4</v>
      </c>
      <c r="U1460" s="838">
        <v>1</v>
      </c>
    </row>
    <row r="1461" spans="1:21" ht="14.4" customHeight="1" x14ac:dyDescent="0.3">
      <c r="A1461" s="831">
        <v>31</v>
      </c>
      <c r="B1461" s="832" t="s">
        <v>2041</v>
      </c>
      <c r="C1461" s="832" t="s">
        <v>2047</v>
      </c>
      <c r="D1461" s="833" t="s">
        <v>3332</v>
      </c>
      <c r="E1461" s="834" t="s">
        <v>2077</v>
      </c>
      <c r="F1461" s="832" t="s">
        <v>2042</v>
      </c>
      <c r="G1461" s="832" t="s">
        <v>3206</v>
      </c>
      <c r="H1461" s="832" t="s">
        <v>588</v>
      </c>
      <c r="I1461" s="832" t="s">
        <v>3207</v>
      </c>
      <c r="J1461" s="832" t="s">
        <v>3208</v>
      </c>
      <c r="K1461" s="832" t="s">
        <v>3209</v>
      </c>
      <c r="L1461" s="835">
        <v>32.28</v>
      </c>
      <c r="M1461" s="835">
        <v>129.12</v>
      </c>
      <c r="N1461" s="832">
        <v>4</v>
      </c>
      <c r="O1461" s="836">
        <v>2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31</v>
      </c>
      <c r="B1462" s="832" t="s">
        <v>2041</v>
      </c>
      <c r="C1462" s="832" t="s">
        <v>2047</v>
      </c>
      <c r="D1462" s="833" t="s">
        <v>3332</v>
      </c>
      <c r="E1462" s="834" t="s">
        <v>2077</v>
      </c>
      <c r="F1462" s="832" t="s">
        <v>2042</v>
      </c>
      <c r="G1462" s="832" t="s">
        <v>2082</v>
      </c>
      <c r="H1462" s="832" t="s">
        <v>630</v>
      </c>
      <c r="I1462" s="832" t="s">
        <v>2174</v>
      </c>
      <c r="J1462" s="832" t="s">
        <v>810</v>
      </c>
      <c r="K1462" s="832" t="s">
        <v>2175</v>
      </c>
      <c r="L1462" s="835">
        <v>368.16</v>
      </c>
      <c r="M1462" s="835">
        <v>736.32</v>
      </c>
      <c r="N1462" s="832">
        <v>2</v>
      </c>
      <c r="O1462" s="836">
        <v>1</v>
      </c>
      <c r="P1462" s="835">
        <v>736.32</v>
      </c>
      <c r="Q1462" s="837">
        <v>1</v>
      </c>
      <c r="R1462" s="832">
        <v>2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31</v>
      </c>
      <c r="B1463" s="832" t="s">
        <v>2041</v>
      </c>
      <c r="C1463" s="832" t="s">
        <v>2047</v>
      </c>
      <c r="D1463" s="833" t="s">
        <v>3332</v>
      </c>
      <c r="E1463" s="834" t="s">
        <v>2077</v>
      </c>
      <c r="F1463" s="832" t="s">
        <v>2042</v>
      </c>
      <c r="G1463" s="832" t="s">
        <v>2082</v>
      </c>
      <c r="H1463" s="832" t="s">
        <v>630</v>
      </c>
      <c r="I1463" s="832" t="s">
        <v>2083</v>
      </c>
      <c r="J1463" s="832" t="s">
        <v>810</v>
      </c>
      <c r="K1463" s="832" t="s">
        <v>1638</v>
      </c>
      <c r="L1463" s="835">
        <v>490.89</v>
      </c>
      <c r="M1463" s="835">
        <v>1963.56</v>
      </c>
      <c r="N1463" s="832">
        <v>4</v>
      </c>
      <c r="O1463" s="836">
        <v>2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31</v>
      </c>
      <c r="B1464" s="832" t="s">
        <v>2041</v>
      </c>
      <c r="C1464" s="832" t="s">
        <v>2047</v>
      </c>
      <c r="D1464" s="833" t="s">
        <v>3332</v>
      </c>
      <c r="E1464" s="834" t="s">
        <v>2077</v>
      </c>
      <c r="F1464" s="832" t="s">
        <v>2042</v>
      </c>
      <c r="G1464" s="832" t="s">
        <v>2082</v>
      </c>
      <c r="H1464" s="832" t="s">
        <v>630</v>
      </c>
      <c r="I1464" s="832" t="s">
        <v>2091</v>
      </c>
      <c r="J1464" s="832" t="s">
        <v>810</v>
      </c>
      <c r="K1464" s="832" t="s">
        <v>1636</v>
      </c>
      <c r="L1464" s="835">
        <v>736.33</v>
      </c>
      <c r="M1464" s="835">
        <v>7363.3000000000011</v>
      </c>
      <c r="N1464" s="832">
        <v>10</v>
      </c>
      <c r="O1464" s="836">
        <v>5</v>
      </c>
      <c r="P1464" s="835">
        <v>5154.3100000000004</v>
      </c>
      <c r="Q1464" s="837">
        <v>0.7</v>
      </c>
      <c r="R1464" s="832">
        <v>7</v>
      </c>
      <c r="S1464" s="837">
        <v>0.7</v>
      </c>
      <c r="T1464" s="836">
        <v>3</v>
      </c>
      <c r="U1464" s="838">
        <v>0.6</v>
      </c>
    </row>
    <row r="1465" spans="1:21" ht="14.4" customHeight="1" x14ac:dyDescent="0.3">
      <c r="A1465" s="831">
        <v>31</v>
      </c>
      <c r="B1465" s="832" t="s">
        <v>2041</v>
      </c>
      <c r="C1465" s="832" t="s">
        <v>2047</v>
      </c>
      <c r="D1465" s="833" t="s">
        <v>3332</v>
      </c>
      <c r="E1465" s="834" t="s">
        <v>2077</v>
      </c>
      <c r="F1465" s="832" t="s">
        <v>2042</v>
      </c>
      <c r="G1465" s="832" t="s">
        <v>2082</v>
      </c>
      <c r="H1465" s="832" t="s">
        <v>630</v>
      </c>
      <c r="I1465" s="832" t="s">
        <v>2233</v>
      </c>
      <c r="J1465" s="832" t="s">
        <v>810</v>
      </c>
      <c r="K1465" s="832" t="s">
        <v>2234</v>
      </c>
      <c r="L1465" s="835">
        <v>923.74</v>
      </c>
      <c r="M1465" s="835">
        <v>2771.2200000000003</v>
      </c>
      <c r="N1465" s="832">
        <v>3</v>
      </c>
      <c r="O1465" s="836">
        <v>1</v>
      </c>
      <c r="P1465" s="835">
        <v>2771.2200000000003</v>
      </c>
      <c r="Q1465" s="837">
        <v>1</v>
      </c>
      <c r="R1465" s="832">
        <v>3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31</v>
      </c>
      <c r="B1466" s="832" t="s">
        <v>2041</v>
      </c>
      <c r="C1466" s="832" t="s">
        <v>2047</v>
      </c>
      <c r="D1466" s="833" t="s">
        <v>3332</v>
      </c>
      <c r="E1466" s="834" t="s">
        <v>2077</v>
      </c>
      <c r="F1466" s="832" t="s">
        <v>2042</v>
      </c>
      <c r="G1466" s="832" t="s">
        <v>2092</v>
      </c>
      <c r="H1466" s="832" t="s">
        <v>630</v>
      </c>
      <c r="I1466" s="832" t="s">
        <v>1844</v>
      </c>
      <c r="J1466" s="832" t="s">
        <v>671</v>
      </c>
      <c r="K1466" s="832" t="s">
        <v>1845</v>
      </c>
      <c r="L1466" s="835">
        <v>48.42</v>
      </c>
      <c r="M1466" s="835">
        <v>48.42</v>
      </c>
      <c r="N1466" s="832">
        <v>1</v>
      </c>
      <c r="O1466" s="836">
        <v>1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31</v>
      </c>
      <c r="B1467" s="832" t="s">
        <v>2041</v>
      </c>
      <c r="C1467" s="832" t="s">
        <v>2047</v>
      </c>
      <c r="D1467" s="833" t="s">
        <v>3332</v>
      </c>
      <c r="E1467" s="834" t="s">
        <v>2077</v>
      </c>
      <c r="F1467" s="832" t="s">
        <v>2042</v>
      </c>
      <c r="G1467" s="832" t="s">
        <v>2092</v>
      </c>
      <c r="H1467" s="832" t="s">
        <v>588</v>
      </c>
      <c r="I1467" s="832" t="s">
        <v>2266</v>
      </c>
      <c r="J1467" s="832" t="s">
        <v>671</v>
      </c>
      <c r="K1467" s="832" t="s">
        <v>2267</v>
      </c>
      <c r="L1467" s="835">
        <v>48.42</v>
      </c>
      <c r="M1467" s="835">
        <v>96.84</v>
      </c>
      <c r="N1467" s="832">
        <v>2</v>
      </c>
      <c r="O1467" s="836">
        <v>1</v>
      </c>
      <c r="P1467" s="835">
        <v>96.84</v>
      </c>
      <c r="Q1467" s="837">
        <v>1</v>
      </c>
      <c r="R1467" s="832">
        <v>2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31</v>
      </c>
      <c r="B1468" s="832" t="s">
        <v>2041</v>
      </c>
      <c r="C1468" s="832" t="s">
        <v>2047</v>
      </c>
      <c r="D1468" s="833" t="s">
        <v>3332</v>
      </c>
      <c r="E1468" s="834" t="s">
        <v>2077</v>
      </c>
      <c r="F1468" s="832" t="s">
        <v>2042</v>
      </c>
      <c r="G1468" s="832" t="s">
        <v>2553</v>
      </c>
      <c r="H1468" s="832" t="s">
        <v>588</v>
      </c>
      <c r="I1468" s="832" t="s">
        <v>2554</v>
      </c>
      <c r="J1468" s="832" t="s">
        <v>635</v>
      </c>
      <c r="K1468" s="832" t="s">
        <v>2555</v>
      </c>
      <c r="L1468" s="835">
        <v>108.44</v>
      </c>
      <c r="M1468" s="835">
        <v>108.44</v>
      </c>
      <c r="N1468" s="832">
        <v>1</v>
      </c>
      <c r="O1468" s="836">
        <v>1</v>
      </c>
      <c r="P1468" s="835">
        <v>108.44</v>
      </c>
      <c r="Q1468" s="837">
        <v>1</v>
      </c>
      <c r="R1468" s="832">
        <v>1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31</v>
      </c>
      <c r="B1469" s="832" t="s">
        <v>2041</v>
      </c>
      <c r="C1469" s="832" t="s">
        <v>2047</v>
      </c>
      <c r="D1469" s="833" t="s">
        <v>3332</v>
      </c>
      <c r="E1469" s="834" t="s">
        <v>2077</v>
      </c>
      <c r="F1469" s="832" t="s">
        <v>2042</v>
      </c>
      <c r="G1469" s="832" t="s">
        <v>2093</v>
      </c>
      <c r="H1469" s="832" t="s">
        <v>630</v>
      </c>
      <c r="I1469" s="832" t="s">
        <v>1866</v>
      </c>
      <c r="J1469" s="832" t="s">
        <v>1867</v>
      </c>
      <c r="K1469" s="832" t="s">
        <v>1868</v>
      </c>
      <c r="L1469" s="835">
        <v>0</v>
      </c>
      <c r="M1469" s="835">
        <v>0</v>
      </c>
      <c r="N1469" s="832">
        <v>12</v>
      </c>
      <c r="O1469" s="836">
        <v>7</v>
      </c>
      <c r="P1469" s="835">
        <v>0</v>
      </c>
      <c r="Q1469" s="837"/>
      <c r="R1469" s="832">
        <v>10</v>
      </c>
      <c r="S1469" s="837">
        <v>0.83333333333333337</v>
      </c>
      <c r="T1469" s="836">
        <v>6</v>
      </c>
      <c r="U1469" s="838">
        <v>0.8571428571428571</v>
      </c>
    </row>
    <row r="1470" spans="1:21" ht="14.4" customHeight="1" x14ac:dyDescent="0.3">
      <c r="A1470" s="831">
        <v>31</v>
      </c>
      <c r="B1470" s="832" t="s">
        <v>2041</v>
      </c>
      <c r="C1470" s="832" t="s">
        <v>2047</v>
      </c>
      <c r="D1470" s="833" t="s">
        <v>3332</v>
      </c>
      <c r="E1470" s="834" t="s">
        <v>2077</v>
      </c>
      <c r="F1470" s="832" t="s">
        <v>2042</v>
      </c>
      <c r="G1470" s="832" t="s">
        <v>2094</v>
      </c>
      <c r="H1470" s="832" t="s">
        <v>588</v>
      </c>
      <c r="I1470" s="832" t="s">
        <v>2095</v>
      </c>
      <c r="J1470" s="832" t="s">
        <v>1237</v>
      </c>
      <c r="K1470" s="832" t="s">
        <v>2096</v>
      </c>
      <c r="L1470" s="835">
        <v>186.27</v>
      </c>
      <c r="M1470" s="835">
        <v>931.35000000000014</v>
      </c>
      <c r="N1470" s="832">
        <v>5</v>
      </c>
      <c r="O1470" s="836">
        <v>3</v>
      </c>
      <c r="P1470" s="835">
        <v>558.81000000000006</v>
      </c>
      <c r="Q1470" s="837">
        <v>0.6</v>
      </c>
      <c r="R1470" s="832">
        <v>3</v>
      </c>
      <c r="S1470" s="837">
        <v>0.6</v>
      </c>
      <c r="T1470" s="836">
        <v>2</v>
      </c>
      <c r="U1470" s="838">
        <v>0.66666666666666663</v>
      </c>
    </row>
    <row r="1471" spans="1:21" ht="14.4" customHeight="1" x14ac:dyDescent="0.3">
      <c r="A1471" s="831">
        <v>31</v>
      </c>
      <c r="B1471" s="832" t="s">
        <v>2041</v>
      </c>
      <c r="C1471" s="832" t="s">
        <v>2047</v>
      </c>
      <c r="D1471" s="833" t="s">
        <v>3332</v>
      </c>
      <c r="E1471" s="834" t="s">
        <v>2077</v>
      </c>
      <c r="F1471" s="832" t="s">
        <v>2042</v>
      </c>
      <c r="G1471" s="832" t="s">
        <v>2094</v>
      </c>
      <c r="H1471" s="832" t="s">
        <v>588</v>
      </c>
      <c r="I1471" s="832" t="s">
        <v>2095</v>
      </c>
      <c r="J1471" s="832" t="s">
        <v>1237</v>
      </c>
      <c r="K1471" s="832" t="s">
        <v>2096</v>
      </c>
      <c r="L1471" s="835">
        <v>219.37</v>
      </c>
      <c r="M1471" s="835">
        <v>1535.5900000000001</v>
      </c>
      <c r="N1471" s="832">
        <v>7</v>
      </c>
      <c r="O1471" s="836">
        <v>3.5</v>
      </c>
      <c r="P1471" s="835">
        <v>1316.22</v>
      </c>
      <c r="Q1471" s="837">
        <v>0.8571428571428571</v>
      </c>
      <c r="R1471" s="832">
        <v>6</v>
      </c>
      <c r="S1471" s="837">
        <v>0.8571428571428571</v>
      </c>
      <c r="T1471" s="836">
        <v>2.5</v>
      </c>
      <c r="U1471" s="838">
        <v>0.7142857142857143</v>
      </c>
    </row>
    <row r="1472" spans="1:21" ht="14.4" customHeight="1" x14ac:dyDescent="0.3">
      <c r="A1472" s="831">
        <v>31</v>
      </c>
      <c r="B1472" s="832" t="s">
        <v>2041</v>
      </c>
      <c r="C1472" s="832" t="s">
        <v>2047</v>
      </c>
      <c r="D1472" s="833" t="s">
        <v>3332</v>
      </c>
      <c r="E1472" s="834" t="s">
        <v>2077</v>
      </c>
      <c r="F1472" s="832" t="s">
        <v>2042</v>
      </c>
      <c r="G1472" s="832" t="s">
        <v>2425</v>
      </c>
      <c r="H1472" s="832" t="s">
        <v>630</v>
      </c>
      <c r="I1472" s="832" t="s">
        <v>1894</v>
      </c>
      <c r="J1472" s="832" t="s">
        <v>1120</v>
      </c>
      <c r="K1472" s="832" t="s">
        <v>1895</v>
      </c>
      <c r="L1472" s="835">
        <v>0</v>
      </c>
      <c r="M1472" s="835">
        <v>0</v>
      </c>
      <c r="N1472" s="832">
        <v>2</v>
      </c>
      <c r="O1472" s="836">
        <v>1</v>
      </c>
      <c r="P1472" s="835">
        <v>0</v>
      </c>
      <c r="Q1472" s="837"/>
      <c r="R1472" s="832">
        <v>2</v>
      </c>
      <c r="S1472" s="837">
        <v>1</v>
      </c>
      <c r="T1472" s="836">
        <v>1</v>
      </c>
      <c r="U1472" s="838">
        <v>1</v>
      </c>
    </row>
    <row r="1473" spans="1:21" ht="14.4" customHeight="1" x14ac:dyDescent="0.3">
      <c r="A1473" s="831">
        <v>31</v>
      </c>
      <c r="B1473" s="832" t="s">
        <v>2041</v>
      </c>
      <c r="C1473" s="832" t="s">
        <v>2047</v>
      </c>
      <c r="D1473" s="833" t="s">
        <v>3332</v>
      </c>
      <c r="E1473" s="834" t="s">
        <v>2077</v>
      </c>
      <c r="F1473" s="832" t="s">
        <v>2042</v>
      </c>
      <c r="G1473" s="832" t="s">
        <v>2097</v>
      </c>
      <c r="H1473" s="832" t="s">
        <v>588</v>
      </c>
      <c r="I1473" s="832" t="s">
        <v>2196</v>
      </c>
      <c r="J1473" s="832" t="s">
        <v>1114</v>
      </c>
      <c r="K1473" s="832" t="s">
        <v>2197</v>
      </c>
      <c r="L1473" s="835">
        <v>50.32</v>
      </c>
      <c r="M1473" s="835">
        <v>100.64</v>
      </c>
      <c r="N1473" s="832">
        <v>2</v>
      </c>
      <c r="O1473" s="836">
        <v>1</v>
      </c>
      <c r="P1473" s="835">
        <v>100.64</v>
      </c>
      <c r="Q1473" s="837">
        <v>1</v>
      </c>
      <c r="R1473" s="832">
        <v>2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31</v>
      </c>
      <c r="B1474" s="832" t="s">
        <v>2041</v>
      </c>
      <c r="C1474" s="832" t="s">
        <v>2047</v>
      </c>
      <c r="D1474" s="833" t="s">
        <v>3332</v>
      </c>
      <c r="E1474" s="834" t="s">
        <v>2077</v>
      </c>
      <c r="F1474" s="832" t="s">
        <v>2042</v>
      </c>
      <c r="G1474" s="832" t="s">
        <v>2097</v>
      </c>
      <c r="H1474" s="832" t="s">
        <v>588</v>
      </c>
      <c r="I1474" s="832" t="s">
        <v>2103</v>
      </c>
      <c r="J1474" s="832" t="s">
        <v>2099</v>
      </c>
      <c r="K1474" s="832" t="s">
        <v>2104</v>
      </c>
      <c r="L1474" s="835">
        <v>99.94</v>
      </c>
      <c r="M1474" s="835">
        <v>199.88</v>
      </c>
      <c r="N1474" s="832">
        <v>2</v>
      </c>
      <c r="O1474" s="836">
        <v>1</v>
      </c>
      <c r="P1474" s="835">
        <v>199.88</v>
      </c>
      <c r="Q1474" s="837">
        <v>1</v>
      </c>
      <c r="R1474" s="832">
        <v>2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31</v>
      </c>
      <c r="B1475" s="832" t="s">
        <v>2041</v>
      </c>
      <c r="C1475" s="832" t="s">
        <v>2047</v>
      </c>
      <c r="D1475" s="833" t="s">
        <v>3332</v>
      </c>
      <c r="E1475" s="834" t="s">
        <v>2077</v>
      </c>
      <c r="F1475" s="832" t="s">
        <v>2042</v>
      </c>
      <c r="G1475" s="832" t="s">
        <v>2097</v>
      </c>
      <c r="H1475" s="832" t="s">
        <v>588</v>
      </c>
      <c r="I1475" s="832" t="s">
        <v>2198</v>
      </c>
      <c r="J1475" s="832" t="s">
        <v>2099</v>
      </c>
      <c r="K1475" s="832" t="s">
        <v>2199</v>
      </c>
      <c r="L1475" s="835">
        <v>66.63</v>
      </c>
      <c r="M1475" s="835">
        <v>66.63</v>
      </c>
      <c r="N1475" s="832">
        <v>1</v>
      </c>
      <c r="O1475" s="836">
        <v>1</v>
      </c>
      <c r="P1475" s="835">
        <v>66.63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31</v>
      </c>
      <c r="B1476" s="832" t="s">
        <v>2041</v>
      </c>
      <c r="C1476" s="832" t="s">
        <v>2047</v>
      </c>
      <c r="D1476" s="833" t="s">
        <v>3332</v>
      </c>
      <c r="E1476" s="834" t="s">
        <v>2077</v>
      </c>
      <c r="F1476" s="832" t="s">
        <v>2044</v>
      </c>
      <c r="G1476" s="832" t="s">
        <v>2105</v>
      </c>
      <c r="H1476" s="832" t="s">
        <v>588</v>
      </c>
      <c r="I1476" s="832" t="s">
        <v>2106</v>
      </c>
      <c r="J1476" s="832" t="s">
        <v>2107</v>
      </c>
      <c r="K1476" s="832" t="s">
        <v>2108</v>
      </c>
      <c r="L1476" s="835">
        <v>35.130000000000003</v>
      </c>
      <c r="M1476" s="835">
        <v>35.130000000000003</v>
      </c>
      <c r="N1476" s="832">
        <v>1</v>
      </c>
      <c r="O1476" s="836">
        <v>1</v>
      </c>
      <c r="P1476" s="835">
        <v>35.130000000000003</v>
      </c>
      <c r="Q1476" s="837">
        <v>1</v>
      </c>
      <c r="R1476" s="832">
        <v>1</v>
      </c>
      <c r="S1476" s="837">
        <v>1</v>
      </c>
      <c r="T1476" s="836">
        <v>1</v>
      </c>
      <c r="U1476" s="838">
        <v>1</v>
      </c>
    </row>
    <row r="1477" spans="1:21" ht="14.4" customHeight="1" x14ac:dyDescent="0.3">
      <c r="A1477" s="831">
        <v>31</v>
      </c>
      <c r="B1477" s="832" t="s">
        <v>2041</v>
      </c>
      <c r="C1477" s="832" t="s">
        <v>2047</v>
      </c>
      <c r="D1477" s="833" t="s">
        <v>3332</v>
      </c>
      <c r="E1477" s="834" t="s">
        <v>2077</v>
      </c>
      <c r="F1477" s="832" t="s">
        <v>2044</v>
      </c>
      <c r="G1477" s="832" t="s">
        <v>2105</v>
      </c>
      <c r="H1477" s="832" t="s">
        <v>588</v>
      </c>
      <c r="I1477" s="832" t="s">
        <v>2570</v>
      </c>
      <c r="J1477" s="832" t="s">
        <v>2107</v>
      </c>
      <c r="K1477" s="832" t="s">
        <v>2571</v>
      </c>
      <c r="L1477" s="835">
        <v>30.99</v>
      </c>
      <c r="M1477" s="835">
        <v>92.97</v>
      </c>
      <c r="N1477" s="832">
        <v>3</v>
      </c>
      <c r="O1477" s="836">
        <v>3</v>
      </c>
      <c r="P1477" s="835">
        <v>92.97</v>
      </c>
      <c r="Q1477" s="837">
        <v>1</v>
      </c>
      <c r="R1477" s="832">
        <v>3</v>
      </c>
      <c r="S1477" s="837">
        <v>1</v>
      </c>
      <c r="T1477" s="836">
        <v>3</v>
      </c>
      <c r="U1477" s="838">
        <v>1</v>
      </c>
    </row>
    <row r="1478" spans="1:21" ht="14.4" customHeight="1" x14ac:dyDescent="0.3">
      <c r="A1478" s="831">
        <v>31</v>
      </c>
      <c r="B1478" s="832" t="s">
        <v>2041</v>
      </c>
      <c r="C1478" s="832" t="s">
        <v>2047</v>
      </c>
      <c r="D1478" s="833" t="s">
        <v>3332</v>
      </c>
      <c r="E1478" s="834" t="s">
        <v>2077</v>
      </c>
      <c r="F1478" s="832" t="s">
        <v>2044</v>
      </c>
      <c r="G1478" s="832" t="s">
        <v>2105</v>
      </c>
      <c r="H1478" s="832" t="s">
        <v>588</v>
      </c>
      <c r="I1478" s="832" t="s">
        <v>2474</v>
      </c>
      <c r="J1478" s="832" t="s">
        <v>2107</v>
      </c>
      <c r="K1478" s="832" t="s">
        <v>2475</v>
      </c>
      <c r="L1478" s="835">
        <v>24.77</v>
      </c>
      <c r="M1478" s="835">
        <v>1783.4399999999989</v>
      </c>
      <c r="N1478" s="832">
        <v>72</v>
      </c>
      <c r="O1478" s="836">
        <v>72</v>
      </c>
      <c r="P1478" s="835">
        <v>1758.6699999999989</v>
      </c>
      <c r="Q1478" s="837">
        <v>0.98611111111111116</v>
      </c>
      <c r="R1478" s="832">
        <v>71</v>
      </c>
      <c r="S1478" s="837">
        <v>0.98611111111111116</v>
      </c>
      <c r="T1478" s="836">
        <v>71</v>
      </c>
      <c r="U1478" s="838">
        <v>0.98611111111111116</v>
      </c>
    </row>
    <row r="1479" spans="1:21" ht="14.4" customHeight="1" x14ac:dyDescent="0.3">
      <c r="A1479" s="831">
        <v>31</v>
      </c>
      <c r="B1479" s="832" t="s">
        <v>2041</v>
      </c>
      <c r="C1479" s="832" t="s">
        <v>2047</v>
      </c>
      <c r="D1479" s="833" t="s">
        <v>3332</v>
      </c>
      <c r="E1479" s="834" t="s">
        <v>2077</v>
      </c>
      <c r="F1479" s="832" t="s">
        <v>2044</v>
      </c>
      <c r="G1479" s="832" t="s">
        <v>2105</v>
      </c>
      <c r="H1479" s="832" t="s">
        <v>588</v>
      </c>
      <c r="I1479" s="832" t="s">
        <v>2575</v>
      </c>
      <c r="J1479" s="832" t="s">
        <v>2576</v>
      </c>
      <c r="K1479" s="832" t="s">
        <v>2577</v>
      </c>
      <c r="L1479" s="835">
        <v>35</v>
      </c>
      <c r="M1479" s="835">
        <v>70</v>
      </c>
      <c r="N1479" s="832">
        <v>2</v>
      </c>
      <c r="O1479" s="836">
        <v>1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31</v>
      </c>
      <c r="B1480" s="832" t="s">
        <v>2041</v>
      </c>
      <c r="C1480" s="832" t="s">
        <v>2047</v>
      </c>
      <c r="D1480" s="833" t="s">
        <v>3332</v>
      </c>
      <c r="E1480" s="834" t="s">
        <v>2077</v>
      </c>
      <c r="F1480" s="832" t="s">
        <v>2044</v>
      </c>
      <c r="G1480" s="832" t="s">
        <v>2109</v>
      </c>
      <c r="H1480" s="832" t="s">
        <v>588</v>
      </c>
      <c r="I1480" s="832" t="s">
        <v>2110</v>
      </c>
      <c r="J1480" s="832" t="s">
        <v>2111</v>
      </c>
      <c r="K1480" s="832" t="s">
        <v>2112</v>
      </c>
      <c r="L1480" s="835">
        <v>492.18</v>
      </c>
      <c r="M1480" s="835">
        <v>984.36</v>
      </c>
      <c r="N1480" s="832">
        <v>2</v>
      </c>
      <c r="O1480" s="836">
        <v>2</v>
      </c>
      <c r="P1480" s="835">
        <v>984.36</v>
      </c>
      <c r="Q1480" s="837">
        <v>1</v>
      </c>
      <c r="R1480" s="832">
        <v>2</v>
      </c>
      <c r="S1480" s="837">
        <v>1</v>
      </c>
      <c r="T1480" s="836">
        <v>2</v>
      </c>
      <c r="U1480" s="838">
        <v>1</v>
      </c>
    </row>
    <row r="1481" spans="1:21" ht="14.4" customHeight="1" x14ac:dyDescent="0.3">
      <c r="A1481" s="831">
        <v>31</v>
      </c>
      <c r="B1481" s="832" t="s">
        <v>2041</v>
      </c>
      <c r="C1481" s="832" t="s">
        <v>2047</v>
      </c>
      <c r="D1481" s="833" t="s">
        <v>3332</v>
      </c>
      <c r="E1481" s="834" t="s">
        <v>2077</v>
      </c>
      <c r="F1481" s="832" t="s">
        <v>2044</v>
      </c>
      <c r="G1481" s="832" t="s">
        <v>2109</v>
      </c>
      <c r="H1481" s="832" t="s">
        <v>588</v>
      </c>
      <c r="I1481" s="832" t="s">
        <v>2274</v>
      </c>
      <c r="J1481" s="832" t="s">
        <v>2275</v>
      </c>
      <c r="K1481" s="832" t="s">
        <v>2276</v>
      </c>
      <c r="L1481" s="835">
        <v>2296.87</v>
      </c>
      <c r="M1481" s="835">
        <v>6890.61</v>
      </c>
      <c r="N1481" s="832">
        <v>3</v>
      </c>
      <c r="O1481" s="836">
        <v>3</v>
      </c>
      <c r="P1481" s="835">
        <v>6890.61</v>
      </c>
      <c r="Q1481" s="837">
        <v>1</v>
      </c>
      <c r="R1481" s="832">
        <v>3</v>
      </c>
      <c r="S1481" s="837">
        <v>1</v>
      </c>
      <c r="T1481" s="836">
        <v>3</v>
      </c>
      <c r="U1481" s="838">
        <v>1</v>
      </c>
    </row>
    <row r="1482" spans="1:21" ht="14.4" customHeight="1" x14ac:dyDescent="0.3">
      <c r="A1482" s="831">
        <v>31</v>
      </c>
      <c r="B1482" s="832" t="s">
        <v>2041</v>
      </c>
      <c r="C1482" s="832" t="s">
        <v>2047</v>
      </c>
      <c r="D1482" s="833" t="s">
        <v>3332</v>
      </c>
      <c r="E1482" s="834" t="s">
        <v>2077</v>
      </c>
      <c r="F1482" s="832" t="s">
        <v>2044</v>
      </c>
      <c r="G1482" s="832" t="s">
        <v>2109</v>
      </c>
      <c r="H1482" s="832" t="s">
        <v>588</v>
      </c>
      <c r="I1482" s="832" t="s">
        <v>2314</v>
      </c>
      <c r="J1482" s="832" t="s">
        <v>2315</v>
      </c>
      <c r="K1482" s="832" t="s">
        <v>2316</v>
      </c>
      <c r="L1482" s="835">
        <v>320.25</v>
      </c>
      <c r="M1482" s="835">
        <v>320.25</v>
      </c>
      <c r="N1482" s="832">
        <v>1</v>
      </c>
      <c r="O1482" s="836">
        <v>1</v>
      </c>
      <c r="P1482" s="835">
        <v>320.25</v>
      </c>
      <c r="Q1482" s="837">
        <v>1</v>
      </c>
      <c r="R1482" s="832">
        <v>1</v>
      </c>
      <c r="S1482" s="837">
        <v>1</v>
      </c>
      <c r="T1482" s="836">
        <v>1</v>
      </c>
      <c r="U1482" s="838">
        <v>1</v>
      </c>
    </row>
    <row r="1483" spans="1:21" ht="14.4" customHeight="1" x14ac:dyDescent="0.3">
      <c r="A1483" s="831">
        <v>31</v>
      </c>
      <c r="B1483" s="832" t="s">
        <v>2041</v>
      </c>
      <c r="C1483" s="832" t="s">
        <v>2047</v>
      </c>
      <c r="D1483" s="833" t="s">
        <v>3332</v>
      </c>
      <c r="E1483" s="834" t="s">
        <v>2077</v>
      </c>
      <c r="F1483" s="832" t="s">
        <v>2044</v>
      </c>
      <c r="G1483" s="832" t="s">
        <v>2109</v>
      </c>
      <c r="H1483" s="832" t="s">
        <v>588</v>
      </c>
      <c r="I1483" s="832" t="s">
        <v>2359</v>
      </c>
      <c r="J1483" s="832" t="s">
        <v>2360</v>
      </c>
      <c r="K1483" s="832" t="s">
        <v>2361</v>
      </c>
      <c r="L1483" s="835">
        <v>245.43</v>
      </c>
      <c r="M1483" s="835">
        <v>490.86</v>
      </c>
      <c r="N1483" s="832">
        <v>2</v>
      </c>
      <c r="O1483" s="836">
        <v>2</v>
      </c>
      <c r="P1483" s="835">
        <v>490.86</v>
      </c>
      <c r="Q1483" s="837">
        <v>1</v>
      </c>
      <c r="R1483" s="832">
        <v>2</v>
      </c>
      <c r="S1483" s="837">
        <v>1</v>
      </c>
      <c r="T1483" s="836">
        <v>2</v>
      </c>
      <c r="U1483" s="838">
        <v>1</v>
      </c>
    </row>
    <row r="1484" spans="1:21" ht="14.4" customHeight="1" x14ac:dyDescent="0.3">
      <c r="A1484" s="831">
        <v>31</v>
      </c>
      <c r="B1484" s="832" t="s">
        <v>2041</v>
      </c>
      <c r="C1484" s="832" t="s">
        <v>2047</v>
      </c>
      <c r="D1484" s="833" t="s">
        <v>3332</v>
      </c>
      <c r="E1484" s="834" t="s">
        <v>2077</v>
      </c>
      <c r="F1484" s="832" t="s">
        <v>2044</v>
      </c>
      <c r="G1484" s="832" t="s">
        <v>2109</v>
      </c>
      <c r="H1484" s="832" t="s">
        <v>588</v>
      </c>
      <c r="I1484" s="832" t="s">
        <v>2478</v>
      </c>
      <c r="J1484" s="832" t="s">
        <v>2120</v>
      </c>
      <c r="K1484" s="832" t="s">
        <v>2479</v>
      </c>
      <c r="L1484" s="835">
        <v>50.5</v>
      </c>
      <c r="M1484" s="835">
        <v>101</v>
      </c>
      <c r="N1484" s="832">
        <v>2</v>
      </c>
      <c r="O1484" s="836">
        <v>2</v>
      </c>
      <c r="P1484" s="835">
        <v>101</v>
      </c>
      <c r="Q1484" s="837">
        <v>1</v>
      </c>
      <c r="R1484" s="832">
        <v>2</v>
      </c>
      <c r="S1484" s="837">
        <v>1</v>
      </c>
      <c r="T1484" s="836">
        <v>2</v>
      </c>
      <c r="U1484" s="838">
        <v>1</v>
      </c>
    </row>
    <row r="1485" spans="1:21" ht="14.4" customHeight="1" x14ac:dyDescent="0.3">
      <c r="A1485" s="831">
        <v>31</v>
      </c>
      <c r="B1485" s="832" t="s">
        <v>2041</v>
      </c>
      <c r="C1485" s="832" t="s">
        <v>2047</v>
      </c>
      <c r="D1485" s="833" t="s">
        <v>3332</v>
      </c>
      <c r="E1485" s="834" t="s">
        <v>2077</v>
      </c>
      <c r="F1485" s="832" t="s">
        <v>2044</v>
      </c>
      <c r="G1485" s="832" t="s">
        <v>2109</v>
      </c>
      <c r="H1485" s="832" t="s">
        <v>588</v>
      </c>
      <c r="I1485" s="832" t="s">
        <v>2119</v>
      </c>
      <c r="J1485" s="832" t="s">
        <v>2120</v>
      </c>
      <c r="K1485" s="832" t="s">
        <v>2121</v>
      </c>
      <c r="L1485" s="835">
        <v>58.5</v>
      </c>
      <c r="M1485" s="835">
        <v>58.5</v>
      </c>
      <c r="N1485" s="832">
        <v>1</v>
      </c>
      <c r="O1485" s="836">
        <v>1</v>
      </c>
      <c r="P1485" s="835">
        <v>58.5</v>
      </c>
      <c r="Q1485" s="837">
        <v>1</v>
      </c>
      <c r="R1485" s="832">
        <v>1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31</v>
      </c>
      <c r="B1486" s="832" t="s">
        <v>2041</v>
      </c>
      <c r="C1486" s="832" t="s">
        <v>2047</v>
      </c>
      <c r="D1486" s="833" t="s">
        <v>3332</v>
      </c>
      <c r="E1486" s="834" t="s">
        <v>2077</v>
      </c>
      <c r="F1486" s="832" t="s">
        <v>2044</v>
      </c>
      <c r="G1486" s="832" t="s">
        <v>2109</v>
      </c>
      <c r="H1486" s="832" t="s">
        <v>588</v>
      </c>
      <c r="I1486" s="832" t="s">
        <v>2122</v>
      </c>
      <c r="J1486" s="832" t="s">
        <v>2123</v>
      </c>
      <c r="K1486" s="832" t="s">
        <v>2124</v>
      </c>
      <c r="L1486" s="835">
        <v>971.25</v>
      </c>
      <c r="M1486" s="835">
        <v>4856.25</v>
      </c>
      <c r="N1486" s="832">
        <v>5</v>
      </c>
      <c r="O1486" s="836">
        <v>5</v>
      </c>
      <c r="P1486" s="835">
        <v>4856.25</v>
      </c>
      <c r="Q1486" s="837">
        <v>1</v>
      </c>
      <c r="R1486" s="832">
        <v>5</v>
      </c>
      <c r="S1486" s="837">
        <v>1</v>
      </c>
      <c r="T1486" s="836">
        <v>5</v>
      </c>
      <c r="U1486" s="838">
        <v>1</v>
      </c>
    </row>
    <row r="1487" spans="1:21" ht="14.4" customHeight="1" x14ac:dyDescent="0.3">
      <c r="A1487" s="831">
        <v>31</v>
      </c>
      <c r="B1487" s="832" t="s">
        <v>2041</v>
      </c>
      <c r="C1487" s="832" t="s">
        <v>2047</v>
      </c>
      <c r="D1487" s="833" t="s">
        <v>3332</v>
      </c>
      <c r="E1487" s="834" t="s">
        <v>2077</v>
      </c>
      <c r="F1487" s="832" t="s">
        <v>2044</v>
      </c>
      <c r="G1487" s="832" t="s">
        <v>2109</v>
      </c>
      <c r="H1487" s="832" t="s">
        <v>588</v>
      </c>
      <c r="I1487" s="832" t="s">
        <v>2587</v>
      </c>
      <c r="J1487" s="832" t="s">
        <v>2588</v>
      </c>
      <c r="K1487" s="832"/>
      <c r="L1487" s="835">
        <v>80.349999999999994</v>
      </c>
      <c r="M1487" s="835">
        <v>241.04999999999998</v>
      </c>
      <c r="N1487" s="832">
        <v>3</v>
      </c>
      <c r="O1487" s="836">
        <v>3</v>
      </c>
      <c r="P1487" s="835">
        <v>241.04999999999998</v>
      </c>
      <c r="Q1487" s="837">
        <v>1</v>
      </c>
      <c r="R1487" s="832">
        <v>3</v>
      </c>
      <c r="S1487" s="837">
        <v>1</v>
      </c>
      <c r="T1487" s="836">
        <v>3</v>
      </c>
      <c r="U1487" s="838">
        <v>1</v>
      </c>
    </row>
    <row r="1488" spans="1:21" ht="14.4" customHeight="1" x14ac:dyDescent="0.3">
      <c r="A1488" s="831">
        <v>31</v>
      </c>
      <c r="B1488" s="832" t="s">
        <v>2041</v>
      </c>
      <c r="C1488" s="832" t="s">
        <v>2047</v>
      </c>
      <c r="D1488" s="833" t="s">
        <v>3332</v>
      </c>
      <c r="E1488" s="834" t="s">
        <v>2077</v>
      </c>
      <c r="F1488" s="832" t="s">
        <v>2044</v>
      </c>
      <c r="G1488" s="832" t="s">
        <v>2109</v>
      </c>
      <c r="H1488" s="832" t="s">
        <v>588</v>
      </c>
      <c r="I1488" s="832" t="s">
        <v>2589</v>
      </c>
      <c r="J1488" s="832" t="s">
        <v>2590</v>
      </c>
      <c r="K1488" s="832" t="s">
        <v>2591</v>
      </c>
      <c r="L1488" s="835">
        <v>600</v>
      </c>
      <c r="M1488" s="835">
        <v>2400</v>
      </c>
      <c r="N1488" s="832">
        <v>4</v>
      </c>
      <c r="O1488" s="836">
        <v>4</v>
      </c>
      <c r="P1488" s="835">
        <v>1800</v>
      </c>
      <c r="Q1488" s="837">
        <v>0.75</v>
      </c>
      <c r="R1488" s="832">
        <v>3</v>
      </c>
      <c r="S1488" s="837">
        <v>0.75</v>
      </c>
      <c r="T1488" s="836">
        <v>3</v>
      </c>
      <c r="U1488" s="838">
        <v>0.75</v>
      </c>
    </row>
    <row r="1489" spans="1:21" ht="14.4" customHeight="1" x14ac:dyDescent="0.3">
      <c r="A1489" s="831">
        <v>31</v>
      </c>
      <c r="B1489" s="832" t="s">
        <v>2041</v>
      </c>
      <c r="C1489" s="832" t="s">
        <v>2047</v>
      </c>
      <c r="D1489" s="833" t="s">
        <v>3332</v>
      </c>
      <c r="E1489" s="834" t="s">
        <v>2077</v>
      </c>
      <c r="F1489" s="832" t="s">
        <v>2044</v>
      </c>
      <c r="G1489" s="832" t="s">
        <v>2109</v>
      </c>
      <c r="H1489" s="832" t="s">
        <v>588</v>
      </c>
      <c r="I1489" s="832" t="s">
        <v>2277</v>
      </c>
      <c r="J1489" s="832" t="s">
        <v>2278</v>
      </c>
      <c r="K1489" s="832" t="s">
        <v>2279</v>
      </c>
      <c r="L1489" s="835">
        <v>349.12</v>
      </c>
      <c r="M1489" s="835">
        <v>698.24</v>
      </c>
      <c r="N1489" s="832">
        <v>2</v>
      </c>
      <c r="O1489" s="836">
        <v>2</v>
      </c>
      <c r="P1489" s="835">
        <v>698.24</v>
      </c>
      <c r="Q1489" s="837">
        <v>1</v>
      </c>
      <c r="R1489" s="832">
        <v>2</v>
      </c>
      <c r="S1489" s="837">
        <v>1</v>
      </c>
      <c r="T1489" s="836">
        <v>2</v>
      </c>
      <c r="U1489" s="838">
        <v>1</v>
      </c>
    </row>
    <row r="1490" spans="1:21" ht="14.4" customHeight="1" x14ac:dyDescent="0.3">
      <c r="A1490" s="831">
        <v>31</v>
      </c>
      <c r="B1490" s="832" t="s">
        <v>2041</v>
      </c>
      <c r="C1490" s="832" t="s">
        <v>2047</v>
      </c>
      <c r="D1490" s="833" t="s">
        <v>3332</v>
      </c>
      <c r="E1490" s="834" t="s">
        <v>2077</v>
      </c>
      <c r="F1490" s="832" t="s">
        <v>2044</v>
      </c>
      <c r="G1490" s="832" t="s">
        <v>2109</v>
      </c>
      <c r="H1490" s="832" t="s">
        <v>588</v>
      </c>
      <c r="I1490" s="832" t="s">
        <v>2125</v>
      </c>
      <c r="J1490" s="832" t="s">
        <v>2126</v>
      </c>
      <c r="K1490" s="832" t="s">
        <v>2127</v>
      </c>
      <c r="L1490" s="835">
        <v>350</v>
      </c>
      <c r="M1490" s="835">
        <v>4200</v>
      </c>
      <c r="N1490" s="832">
        <v>12</v>
      </c>
      <c r="O1490" s="836">
        <v>12</v>
      </c>
      <c r="P1490" s="835">
        <v>3850</v>
      </c>
      <c r="Q1490" s="837">
        <v>0.91666666666666663</v>
      </c>
      <c r="R1490" s="832">
        <v>11</v>
      </c>
      <c r="S1490" s="837">
        <v>0.91666666666666663</v>
      </c>
      <c r="T1490" s="836">
        <v>11</v>
      </c>
      <c r="U1490" s="838">
        <v>0.91666666666666663</v>
      </c>
    </row>
    <row r="1491" spans="1:21" ht="14.4" customHeight="1" x14ac:dyDescent="0.3">
      <c r="A1491" s="831">
        <v>31</v>
      </c>
      <c r="B1491" s="832" t="s">
        <v>2041</v>
      </c>
      <c r="C1491" s="832" t="s">
        <v>2047</v>
      </c>
      <c r="D1491" s="833" t="s">
        <v>3332</v>
      </c>
      <c r="E1491" s="834" t="s">
        <v>2077</v>
      </c>
      <c r="F1491" s="832" t="s">
        <v>2044</v>
      </c>
      <c r="G1491" s="832" t="s">
        <v>2109</v>
      </c>
      <c r="H1491" s="832" t="s">
        <v>588</v>
      </c>
      <c r="I1491" s="832" t="s">
        <v>3254</v>
      </c>
      <c r="J1491" s="832" t="s">
        <v>2493</v>
      </c>
      <c r="K1491" s="832" t="s">
        <v>3255</v>
      </c>
      <c r="L1491" s="835">
        <v>1600</v>
      </c>
      <c r="M1491" s="835">
        <v>1600</v>
      </c>
      <c r="N1491" s="832">
        <v>1</v>
      </c>
      <c r="O1491" s="836">
        <v>1</v>
      </c>
      <c r="P1491" s="835">
        <v>1600</v>
      </c>
      <c r="Q1491" s="837">
        <v>1</v>
      </c>
      <c r="R1491" s="832">
        <v>1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31</v>
      </c>
      <c r="B1492" s="832" t="s">
        <v>2041</v>
      </c>
      <c r="C1492" s="832" t="s">
        <v>2047</v>
      </c>
      <c r="D1492" s="833" t="s">
        <v>3332</v>
      </c>
      <c r="E1492" s="834" t="s">
        <v>2077</v>
      </c>
      <c r="F1492" s="832" t="s">
        <v>2044</v>
      </c>
      <c r="G1492" s="832" t="s">
        <v>2109</v>
      </c>
      <c r="H1492" s="832" t="s">
        <v>588</v>
      </c>
      <c r="I1492" s="832" t="s">
        <v>2440</v>
      </c>
      <c r="J1492" s="832" t="s">
        <v>2441</v>
      </c>
      <c r="K1492" s="832" t="s">
        <v>2442</v>
      </c>
      <c r="L1492" s="835">
        <v>1000</v>
      </c>
      <c r="M1492" s="835">
        <v>1000</v>
      </c>
      <c r="N1492" s="832">
        <v>1</v>
      </c>
      <c r="O1492" s="836">
        <v>1</v>
      </c>
      <c r="P1492" s="835">
        <v>1000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31</v>
      </c>
      <c r="B1493" s="832" t="s">
        <v>2041</v>
      </c>
      <c r="C1493" s="832" t="s">
        <v>2047</v>
      </c>
      <c r="D1493" s="833" t="s">
        <v>3332</v>
      </c>
      <c r="E1493" s="834" t="s">
        <v>2077</v>
      </c>
      <c r="F1493" s="832" t="s">
        <v>2044</v>
      </c>
      <c r="G1493" s="832" t="s">
        <v>2109</v>
      </c>
      <c r="H1493" s="832" t="s">
        <v>588</v>
      </c>
      <c r="I1493" s="832" t="s">
        <v>2251</v>
      </c>
      <c r="J1493" s="832" t="s">
        <v>2252</v>
      </c>
      <c r="K1493" s="832" t="s">
        <v>2253</v>
      </c>
      <c r="L1493" s="835">
        <v>1000</v>
      </c>
      <c r="M1493" s="835">
        <v>3000</v>
      </c>
      <c r="N1493" s="832">
        <v>3</v>
      </c>
      <c r="O1493" s="836">
        <v>3</v>
      </c>
      <c r="P1493" s="835">
        <v>3000</v>
      </c>
      <c r="Q1493" s="837">
        <v>1</v>
      </c>
      <c r="R1493" s="832">
        <v>3</v>
      </c>
      <c r="S1493" s="837">
        <v>1</v>
      </c>
      <c r="T1493" s="836">
        <v>3</v>
      </c>
      <c r="U1493" s="838">
        <v>1</v>
      </c>
    </row>
    <row r="1494" spans="1:21" ht="14.4" customHeight="1" x14ac:dyDescent="0.3">
      <c r="A1494" s="831">
        <v>31</v>
      </c>
      <c r="B1494" s="832" t="s">
        <v>2041</v>
      </c>
      <c r="C1494" s="832" t="s">
        <v>2047</v>
      </c>
      <c r="D1494" s="833" t="s">
        <v>3332</v>
      </c>
      <c r="E1494" s="834" t="s">
        <v>2077</v>
      </c>
      <c r="F1494" s="832" t="s">
        <v>2044</v>
      </c>
      <c r="G1494" s="832" t="s">
        <v>2109</v>
      </c>
      <c r="H1494" s="832" t="s">
        <v>588</v>
      </c>
      <c r="I1494" s="832" t="s">
        <v>2257</v>
      </c>
      <c r="J1494" s="832" t="s">
        <v>2258</v>
      </c>
      <c r="K1494" s="832" t="s">
        <v>2259</v>
      </c>
      <c r="L1494" s="835">
        <v>1690</v>
      </c>
      <c r="M1494" s="835">
        <v>1690</v>
      </c>
      <c r="N1494" s="832">
        <v>1</v>
      </c>
      <c r="O1494" s="836">
        <v>1</v>
      </c>
      <c r="P1494" s="835">
        <v>1690</v>
      </c>
      <c r="Q1494" s="837">
        <v>1</v>
      </c>
      <c r="R1494" s="832">
        <v>1</v>
      </c>
      <c r="S1494" s="837">
        <v>1</v>
      </c>
      <c r="T1494" s="836">
        <v>1</v>
      </c>
      <c r="U1494" s="838">
        <v>1</v>
      </c>
    </row>
    <row r="1495" spans="1:21" ht="14.4" customHeight="1" x14ac:dyDescent="0.3">
      <c r="A1495" s="831">
        <v>31</v>
      </c>
      <c r="B1495" s="832" t="s">
        <v>2041</v>
      </c>
      <c r="C1495" s="832" t="s">
        <v>2047</v>
      </c>
      <c r="D1495" s="833" t="s">
        <v>3332</v>
      </c>
      <c r="E1495" s="834" t="s">
        <v>2077</v>
      </c>
      <c r="F1495" s="832" t="s">
        <v>2044</v>
      </c>
      <c r="G1495" s="832" t="s">
        <v>2109</v>
      </c>
      <c r="H1495" s="832" t="s">
        <v>588</v>
      </c>
      <c r="I1495" s="832" t="s">
        <v>2367</v>
      </c>
      <c r="J1495" s="832" t="s">
        <v>2368</v>
      </c>
      <c r="K1495" s="832" t="s">
        <v>2322</v>
      </c>
      <c r="L1495" s="835">
        <v>1000</v>
      </c>
      <c r="M1495" s="835">
        <v>2000</v>
      </c>
      <c r="N1495" s="832">
        <v>2</v>
      </c>
      <c r="O1495" s="836">
        <v>2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31</v>
      </c>
      <c r="B1496" s="832" t="s">
        <v>2041</v>
      </c>
      <c r="C1496" s="832" t="s">
        <v>2047</v>
      </c>
      <c r="D1496" s="833" t="s">
        <v>3332</v>
      </c>
      <c r="E1496" s="834" t="s">
        <v>2077</v>
      </c>
      <c r="F1496" s="832" t="s">
        <v>2044</v>
      </c>
      <c r="G1496" s="832" t="s">
        <v>2109</v>
      </c>
      <c r="H1496" s="832" t="s">
        <v>588</v>
      </c>
      <c r="I1496" s="832" t="s">
        <v>3256</v>
      </c>
      <c r="J1496" s="832" t="s">
        <v>2863</v>
      </c>
      <c r="K1496" s="832" t="s">
        <v>3257</v>
      </c>
      <c r="L1496" s="835">
        <v>350</v>
      </c>
      <c r="M1496" s="835">
        <v>350</v>
      </c>
      <c r="N1496" s="832">
        <v>1</v>
      </c>
      <c r="O1496" s="836">
        <v>1</v>
      </c>
      <c r="P1496" s="835">
        <v>350</v>
      </c>
      <c r="Q1496" s="837">
        <v>1</v>
      </c>
      <c r="R1496" s="832">
        <v>1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31</v>
      </c>
      <c r="B1497" s="832" t="s">
        <v>2041</v>
      </c>
      <c r="C1497" s="832" t="s">
        <v>2047</v>
      </c>
      <c r="D1497" s="833" t="s">
        <v>3332</v>
      </c>
      <c r="E1497" s="834" t="s">
        <v>2077</v>
      </c>
      <c r="F1497" s="832" t="s">
        <v>2044</v>
      </c>
      <c r="G1497" s="832" t="s">
        <v>2109</v>
      </c>
      <c r="H1497" s="832" t="s">
        <v>588</v>
      </c>
      <c r="I1497" s="832" t="s">
        <v>2865</v>
      </c>
      <c r="J1497" s="832" t="s">
        <v>2866</v>
      </c>
      <c r="K1497" s="832" t="s">
        <v>2867</v>
      </c>
      <c r="L1497" s="835">
        <v>400</v>
      </c>
      <c r="M1497" s="835">
        <v>400</v>
      </c>
      <c r="N1497" s="832">
        <v>1</v>
      </c>
      <c r="O1497" s="836">
        <v>1</v>
      </c>
      <c r="P1497" s="835">
        <v>400</v>
      </c>
      <c r="Q1497" s="837">
        <v>1</v>
      </c>
      <c r="R1497" s="832">
        <v>1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31</v>
      </c>
      <c r="B1498" s="832" t="s">
        <v>2041</v>
      </c>
      <c r="C1498" s="832" t="s">
        <v>2047</v>
      </c>
      <c r="D1498" s="833" t="s">
        <v>3332</v>
      </c>
      <c r="E1498" s="834" t="s">
        <v>2077</v>
      </c>
      <c r="F1498" s="832" t="s">
        <v>2044</v>
      </c>
      <c r="G1498" s="832" t="s">
        <v>2109</v>
      </c>
      <c r="H1498" s="832" t="s">
        <v>588</v>
      </c>
      <c r="I1498" s="832" t="s">
        <v>2599</v>
      </c>
      <c r="J1498" s="832" t="s">
        <v>2493</v>
      </c>
      <c r="K1498" s="832" t="s">
        <v>2600</v>
      </c>
      <c r="L1498" s="835">
        <v>600</v>
      </c>
      <c r="M1498" s="835">
        <v>600</v>
      </c>
      <c r="N1498" s="832">
        <v>1</v>
      </c>
      <c r="O1498" s="836">
        <v>1</v>
      </c>
      <c r="P1498" s="835">
        <v>600</v>
      </c>
      <c r="Q1498" s="837">
        <v>1</v>
      </c>
      <c r="R1498" s="832">
        <v>1</v>
      </c>
      <c r="S1498" s="837">
        <v>1</v>
      </c>
      <c r="T1498" s="836">
        <v>1</v>
      </c>
      <c r="U1498" s="838">
        <v>1</v>
      </c>
    </row>
    <row r="1499" spans="1:21" ht="14.4" customHeight="1" x14ac:dyDescent="0.3">
      <c r="A1499" s="831">
        <v>31</v>
      </c>
      <c r="B1499" s="832" t="s">
        <v>2041</v>
      </c>
      <c r="C1499" s="832" t="s">
        <v>2047</v>
      </c>
      <c r="D1499" s="833" t="s">
        <v>3332</v>
      </c>
      <c r="E1499" s="834" t="s">
        <v>2077</v>
      </c>
      <c r="F1499" s="832" t="s">
        <v>2044</v>
      </c>
      <c r="G1499" s="832" t="s">
        <v>2109</v>
      </c>
      <c r="H1499" s="832" t="s">
        <v>588</v>
      </c>
      <c r="I1499" s="832" t="s">
        <v>3258</v>
      </c>
      <c r="J1499" s="832" t="s">
        <v>3259</v>
      </c>
      <c r="K1499" s="832" t="s">
        <v>3260</v>
      </c>
      <c r="L1499" s="835">
        <v>2200</v>
      </c>
      <c r="M1499" s="835">
        <v>2200</v>
      </c>
      <c r="N1499" s="832">
        <v>1</v>
      </c>
      <c r="O1499" s="836">
        <v>1</v>
      </c>
      <c r="P1499" s="835">
        <v>2200</v>
      </c>
      <c r="Q1499" s="837">
        <v>1</v>
      </c>
      <c r="R1499" s="832">
        <v>1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31</v>
      </c>
      <c r="B1500" s="832" t="s">
        <v>2041</v>
      </c>
      <c r="C1500" s="832" t="s">
        <v>2047</v>
      </c>
      <c r="D1500" s="833" t="s">
        <v>3332</v>
      </c>
      <c r="E1500" s="834" t="s">
        <v>2077</v>
      </c>
      <c r="F1500" s="832" t="s">
        <v>2044</v>
      </c>
      <c r="G1500" s="832" t="s">
        <v>2109</v>
      </c>
      <c r="H1500" s="832" t="s">
        <v>588</v>
      </c>
      <c r="I1500" s="832" t="s">
        <v>3261</v>
      </c>
      <c r="J1500" s="832" t="s">
        <v>3262</v>
      </c>
      <c r="K1500" s="832" t="s">
        <v>3263</v>
      </c>
      <c r="L1500" s="835">
        <v>500</v>
      </c>
      <c r="M1500" s="835">
        <v>500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31</v>
      </c>
      <c r="B1501" s="832" t="s">
        <v>2041</v>
      </c>
      <c r="C1501" s="832" t="s">
        <v>2047</v>
      </c>
      <c r="D1501" s="833" t="s">
        <v>3332</v>
      </c>
      <c r="E1501" s="834" t="s">
        <v>2077</v>
      </c>
      <c r="F1501" s="832" t="s">
        <v>2044</v>
      </c>
      <c r="G1501" s="832" t="s">
        <v>2109</v>
      </c>
      <c r="H1501" s="832" t="s">
        <v>588</v>
      </c>
      <c r="I1501" s="832" t="s">
        <v>3264</v>
      </c>
      <c r="J1501" s="832" t="s">
        <v>3265</v>
      </c>
      <c r="K1501" s="832" t="s">
        <v>3266</v>
      </c>
      <c r="L1501" s="835">
        <v>750</v>
      </c>
      <c r="M1501" s="835">
        <v>750</v>
      </c>
      <c r="N1501" s="832">
        <v>1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31</v>
      </c>
      <c r="B1502" s="832" t="s">
        <v>2041</v>
      </c>
      <c r="C1502" s="832" t="s">
        <v>2047</v>
      </c>
      <c r="D1502" s="833" t="s">
        <v>3332</v>
      </c>
      <c r="E1502" s="834" t="s">
        <v>2077</v>
      </c>
      <c r="F1502" s="832" t="s">
        <v>2044</v>
      </c>
      <c r="G1502" s="832" t="s">
        <v>2109</v>
      </c>
      <c r="H1502" s="832" t="s">
        <v>588</v>
      </c>
      <c r="I1502" s="832" t="s">
        <v>2320</v>
      </c>
      <c r="J1502" s="832" t="s">
        <v>2321</v>
      </c>
      <c r="K1502" s="832" t="s">
        <v>2322</v>
      </c>
      <c r="L1502" s="835">
        <v>1000</v>
      </c>
      <c r="M1502" s="835">
        <v>1000</v>
      </c>
      <c r="N1502" s="832">
        <v>1</v>
      </c>
      <c r="O1502" s="836">
        <v>1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31</v>
      </c>
      <c r="B1503" s="832" t="s">
        <v>2041</v>
      </c>
      <c r="C1503" s="832" t="s">
        <v>2047</v>
      </c>
      <c r="D1503" s="833" t="s">
        <v>3332</v>
      </c>
      <c r="E1503" s="834" t="s">
        <v>2077</v>
      </c>
      <c r="F1503" s="832" t="s">
        <v>2044</v>
      </c>
      <c r="G1503" s="832" t="s">
        <v>2109</v>
      </c>
      <c r="H1503" s="832" t="s">
        <v>588</v>
      </c>
      <c r="I1503" s="832" t="s">
        <v>3267</v>
      </c>
      <c r="J1503" s="832" t="s">
        <v>3268</v>
      </c>
      <c r="K1503" s="832" t="s">
        <v>3269</v>
      </c>
      <c r="L1503" s="835">
        <v>2337</v>
      </c>
      <c r="M1503" s="835">
        <v>2337</v>
      </c>
      <c r="N1503" s="832">
        <v>1</v>
      </c>
      <c r="O1503" s="836">
        <v>1</v>
      </c>
      <c r="P1503" s="835">
        <v>2337</v>
      </c>
      <c r="Q1503" s="837">
        <v>1</v>
      </c>
      <c r="R1503" s="832">
        <v>1</v>
      </c>
      <c r="S1503" s="837">
        <v>1</v>
      </c>
      <c r="T1503" s="836">
        <v>1</v>
      </c>
      <c r="U1503" s="838">
        <v>1</v>
      </c>
    </row>
    <row r="1504" spans="1:21" ht="14.4" customHeight="1" x14ac:dyDescent="0.3">
      <c r="A1504" s="831">
        <v>31</v>
      </c>
      <c r="B1504" s="832" t="s">
        <v>2041</v>
      </c>
      <c r="C1504" s="832" t="s">
        <v>2047</v>
      </c>
      <c r="D1504" s="833" t="s">
        <v>3332</v>
      </c>
      <c r="E1504" s="834" t="s">
        <v>2077</v>
      </c>
      <c r="F1504" s="832" t="s">
        <v>2044</v>
      </c>
      <c r="G1504" s="832" t="s">
        <v>2131</v>
      </c>
      <c r="H1504" s="832" t="s">
        <v>588</v>
      </c>
      <c r="I1504" s="832" t="s">
        <v>2214</v>
      </c>
      <c r="J1504" s="832" t="s">
        <v>2215</v>
      </c>
      <c r="K1504" s="832" t="s">
        <v>2216</v>
      </c>
      <c r="L1504" s="835">
        <v>260</v>
      </c>
      <c r="M1504" s="835">
        <v>1040</v>
      </c>
      <c r="N1504" s="832">
        <v>4</v>
      </c>
      <c r="O1504" s="836">
        <v>2</v>
      </c>
      <c r="P1504" s="835">
        <v>1040</v>
      </c>
      <c r="Q1504" s="837">
        <v>1</v>
      </c>
      <c r="R1504" s="832">
        <v>4</v>
      </c>
      <c r="S1504" s="837">
        <v>1</v>
      </c>
      <c r="T1504" s="836">
        <v>2</v>
      </c>
      <c r="U1504" s="838">
        <v>1</v>
      </c>
    </row>
    <row r="1505" spans="1:21" ht="14.4" customHeight="1" x14ac:dyDescent="0.3">
      <c r="A1505" s="831">
        <v>31</v>
      </c>
      <c r="B1505" s="832" t="s">
        <v>2041</v>
      </c>
      <c r="C1505" s="832" t="s">
        <v>2047</v>
      </c>
      <c r="D1505" s="833" t="s">
        <v>3332</v>
      </c>
      <c r="E1505" s="834" t="s">
        <v>2077</v>
      </c>
      <c r="F1505" s="832" t="s">
        <v>2044</v>
      </c>
      <c r="G1505" s="832" t="s">
        <v>2131</v>
      </c>
      <c r="H1505" s="832" t="s">
        <v>588</v>
      </c>
      <c r="I1505" s="832" t="s">
        <v>2132</v>
      </c>
      <c r="J1505" s="832" t="s">
        <v>2133</v>
      </c>
      <c r="K1505" s="832" t="s">
        <v>2134</v>
      </c>
      <c r="L1505" s="835">
        <v>200</v>
      </c>
      <c r="M1505" s="835">
        <v>2400</v>
      </c>
      <c r="N1505" s="832">
        <v>12</v>
      </c>
      <c r="O1505" s="836">
        <v>6</v>
      </c>
      <c r="P1505" s="835">
        <v>2000</v>
      </c>
      <c r="Q1505" s="837">
        <v>0.83333333333333337</v>
      </c>
      <c r="R1505" s="832">
        <v>10</v>
      </c>
      <c r="S1505" s="837">
        <v>0.83333333333333337</v>
      </c>
      <c r="T1505" s="836">
        <v>5</v>
      </c>
      <c r="U1505" s="838">
        <v>0.83333333333333337</v>
      </c>
    </row>
    <row r="1506" spans="1:21" ht="14.4" customHeight="1" x14ac:dyDescent="0.3">
      <c r="A1506" s="831">
        <v>31</v>
      </c>
      <c r="B1506" s="832" t="s">
        <v>2041</v>
      </c>
      <c r="C1506" s="832" t="s">
        <v>2047</v>
      </c>
      <c r="D1506" s="833" t="s">
        <v>3332</v>
      </c>
      <c r="E1506" s="834" t="s">
        <v>2077</v>
      </c>
      <c r="F1506" s="832" t="s">
        <v>2044</v>
      </c>
      <c r="G1506" s="832" t="s">
        <v>2131</v>
      </c>
      <c r="H1506" s="832" t="s">
        <v>588</v>
      </c>
      <c r="I1506" s="832" t="s">
        <v>3270</v>
      </c>
      <c r="J1506" s="832" t="s">
        <v>3271</v>
      </c>
      <c r="K1506" s="832" t="s">
        <v>3272</v>
      </c>
      <c r="L1506" s="835">
        <v>200</v>
      </c>
      <c r="M1506" s="835">
        <v>400</v>
      </c>
      <c r="N1506" s="832">
        <v>2</v>
      </c>
      <c r="O1506" s="836">
        <v>1</v>
      </c>
      <c r="P1506" s="835">
        <v>400</v>
      </c>
      <c r="Q1506" s="837">
        <v>1</v>
      </c>
      <c r="R1506" s="832">
        <v>2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31</v>
      </c>
      <c r="B1507" s="832" t="s">
        <v>2041</v>
      </c>
      <c r="C1507" s="832" t="s">
        <v>2047</v>
      </c>
      <c r="D1507" s="833" t="s">
        <v>3332</v>
      </c>
      <c r="E1507" s="834" t="s">
        <v>2077</v>
      </c>
      <c r="F1507" s="832" t="s">
        <v>2044</v>
      </c>
      <c r="G1507" s="832" t="s">
        <v>2633</v>
      </c>
      <c r="H1507" s="832" t="s">
        <v>588</v>
      </c>
      <c r="I1507" s="832" t="s">
        <v>2634</v>
      </c>
      <c r="J1507" s="832" t="s">
        <v>2635</v>
      </c>
      <c r="K1507" s="832" t="s">
        <v>2636</v>
      </c>
      <c r="L1507" s="835">
        <v>553.15</v>
      </c>
      <c r="M1507" s="835">
        <v>553.15</v>
      </c>
      <c r="N1507" s="832">
        <v>1</v>
      </c>
      <c r="O1507" s="836">
        <v>1</v>
      </c>
      <c r="P1507" s="835">
        <v>553.15</v>
      </c>
      <c r="Q1507" s="837">
        <v>1</v>
      </c>
      <c r="R1507" s="832">
        <v>1</v>
      </c>
      <c r="S1507" s="837">
        <v>1</v>
      </c>
      <c r="T1507" s="836">
        <v>1</v>
      </c>
      <c r="U1507" s="838">
        <v>1</v>
      </c>
    </row>
    <row r="1508" spans="1:21" ht="14.4" customHeight="1" x14ac:dyDescent="0.3">
      <c r="A1508" s="831">
        <v>31</v>
      </c>
      <c r="B1508" s="832" t="s">
        <v>2041</v>
      </c>
      <c r="C1508" s="832" t="s">
        <v>2047</v>
      </c>
      <c r="D1508" s="833" t="s">
        <v>3332</v>
      </c>
      <c r="E1508" s="834" t="s">
        <v>2077</v>
      </c>
      <c r="F1508" s="832" t="s">
        <v>2044</v>
      </c>
      <c r="G1508" s="832" t="s">
        <v>2633</v>
      </c>
      <c r="H1508" s="832" t="s">
        <v>588</v>
      </c>
      <c r="I1508" s="832" t="s">
        <v>2637</v>
      </c>
      <c r="J1508" s="832" t="s">
        <v>2638</v>
      </c>
      <c r="K1508" s="832" t="s">
        <v>2639</v>
      </c>
      <c r="L1508" s="835">
        <v>1659.44</v>
      </c>
      <c r="M1508" s="835">
        <v>11616.080000000002</v>
      </c>
      <c r="N1508" s="832">
        <v>7</v>
      </c>
      <c r="O1508" s="836">
        <v>4</v>
      </c>
      <c r="P1508" s="835">
        <v>11616.080000000002</v>
      </c>
      <c r="Q1508" s="837">
        <v>1</v>
      </c>
      <c r="R1508" s="832">
        <v>7</v>
      </c>
      <c r="S1508" s="837">
        <v>1</v>
      </c>
      <c r="T1508" s="836">
        <v>4</v>
      </c>
      <c r="U1508" s="838">
        <v>1</v>
      </c>
    </row>
    <row r="1509" spans="1:21" ht="14.4" customHeight="1" x14ac:dyDescent="0.3">
      <c r="A1509" s="831">
        <v>31</v>
      </c>
      <c r="B1509" s="832" t="s">
        <v>2041</v>
      </c>
      <c r="C1509" s="832" t="s">
        <v>2047</v>
      </c>
      <c r="D1509" s="833" t="s">
        <v>3332</v>
      </c>
      <c r="E1509" s="834" t="s">
        <v>2077</v>
      </c>
      <c r="F1509" s="832" t="s">
        <v>2044</v>
      </c>
      <c r="G1509" s="832" t="s">
        <v>2633</v>
      </c>
      <c r="H1509" s="832" t="s">
        <v>588</v>
      </c>
      <c r="I1509" s="832" t="s">
        <v>3273</v>
      </c>
      <c r="J1509" s="832" t="s">
        <v>3274</v>
      </c>
      <c r="K1509" s="832" t="s">
        <v>3275</v>
      </c>
      <c r="L1509" s="835">
        <v>331.89</v>
      </c>
      <c r="M1509" s="835">
        <v>331.89</v>
      </c>
      <c r="N1509" s="832">
        <v>1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31</v>
      </c>
      <c r="B1510" s="832" t="s">
        <v>2041</v>
      </c>
      <c r="C1510" s="832" t="s">
        <v>2047</v>
      </c>
      <c r="D1510" s="833" t="s">
        <v>3332</v>
      </c>
      <c r="E1510" s="834" t="s">
        <v>2078</v>
      </c>
      <c r="F1510" s="832" t="s">
        <v>2042</v>
      </c>
      <c r="G1510" s="832" t="s">
        <v>2085</v>
      </c>
      <c r="H1510" s="832" t="s">
        <v>630</v>
      </c>
      <c r="I1510" s="832" t="s">
        <v>1778</v>
      </c>
      <c r="J1510" s="832" t="s">
        <v>1779</v>
      </c>
      <c r="K1510" s="832" t="s">
        <v>1780</v>
      </c>
      <c r="L1510" s="835">
        <v>149.52000000000001</v>
      </c>
      <c r="M1510" s="835">
        <v>1046.6400000000001</v>
      </c>
      <c r="N1510" s="832">
        <v>7</v>
      </c>
      <c r="O1510" s="836">
        <v>7</v>
      </c>
      <c r="P1510" s="835">
        <v>747.6</v>
      </c>
      <c r="Q1510" s="837">
        <v>0.71428571428571419</v>
      </c>
      <c r="R1510" s="832">
        <v>5</v>
      </c>
      <c r="S1510" s="837">
        <v>0.7142857142857143</v>
      </c>
      <c r="T1510" s="836">
        <v>5</v>
      </c>
      <c r="U1510" s="838">
        <v>0.7142857142857143</v>
      </c>
    </row>
    <row r="1511" spans="1:21" ht="14.4" customHeight="1" x14ac:dyDescent="0.3">
      <c r="A1511" s="831">
        <v>31</v>
      </c>
      <c r="B1511" s="832" t="s">
        <v>2041</v>
      </c>
      <c r="C1511" s="832" t="s">
        <v>2047</v>
      </c>
      <c r="D1511" s="833" t="s">
        <v>3332</v>
      </c>
      <c r="E1511" s="834" t="s">
        <v>2078</v>
      </c>
      <c r="F1511" s="832" t="s">
        <v>2042</v>
      </c>
      <c r="G1511" s="832" t="s">
        <v>2142</v>
      </c>
      <c r="H1511" s="832" t="s">
        <v>588</v>
      </c>
      <c r="I1511" s="832" t="s">
        <v>2143</v>
      </c>
      <c r="J1511" s="832" t="s">
        <v>2144</v>
      </c>
      <c r="K1511" s="832" t="s">
        <v>1790</v>
      </c>
      <c r="L1511" s="835">
        <v>78.33</v>
      </c>
      <c r="M1511" s="835">
        <v>313.32</v>
      </c>
      <c r="N1511" s="832">
        <v>4</v>
      </c>
      <c r="O1511" s="836">
        <v>3</v>
      </c>
      <c r="P1511" s="835">
        <v>313.32</v>
      </c>
      <c r="Q1511" s="837">
        <v>1</v>
      </c>
      <c r="R1511" s="832">
        <v>4</v>
      </c>
      <c r="S1511" s="837">
        <v>1</v>
      </c>
      <c r="T1511" s="836">
        <v>3</v>
      </c>
      <c r="U1511" s="838">
        <v>1</v>
      </c>
    </row>
    <row r="1512" spans="1:21" ht="14.4" customHeight="1" x14ac:dyDescent="0.3">
      <c r="A1512" s="831">
        <v>31</v>
      </c>
      <c r="B1512" s="832" t="s">
        <v>2041</v>
      </c>
      <c r="C1512" s="832" t="s">
        <v>2047</v>
      </c>
      <c r="D1512" s="833" t="s">
        <v>3332</v>
      </c>
      <c r="E1512" s="834" t="s">
        <v>2078</v>
      </c>
      <c r="F1512" s="832" t="s">
        <v>2042</v>
      </c>
      <c r="G1512" s="832" t="s">
        <v>2142</v>
      </c>
      <c r="H1512" s="832" t="s">
        <v>588</v>
      </c>
      <c r="I1512" s="832" t="s">
        <v>2404</v>
      </c>
      <c r="J1512" s="832" t="s">
        <v>2144</v>
      </c>
      <c r="K1512" s="832" t="s">
        <v>2405</v>
      </c>
      <c r="L1512" s="835">
        <v>391.67</v>
      </c>
      <c r="M1512" s="835">
        <v>391.67</v>
      </c>
      <c r="N1512" s="832">
        <v>1</v>
      </c>
      <c r="O1512" s="836">
        <v>1</v>
      </c>
      <c r="P1512" s="835">
        <v>391.67</v>
      </c>
      <c r="Q1512" s="837">
        <v>1</v>
      </c>
      <c r="R1512" s="832">
        <v>1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31</v>
      </c>
      <c r="B1513" s="832" t="s">
        <v>2041</v>
      </c>
      <c r="C1513" s="832" t="s">
        <v>2047</v>
      </c>
      <c r="D1513" s="833" t="s">
        <v>3332</v>
      </c>
      <c r="E1513" s="834" t="s">
        <v>2078</v>
      </c>
      <c r="F1513" s="832" t="s">
        <v>2042</v>
      </c>
      <c r="G1513" s="832" t="s">
        <v>2348</v>
      </c>
      <c r="H1513" s="832" t="s">
        <v>588</v>
      </c>
      <c r="I1513" s="832" t="s">
        <v>2515</v>
      </c>
      <c r="J1513" s="832" t="s">
        <v>2516</v>
      </c>
      <c r="K1513" s="832" t="s">
        <v>2517</v>
      </c>
      <c r="L1513" s="835">
        <v>72.64</v>
      </c>
      <c r="M1513" s="835">
        <v>145.28</v>
      </c>
      <c r="N1513" s="832">
        <v>2</v>
      </c>
      <c r="O1513" s="836">
        <v>2</v>
      </c>
      <c r="P1513" s="835">
        <v>145.28</v>
      </c>
      <c r="Q1513" s="837">
        <v>1</v>
      </c>
      <c r="R1513" s="832">
        <v>2</v>
      </c>
      <c r="S1513" s="837">
        <v>1</v>
      </c>
      <c r="T1513" s="836">
        <v>2</v>
      </c>
      <c r="U1513" s="838">
        <v>1</v>
      </c>
    </row>
    <row r="1514" spans="1:21" ht="14.4" customHeight="1" x14ac:dyDescent="0.3">
      <c r="A1514" s="831">
        <v>31</v>
      </c>
      <c r="B1514" s="832" t="s">
        <v>2041</v>
      </c>
      <c r="C1514" s="832" t="s">
        <v>2047</v>
      </c>
      <c r="D1514" s="833" t="s">
        <v>3332</v>
      </c>
      <c r="E1514" s="834" t="s">
        <v>2078</v>
      </c>
      <c r="F1514" s="832" t="s">
        <v>2042</v>
      </c>
      <c r="G1514" s="832" t="s">
        <v>2348</v>
      </c>
      <c r="H1514" s="832" t="s">
        <v>588</v>
      </c>
      <c r="I1514" s="832" t="s">
        <v>2460</v>
      </c>
      <c r="J1514" s="832" t="s">
        <v>2461</v>
      </c>
      <c r="K1514" s="832" t="s">
        <v>2462</v>
      </c>
      <c r="L1514" s="835">
        <v>64.56</v>
      </c>
      <c r="M1514" s="835">
        <v>64.56</v>
      </c>
      <c r="N1514" s="832">
        <v>1</v>
      </c>
      <c r="O1514" s="836">
        <v>1</v>
      </c>
      <c r="P1514" s="835">
        <v>64.56</v>
      </c>
      <c r="Q1514" s="837">
        <v>1</v>
      </c>
      <c r="R1514" s="832">
        <v>1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31</v>
      </c>
      <c r="B1515" s="832" t="s">
        <v>2041</v>
      </c>
      <c r="C1515" s="832" t="s">
        <v>2047</v>
      </c>
      <c r="D1515" s="833" t="s">
        <v>3332</v>
      </c>
      <c r="E1515" s="834" t="s">
        <v>2078</v>
      </c>
      <c r="F1515" s="832" t="s">
        <v>2042</v>
      </c>
      <c r="G1515" s="832" t="s">
        <v>2781</v>
      </c>
      <c r="H1515" s="832" t="s">
        <v>588</v>
      </c>
      <c r="I1515" s="832" t="s">
        <v>3276</v>
      </c>
      <c r="J1515" s="832" t="s">
        <v>2783</v>
      </c>
      <c r="K1515" s="832" t="s">
        <v>3277</v>
      </c>
      <c r="L1515" s="835">
        <v>0</v>
      </c>
      <c r="M1515" s="835">
        <v>0</v>
      </c>
      <c r="N1515" s="832">
        <v>1</v>
      </c>
      <c r="O1515" s="836">
        <v>0.5</v>
      </c>
      <c r="P1515" s="835">
        <v>0</v>
      </c>
      <c r="Q1515" s="837"/>
      <c r="R1515" s="832">
        <v>1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31</v>
      </c>
      <c r="B1516" s="832" t="s">
        <v>2041</v>
      </c>
      <c r="C1516" s="832" t="s">
        <v>2047</v>
      </c>
      <c r="D1516" s="833" t="s">
        <v>3332</v>
      </c>
      <c r="E1516" s="834" t="s">
        <v>2078</v>
      </c>
      <c r="F1516" s="832" t="s">
        <v>2042</v>
      </c>
      <c r="G1516" s="832" t="s">
        <v>2087</v>
      </c>
      <c r="H1516" s="832" t="s">
        <v>588</v>
      </c>
      <c r="I1516" s="832" t="s">
        <v>3278</v>
      </c>
      <c r="J1516" s="832" t="s">
        <v>2089</v>
      </c>
      <c r="K1516" s="832" t="s">
        <v>3279</v>
      </c>
      <c r="L1516" s="835">
        <v>537.12</v>
      </c>
      <c r="M1516" s="835">
        <v>537.12</v>
      </c>
      <c r="N1516" s="832">
        <v>1</v>
      </c>
      <c r="O1516" s="836">
        <v>0.5</v>
      </c>
      <c r="P1516" s="835">
        <v>537.12</v>
      </c>
      <c r="Q1516" s="837">
        <v>1</v>
      </c>
      <c r="R1516" s="832">
        <v>1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31</v>
      </c>
      <c r="B1517" s="832" t="s">
        <v>2041</v>
      </c>
      <c r="C1517" s="832" t="s">
        <v>2047</v>
      </c>
      <c r="D1517" s="833" t="s">
        <v>3332</v>
      </c>
      <c r="E1517" s="834" t="s">
        <v>2078</v>
      </c>
      <c r="F1517" s="832" t="s">
        <v>2042</v>
      </c>
      <c r="G1517" s="832" t="s">
        <v>2087</v>
      </c>
      <c r="H1517" s="832" t="s">
        <v>588</v>
      </c>
      <c r="I1517" s="832" t="s">
        <v>2088</v>
      </c>
      <c r="J1517" s="832" t="s">
        <v>2089</v>
      </c>
      <c r="K1517" s="832" t="s">
        <v>2090</v>
      </c>
      <c r="L1517" s="835">
        <v>424.24</v>
      </c>
      <c r="M1517" s="835">
        <v>2121.1999999999998</v>
      </c>
      <c r="N1517" s="832">
        <v>5</v>
      </c>
      <c r="O1517" s="836">
        <v>5</v>
      </c>
      <c r="P1517" s="835">
        <v>2121.1999999999998</v>
      </c>
      <c r="Q1517" s="837">
        <v>1</v>
      </c>
      <c r="R1517" s="832">
        <v>5</v>
      </c>
      <c r="S1517" s="837">
        <v>1</v>
      </c>
      <c r="T1517" s="836">
        <v>5</v>
      </c>
      <c r="U1517" s="838">
        <v>1</v>
      </c>
    </row>
    <row r="1518" spans="1:21" ht="14.4" customHeight="1" x14ac:dyDescent="0.3">
      <c r="A1518" s="831">
        <v>31</v>
      </c>
      <c r="B1518" s="832" t="s">
        <v>2041</v>
      </c>
      <c r="C1518" s="832" t="s">
        <v>2047</v>
      </c>
      <c r="D1518" s="833" t="s">
        <v>3332</v>
      </c>
      <c r="E1518" s="834" t="s">
        <v>2078</v>
      </c>
      <c r="F1518" s="832" t="s">
        <v>2042</v>
      </c>
      <c r="G1518" s="832" t="s">
        <v>2087</v>
      </c>
      <c r="H1518" s="832" t="s">
        <v>588</v>
      </c>
      <c r="I1518" s="832" t="s">
        <v>2412</v>
      </c>
      <c r="J1518" s="832" t="s">
        <v>2089</v>
      </c>
      <c r="K1518" s="832" t="s">
        <v>2353</v>
      </c>
      <c r="L1518" s="835">
        <v>848.49</v>
      </c>
      <c r="M1518" s="835">
        <v>1696.98</v>
      </c>
      <c r="N1518" s="832">
        <v>2</v>
      </c>
      <c r="O1518" s="836">
        <v>0.5</v>
      </c>
      <c r="P1518" s="835">
        <v>1696.98</v>
      </c>
      <c r="Q1518" s="837">
        <v>1</v>
      </c>
      <c r="R1518" s="832">
        <v>2</v>
      </c>
      <c r="S1518" s="837">
        <v>1</v>
      </c>
      <c r="T1518" s="836">
        <v>0.5</v>
      </c>
      <c r="U1518" s="838">
        <v>1</v>
      </c>
    </row>
    <row r="1519" spans="1:21" ht="14.4" customHeight="1" x14ac:dyDescent="0.3">
      <c r="A1519" s="831">
        <v>31</v>
      </c>
      <c r="B1519" s="832" t="s">
        <v>2041</v>
      </c>
      <c r="C1519" s="832" t="s">
        <v>2047</v>
      </c>
      <c r="D1519" s="833" t="s">
        <v>3332</v>
      </c>
      <c r="E1519" s="834" t="s">
        <v>2078</v>
      </c>
      <c r="F1519" s="832" t="s">
        <v>2042</v>
      </c>
      <c r="G1519" s="832" t="s">
        <v>2087</v>
      </c>
      <c r="H1519" s="832" t="s">
        <v>588</v>
      </c>
      <c r="I1519" s="832" t="s">
        <v>3280</v>
      </c>
      <c r="J1519" s="832" t="s">
        <v>2089</v>
      </c>
      <c r="K1519" s="832" t="s">
        <v>3281</v>
      </c>
      <c r="L1519" s="835">
        <v>637.98</v>
      </c>
      <c r="M1519" s="835">
        <v>1275.96</v>
      </c>
      <c r="N1519" s="832">
        <v>2</v>
      </c>
      <c r="O1519" s="836">
        <v>2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31</v>
      </c>
      <c r="B1520" s="832" t="s">
        <v>2041</v>
      </c>
      <c r="C1520" s="832" t="s">
        <v>2047</v>
      </c>
      <c r="D1520" s="833" t="s">
        <v>3332</v>
      </c>
      <c r="E1520" s="834" t="s">
        <v>2078</v>
      </c>
      <c r="F1520" s="832" t="s">
        <v>2042</v>
      </c>
      <c r="G1520" s="832" t="s">
        <v>3282</v>
      </c>
      <c r="H1520" s="832" t="s">
        <v>588</v>
      </c>
      <c r="I1520" s="832" t="s">
        <v>3283</v>
      </c>
      <c r="J1520" s="832" t="s">
        <v>3284</v>
      </c>
      <c r="K1520" s="832" t="s">
        <v>3285</v>
      </c>
      <c r="L1520" s="835">
        <v>0</v>
      </c>
      <c r="M1520" s="835">
        <v>0</v>
      </c>
      <c r="N1520" s="832">
        <v>2</v>
      </c>
      <c r="O1520" s="836">
        <v>1</v>
      </c>
      <c r="P1520" s="835">
        <v>0</v>
      </c>
      <c r="Q1520" s="837"/>
      <c r="R1520" s="832">
        <v>2</v>
      </c>
      <c r="S1520" s="837">
        <v>1</v>
      </c>
      <c r="T1520" s="836">
        <v>1</v>
      </c>
      <c r="U1520" s="838">
        <v>1</v>
      </c>
    </row>
    <row r="1521" spans="1:21" ht="14.4" customHeight="1" x14ac:dyDescent="0.3">
      <c r="A1521" s="831">
        <v>31</v>
      </c>
      <c r="B1521" s="832" t="s">
        <v>2041</v>
      </c>
      <c r="C1521" s="832" t="s">
        <v>2047</v>
      </c>
      <c r="D1521" s="833" t="s">
        <v>3332</v>
      </c>
      <c r="E1521" s="834" t="s">
        <v>2078</v>
      </c>
      <c r="F1521" s="832" t="s">
        <v>2042</v>
      </c>
      <c r="G1521" s="832" t="s">
        <v>2532</v>
      </c>
      <c r="H1521" s="832" t="s">
        <v>588</v>
      </c>
      <c r="I1521" s="832" t="s">
        <v>2533</v>
      </c>
      <c r="J1521" s="832" t="s">
        <v>923</v>
      </c>
      <c r="K1521" s="832" t="s">
        <v>2534</v>
      </c>
      <c r="L1521" s="835">
        <v>107.27</v>
      </c>
      <c r="M1521" s="835">
        <v>321.81</v>
      </c>
      <c r="N1521" s="832">
        <v>3</v>
      </c>
      <c r="O1521" s="836">
        <v>2</v>
      </c>
      <c r="P1521" s="835">
        <v>321.81</v>
      </c>
      <c r="Q1521" s="837">
        <v>1</v>
      </c>
      <c r="R1521" s="832">
        <v>3</v>
      </c>
      <c r="S1521" s="837">
        <v>1</v>
      </c>
      <c r="T1521" s="836">
        <v>2</v>
      </c>
      <c r="U1521" s="838">
        <v>1</v>
      </c>
    </row>
    <row r="1522" spans="1:21" ht="14.4" customHeight="1" x14ac:dyDescent="0.3">
      <c r="A1522" s="831">
        <v>31</v>
      </c>
      <c r="B1522" s="832" t="s">
        <v>2041</v>
      </c>
      <c r="C1522" s="832" t="s">
        <v>2047</v>
      </c>
      <c r="D1522" s="833" t="s">
        <v>3332</v>
      </c>
      <c r="E1522" s="834" t="s">
        <v>2078</v>
      </c>
      <c r="F1522" s="832" t="s">
        <v>2042</v>
      </c>
      <c r="G1522" s="832" t="s">
        <v>2145</v>
      </c>
      <c r="H1522" s="832" t="s">
        <v>588</v>
      </c>
      <c r="I1522" s="832" t="s">
        <v>2146</v>
      </c>
      <c r="J1522" s="832" t="s">
        <v>2147</v>
      </c>
      <c r="K1522" s="832" t="s">
        <v>2148</v>
      </c>
      <c r="L1522" s="835">
        <v>0</v>
      </c>
      <c r="M1522" s="835">
        <v>0</v>
      </c>
      <c r="N1522" s="832">
        <v>4</v>
      </c>
      <c r="O1522" s="836">
        <v>2.5</v>
      </c>
      <c r="P1522" s="835">
        <v>0</v>
      </c>
      <c r="Q1522" s="837"/>
      <c r="R1522" s="832">
        <v>3</v>
      </c>
      <c r="S1522" s="837">
        <v>0.75</v>
      </c>
      <c r="T1522" s="836">
        <v>1.5</v>
      </c>
      <c r="U1522" s="838">
        <v>0.6</v>
      </c>
    </row>
    <row r="1523" spans="1:21" ht="14.4" customHeight="1" x14ac:dyDescent="0.3">
      <c r="A1523" s="831">
        <v>31</v>
      </c>
      <c r="B1523" s="832" t="s">
        <v>2041</v>
      </c>
      <c r="C1523" s="832" t="s">
        <v>2047</v>
      </c>
      <c r="D1523" s="833" t="s">
        <v>3332</v>
      </c>
      <c r="E1523" s="834" t="s">
        <v>2078</v>
      </c>
      <c r="F1523" s="832" t="s">
        <v>2042</v>
      </c>
      <c r="G1523" s="832" t="s">
        <v>2443</v>
      </c>
      <c r="H1523" s="832" t="s">
        <v>588</v>
      </c>
      <c r="I1523" s="832" t="s">
        <v>2444</v>
      </c>
      <c r="J1523" s="832" t="s">
        <v>2445</v>
      </c>
      <c r="K1523" s="832" t="s">
        <v>2446</v>
      </c>
      <c r="L1523" s="835">
        <v>159.71</v>
      </c>
      <c r="M1523" s="835">
        <v>159.71</v>
      </c>
      <c r="N1523" s="832">
        <v>1</v>
      </c>
      <c r="O1523" s="836">
        <v>1</v>
      </c>
      <c r="P1523" s="835">
        <v>159.71</v>
      </c>
      <c r="Q1523" s="837">
        <v>1</v>
      </c>
      <c r="R1523" s="832">
        <v>1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31</v>
      </c>
      <c r="B1524" s="832" t="s">
        <v>2041</v>
      </c>
      <c r="C1524" s="832" t="s">
        <v>2047</v>
      </c>
      <c r="D1524" s="833" t="s">
        <v>3332</v>
      </c>
      <c r="E1524" s="834" t="s">
        <v>2078</v>
      </c>
      <c r="F1524" s="832" t="s">
        <v>2042</v>
      </c>
      <c r="G1524" s="832" t="s">
        <v>2947</v>
      </c>
      <c r="H1524" s="832" t="s">
        <v>588</v>
      </c>
      <c r="I1524" s="832" t="s">
        <v>3059</v>
      </c>
      <c r="J1524" s="832" t="s">
        <v>2949</v>
      </c>
      <c r="K1524" s="832" t="s">
        <v>3060</v>
      </c>
      <c r="L1524" s="835">
        <v>60.9</v>
      </c>
      <c r="M1524" s="835">
        <v>182.7</v>
      </c>
      <c r="N1524" s="832">
        <v>3</v>
      </c>
      <c r="O1524" s="836">
        <v>1</v>
      </c>
      <c r="P1524" s="835">
        <v>182.7</v>
      </c>
      <c r="Q1524" s="837">
        <v>1</v>
      </c>
      <c r="R1524" s="832">
        <v>3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31</v>
      </c>
      <c r="B1525" s="832" t="s">
        <v>2041</v>
      </c>
      <c r="C1525" s="832" t="s">
        <v>2047</v>
      </c>
      <c r="D1525" s="833" t="s">
        <v>3332</v>
      </c>
      <c r="E1525" s="834" t="s">
        <v>2078</v>
      </c>
      <c r="F1525" s="832" t="s">
        <v>2042</v>
      </c>
      <c r="G1525" s="832" t="s">
        <v>2286</v>
      </c>
      <c r="H1525" s="832" t="s">
        <v>588</v>
      </c>
      <c r="I1525" s="832" t="s">
        <v>2287</v>
      </c>
      <c r="J1525" s="832" t="s">
        <v>1200</v>
      </c>
      <c r="K1525" s="832" t="s">
        <v>2288</v>
      </c>
      <c r="L1525" s="835">
        <v>48.09</v>
      </c>
      <c r="M1525" s="835">
        <v>48.09</v>
      </c>
      <c r="N1525" s="832">
        <v>1</v>
      </c>
      <c r="O1525" s="836">
        <v>1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31</v>
      </c>
      <c r="B1526" s="832" t="s">
        <v>2041</v>
      </c>
      <c r="C1526" s="832" t="s">
        <v>2047</v>
      </c>
      <c r="D1526" s="833" t="s">
        <v>3332</v>
      </c>
      <c r="E1526" s="834" t="s">
        <v>2078</v>
      </c>
      <c r="F1526" s="832" t="s">
        <v>2042</v>
      </c>
      <c r="G1526" s="832" t="s">
        <v>2161</v>
      </c>
      <c r="H1526" s="832" t="s">
        <v>588</v>
      </c>
      <c r="I1526" s="832" t="s">
        <v>2162</v>
      </c>
      <c r="J1526" s="832" t="s">
        <v>2163</v>
      </c>
      <c r="K1526" s="832" t="s">
        <v>2164</v>
      </c>
      <c r="L1526" s="835">
        <v>132.97999999999999</v>
      </c>
      <c r="M1526" s="835">
        <v>1329.8</v>
      </c>
      <c r="N1526" s="832">
        <v>10</v>
      </c>
      <c r="O1526" s="836">
        <v>6</v>
      </c>
      <c r="P1526" s="835">
        <v>1196.82</v>
      </c>
      <c r="Q1526" s="837">
        <v>0.9</v>
      </c>
      <c r="R1526" s="832">
        <v>9</v>
      </c>
      <c r="S1526" s="837">
        <v>0.9</v>
      </c>
      <c r="T1526" s="836">
        <v>5</v>
      </c>
      <c r="U1526" s="838">
        <v>0.83333333333333337</v>
      </c>
    </row>
    <row r="1527" spans="1:21" ht="14.4" customHeight="1" x14ac:dyDescent="0.3">
      <c r="A1527" s="831">
        <v>31</v>
      </c>
      <c r="B1527" s="832" t="s">
        <v>2041</v>
      </c>
      <c r="C1527" s="832" t="s">
        <v>2047</v>
      </c>
      <c r="D1527" s="833" t="s">
        <v>3332</v>
      </c>
      <c r="E1527" s="834" t="s">
        <v>2078</v>
      </c>
      <c r="F1527" s="832" t="s">
        <v>2042</v>
      </c>
      <c r="G1527" s="832" t="s">
        <v>2161</v>
      </c>
      <c r="H1527" s="832" t="s">
        <v>588</v>
      </c>
      <c r="I1527" s="832" t="s">
        <v>2228</v>
      </c>
      <c r="J1527" s="832" t="s">
        <v>2163</v>
      </c>
      <c r="K1527" s="832" t="s">
        <v>2164</v>
      </c>
      <c r="L1527" s="835">
        <v>132.97999999999999</v>
      </c>
      <c r="M1527" s="835">
        <v>132.97999999999999</v>
      </c>
      <c r="N1527" s="832">
        <v>1</v>
      </c>
      <c r="O1527" s="836">
        <v>1</v>
      </c>
      <c r="P1527" s="835">
        <v>132.97999999999999</v>
      </c>
      <c r="Q1527" s="837">
        <v>1</v>
      </c>
      <c r="R1527" s="832">
        <v>1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31</v>
      </c>
      <c r="B1528" s="832" t="s">
        <v>2041</v>
      </c>
      <c r="C1528" s="832" t="s">
        <v>2047</v>
      </c>
      <c r="D1528" s="833" t="s">
        <v>3332</v>
      </c>
      <c r="E1528" s="834" t="s">
        <v>2078</v>
      </c>
      <c r="F1528" s="832" t="s">
        <v>2042</v>
      </c>
      <c r="G1528" s="832" t="s">
        <v>3286</v>
      </c>
      <c r="H1528" s="832" t="s">
        <v>588</v>
      </c>
      <c r="I1528" s="832" t="s">
        <v>3287</v>
      </c>
      <c r="J1528" s="832" t="s">
        <v>3288</v>
      </c>
      <c r="K1528" s="832" t="s">
        <v>3289</v>
      </c>
      <c r="L1528" s="835">
        <v>231.16</v>
      </c>
      <c r="M1528" s="835">
        <v>231.16</v>
      </c>
      <c r="N1528" s="832">
        <v>1</v>
      </c>
      <c r="O1528" s="836">
        <v>1</v>
      </c>
      <c r="P1528" s="835">
        <v>231.16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31</v>
      </c>
      <c r="B1529" s="832" t="s">
        <v>2041</v>
      </c>
      <c r="C1529" s="832" t="s">
        <v>2047</v>
      </c>
      <c r="D1529" s="833" t="s">
        <v>3332</v>
      </c>
      <c r="E1529" s="834" t="s">
        <v>2078</v>
      </c>
      <c r="F1529" s="832" t="s">
        <v>2042</v>
      </c>
      <c r="G1529" s="832" t="s">
        <v>2730</v>
      </c>
      <c r="H1529" s="832" t="s">
        <v>588</v>
      </c>
      <c r="I1529" s="832" t="s">
        <v>3290</v>
      </c>
      <c r="J1529" s="832" t="s">
        <v>3291</v>
      </c>
      <c r="K1529" s="832" t="s">
        <v>3292</v>
      </c>
      <c r="L1529" s="835">
        <v>128.55000000000001</v>
      </c>
      <c r="M1529" s="835">
        <v>128.55000000000001</v>
      </c>
      <c r="N1529" s="832">
        <v>1</v>
      </c>
      <c r="O1529" s="836">
        <v>1</v>
      </c>
      <c r="P1529" s="835">
        <v>128.55000000000001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31</v>
      </c>
      <c r="B1530" s="832" t="s">
        <v>2041</v>
      </c>
      <c r="C1530" s="832" t="s">
        <v>2047</v>
      </c>
      <c r="D1530" s="833" t="s">
        <v>3332</v>
      </c>
      <c r="E1530" s="834" t="s">
        <v>2078</v>
      </c>
      <c r="F1530" s="832" t="s">
        <v>2042</v>
      </c>
      <c r="G1530" s="832" t="s">
        <v>2082</v>
      </c>
      <c r="H1530" s="832" t="s">
        <v>630</v>
      </c>
      <c r="I1530" s="832" t="s">
        <v>2083</v>
      </c>
      <c r="J1530" s="832" t="s">
        <v>810</v>
      </c>
      <c r="K1530" s="832" t="s">
        <v>1638</v>
      </c>
      <c r="L1530" s="835">
        <v>490.89</v>
      </c>
      <c r="M1530" s="835">
        <v>21108.27</v>
      </c>
      <c r="N1530" s="832">
        <v>43</v>
      </c>
      <c r="O1530" s="836">
        <v>25</v>
      </c>
      <c r="P1530" s="835">
        <v>15708.480000000001</v>
      </c>
      <c r="Q1530" s="837">
        <v>0.74418604651162801</v>
      </c>
      <c r="R1530" s="832">
        <v>32</v>
      </c>
      <c r="S1530" s="837">
        <v>0.7441860465116279</v>
      </c>
      <c r="T1530" s="836">
        <v>19</v>
      </c>
      <c r="U1530" s="838">
        <v>0.76</v>
      </c>
    </row>
    <row r="1531" spans="1:21" ht="14.4" customHeight="1" x14ac:dyDescent="0.3">
      <c r="A1531" s="831">
        <v>31</v>
      </c>
      <c r="B1531" s="832" t="s">
        <v>2041</v>
      </c>
      <c r="C1531" s="832" t="s">
        <v>2047</v>
      </c>
      <c r="D1531" s="833" t="s">
        <v>3332</v>
      </c>
      <c r="E1531" s="834" t="s">
        <v>2078</v>
      </c>
      <c r="F1531" s="832" t="s">
        <v>2042</v>
      </c>
      <c r="G1531" s="832" t="s">
        <v>2082</v>
      </c>
      <c r="H1531" s="832" t="s">
        <v>630</v>
      </c>
      <c r="I1531" s="832" t="s">
        <v>2091</v>
      </c>
      <c r="J1531" s="832" t="s">
        <v>810</v>
      </c>
      <c r="K1531" s="832" t="s">
        <v>1636</v>
      </c>
      <c r="L1531" s="835">
        <v>736.33</v>
      </c>
      <c r="M1531" s="835">
        <v>30925.860000000008</v>
      </c>
      <c r="N1531" s="832">
        <v>42</v>
      </c>
      <c r="O1531" s="836">
        <v>24.5</v>
      </c>
      <c r="P1531" s="835">
        <v>26507.880000000008</v>
      </c>
      <c r="Q1531" s="837">
        <v>0.85714285714285721</v>
      </c>
      <c r="R1531" s="832">
        <v>36</v>
      </c>
      <c r="S1531" s="837">
        <v>0.8571428571428571</v>
      </c>
      <c r="T1531" s="836">
        <v>22</v>
      </c>
      <c r="U1531" s="838">
        <v>0.89795918367346939</v>
      </c>
    </row>
    <row r="1532" spans="1:21" ht="14.4" customHeight="1" x14ac:dyDescent="0.3">
      <c r="A1532" s="831">
        <v>31</v>
      </c>
      <c r="B1532" s="832" t="s">
        <v>2041</v>
      </c>
      <c r="C1532" s="832" t="s">
        <v>2047</v>
      </c>
      <c r="D1532" s="833" t="s">
        <v>3332</v>
      </c>
      <c r="E1532" s="834" t="s">
        <v>2078</v>
      </c>
      <c r="F1532" s="832" t="s">
        <v>2042</v>
      </c>
      <c r="G1532" s="832" t="s">
        <v>2082</v>
      </c>
      <c r="H1532" s="832" t="s">
        <v>630</v>
      </c>
      <c r="I1532" s="832" t="s">
        <v>2233</v>
      </c>
      <c r="J1532" s="832" t="s">
        <v>810</v>
      </c>
      <c r="K1532" s="832" t="s">
        <v>2234</v>
      </c>
      <c r="L1532" s="835">
        <v>923.74</v>
      </c>
      <c r="M1532" s="835">
        <v>923.74</v>
      </c>
      <c r="N1532" s="832">
        <v>1</v>
      </c>
      <c r="O1532" s="836">
        <v>1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31</v>
      </c>
      <c r="B1533" s="832" t="s">
        <v>2041</v>
      </c>
      <c r="C1533" s="832" t="s">
        <v>2047</v>
      </c>
      <c r="D1533" s="833" t="s">
        <v>3332</v>
      </c>
      <c r="E1533" s="834" t="s">
        <v>2078</v>
      </c>
      <c r="F1533" s="832" t="s">
        <v>2042</v>
      </c>
      <c r="G1533" s="832" t="s">
        <v>2092</v>
      </c>
      <c r="H1533" s="832" t="s">
        <v>630</v>
      </c>
      <c r="I1533" s="832" t="s">
        <v>1844</v>
      </c>
      <c r="J1533" s="832" t="s">
        <v>671</v>
      </c>
      <c r="K1533" s="832" t="s">
        <v>1845</v>
      </c>
      <c r="L1533" s="835">
        <v>48.42</v>
      </c>
      <c r="M1533" s="835">
        <v>193.68</v>
      </c>
      <c r="N1533" s="832">
        <v>4</v>
      </c>
      <c r="O1533" s="836">
        <v>4</v>
      </c>
      <c r="P1533" s="835">
        <v>193.68</v>
      </c>
      <c r="Q1533" s="837">
        <v>1</v>
      </c>
      <c r="R1533" s="832">
        <v>4</v>
      </c>
      <c r="S1533" s="837">
        <v>1</v>
      </c>
      <c r="T1533" s="836">
        <v>4</v>
      </c>
      <c r="U1533" s="838">
        <v>1</v>
      </c>
    </row>
    <row r="1534" spans="1:21" ht="14.4" customHeight="1" x14ac:dyDescent="0.3">
      <c r="A1534" s="831">
        <v>31</v>
      </c>
      <c r="B1534" s="832" t="s">
        <v>2041</v>
      </c>
      <c r="C1534" s="832" t="s">
        <v>2047</v>
      </c>
      <c r="D1534" s="833" t="s">
        <v>3332</v>
      </c>
      <c r="E1534" s="834" t="s">
        <v>2078</v>
      </c>
      <c r="F1534" s="832" t="s">
        <v>2042</v>
      </c>
      <c r="G1534" s="832" t="s">
        <v>2546</v>
      </c>
      <c r="H1534" s="832" t="s">
        <v>588</v>
      </c>
      <c r="I1534" s="832" t="s">
        <v>3221</v>
      </c>
      <c r="J1534" s="832" t="s">
        <v>1222</v>
      </c>
      <c r="K1534" s="832" t="s">
        <v>2549</v>
      </c>
      <c r="L1534" s="835">
        <v>78.33</v>
      </c>
      <c r="M1534" s="835">
        <v>156.66</v>
      </c>
      <c r="N1534" s="832">
        <v>2</v>
      </c>
      <c r="O1534" s="836">
        <v>1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31</v>
      </c>
      <c r="B1535" s="832" t="s">
        <v>2041</v>
      </c>
      <c r="C1535" s="832" t="s">
        <v>2047</v>
      </c>
      <c r="D1535" s="833" t="s">
        <v>3332</v>
      </c>
      <c r="E1535" s="834" t="s">
        <v>2078</v>
      </c>
      <c r="F1535" s="832" t="s">
        <v>2042</v>
      </c>
      <c r="G1535" s="832" t="s">
        <v>2744</v>
      </c>
      <c r="H1535" s="832" t="s">
        <v>588</v>
      </c>
      <c r="I1535" s="832" t="s">
        <v>3225</v>
      </c>
      <c r="J1535" s="832" t="s">
        <v>1692</v>
      </c>
      <c r="K1535" s="832" t="s">
        <v>3226</v>
      </c>
      <c r="L1535" s="835">
        <v>0</v>
      </c>
      <c r="M1535" s="835">
        <v>0</v>
      </c>
      <c r="N1535" s="832">
        <v>1</v>
      </c>
      <c r="O1535" s="836">
        <v>0.5</v>
      </c>
      <c r="P1535" s="835">
        <v>0</v>
      </c>
      <c r="Q1535" s="837"/>
      <c r="R1535" s="832">
        <v>1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31</v>
      </c>
      <c r="B1536" s="832" t="s">
        <v>2041</v>
      </c>
      <c r="C1536" s="832" t="s">
        <v>2047</v>
      </c>
      <c r="D1536" s="833" t="s">
        <v>3332</v>
      </c>
      <c r="E1536" s="834" t="s">
        <v>2078</v>
      </c>
      <c r="F1536" s="832" t="s">
        <v>2042</v>
      </c>
      <c r="G1536" s="832" t="s">
        <v>2183</v>
      </c>
      <c r="H1536" s="832" t="s">
        <v>588</v>
      </c>
      <c r="I1536" s="832" t="s">
        <v>3293</v>
      </c>
      <c r="J1536" s="832" t="s">
        <v>633</v>
      </c>
      <c r="K1536" s="832" t="s">
        <v>3294</v>
      </c>
      <c r="L1536" s="835">
        <v>33.71</v>
      </c>
      <c r="M1536" s="835">
        <v>33.71</v>
      </c>
      <c r="N1536" s="832">
        <v>1</v>
      </c>
      <c r="O1536" s="836">
        <v>1</v>
      </c>
      <c r="P1536" s="835">
        <v>33.71</v>
      </c>
      <c r="Q1536" s="837">
        <v>1</v>
      </c>
      <c r="R1536" s="832">
        <v>1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31</v>
      </c>
      <c r="B1537" s="832" t="s">
        <v>2041</v>
      </c>
      <c r="C1537" s="832" t="s">
        <v>2047</v>
      </c>
      <c r="D1537" s="833" t="s">
        <v>3332</v>
      </c>
      <c r="E1537" s="834" t="s">
        <v>2078</v>
      </c>
      <c r="F1537" s="832" t="s">
        <v>2042</v>
      </c>
      <c r="G1537" s="832" t="s">
        <v>2183</v>
      </c>
      <c r="H1537" s="832" t="s">
        <v>588</v>
      </c>
      <c r="I1537" s="832" t="s">
        <v>2356</v>
      </c>
      <c r="J1537" s="832" t="s">
        <v>1022</v>
      </c>
      <c r="K1537" s="832" t="s">
        <v>2185</v>
      </c>
      <c r="L1537" s="835">
        <v>0</v>
      </c>
      <c r="M1537" s="835">
        <v>0</v>
      </c>
      <c r="N1537" s="832">
        <v>1</v>
      </c>
      <c r="O1537" s="836">
        <v>1</v>
      </c>
      <c r="P1537" s="835">
        <v>0</v>
      </c>
      <c r="Q1537" s="837"/>
      <c r="R1537" s="832">
        <v>1</v>
      </c>
      <c r="S1537" s="837">
        <v>1</v>
      </c>
      <c r="T1537" s="836">
        <v>1</v>
      </c>
      <c r="U1537" s="838">
        <v>1</v>
      </c>
    </row>
    <row r="1538" spans="1:21" ht="14.4" customHeight="1" x14ac:dyDescent="0.3">
      <c r="A1538" s="831">
        <v>31</v>
      </c>
      <c r="B1538" s="832" t="s">
        <v>2041</v>
      </c>
      <c r="C1538" s="832" t="s">
        <v>2047</v>
      </c>
      <c r="D1538" s="833" t="s">
        <v>3332</v>
      </c>
      <c r="E1538" s="834" t="s">
        <v>2078</v>
      </c>
      <c r="F1538" s="832" t="s">
        <v>2042</v>
      </c>
      <c r="G1538" s="832" t="s">
        <v>2093</v>
      </c>
      <c r="H1538" s="832" t="s">
        <v>630</v>
      </c>
      <c r="I1538" s="832" t="s">
        <v>1866</v>
      </c>
      <c r="J1538" s="832" t="s">
        <v>1867</v>
      </c>
      <c r="K1538" s="832" t="s">
        <v>1868</v>
      </c>
      <c r="L1538" s="835">
        <v>0</v>
      </c>
      <c r="M1538" s="835">
        <v>0</v>
      </c>
      <c r="N1538" s="832">
        <v>21</v>
      </c>
      <c r="O1538" s="836">
        <v>15</v>
      </c>
      <c r="P1538" s="835">
        <v>0</v>
      </c>
      <c r="Q1538" s="837"/>
      <c r="R1538" s="832">
        <v>15</v>
      </c>
      <c r="S1538" s="837">
        <v>0.7142857142857143</v>
      </c>
      <c r="T1538" s="836">
        <v>11</v>
      </c>
      <c r="U1538" s="838">
        <v>0.73333333333333328</v>
      </c>
    </row>
    <row r="1539" spans="1:21" ht="14.4" customHeight="1" x14ac:dyDescent="0.3">
      <c r="A1539" s="831">
        <v>31</v>
      </c>
      <c r="B1539" s="832" t="s">
        <v>2041</v>
      </c>
      <c r="C1539" s="832" t="s">
        <v>2047</v>
      </c>
      <c r="D1539" s="833" t="s">
        <v>3332</v>
      </c>
      <c r="E1539" s="834" t="s">
        <v>2078</v>
      </c>
      <c r="F1539" s="832" t="s">
        <v>2042</v>
      </c>
      <c r="G1539" s="832" t="s">
        <v>3181</v>
      </c>
      <c r="H1539" s="832" t="s">
        <v>588</v>
      </c>
      <c r="I1539" s="832" t="s">
        <v>3295</v>
      </c>
      <c r="J1539" s="832" t="s">
        <v>3183</v>
      </c>
      <c r="K1539" s="832" t="s">
        <v>3296</v>
      </c>
      <c r="L1539" s="835">
        <v>0</v>
      </c>
      <c r="M1539" s="835">
        <v>0</v>
      </c>
      <c r="N1539" s="832">
        <v>1</v>
      </c>
      <c r="O1539" s="836">
        <v>1</v>
      </c>
      <c r="P1539" s="835">
        <v>0</v>
      </c>
      <c r="Q1539" s="837"/>
      <c r="R1539" s="832">
        <v>1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31</v>
      </c>
      <c r="B1540" s="832" t="s">
        <v>2041</v>
      </c>
      <c r="C1540" s="832" t="s">
        <v>2047</v>
      </c>
      <c r="D1540" s="833" t="s">
        <v>3332</v>
      </c>
      <c r="E1540" s="834" t="s">
        <v>2078</v>
      </c>
      <c r="F1540" s="832" t="s">
        <v>2042</v>
      </c>
      <c r="G1540" s="832" t="s">
        <v>3181</v>
      </c>
      <c r="H1540" s="832" t="s">
        <v>588</v>
      </c>
      <c r="I1540" s="832" t="s">
        <v>3182</v>
      </c>
      <c r="J1540" s="832" t="s">
        <v>3183</v>
      </c>
      <c r="K1540" s="832" t="s">
        <v>3184</v>
      </c>
      <c r="L1540" s="835">
        <v>60.39</v>
      </c>
      <c r="M1540" s="835">
        <v>60.39</v>
      </c>
      <c r="N1540" s="832">
        <v>1</v>
      </c>
      <c r="O1540" s="836">
        <v>1</v>
      </c>
      <c r="P1540" s="835">
        <v>60.39</v>
      </c>
      <c r="Q1540" s="837">
        <v>1</v>
      </c>
      <c r="R1540" s="832">
        <v>1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31</v>
      </c>
      <c r="B1541" s="832" t="s">
        <v>2041</v>
      </c>
      <c r="C1541" s="832" t="s">
        <v>2047</v>
      </c>
      <c r="D1541" s="833" t="s">
        <v>3332</v>
      </c>
      <c r="E1541" s="834" t="s">
        <v>2078</v>
      </c>
      <c r="F1541" s="832" t="s">
        <v>2042</v>
      </c>
      <c r="G1541" s="832" t="s">
        <v>2562</v>
      </c>
      <c r="H1541" s="832" t="s">
        <v>588</v>
      </c>
      <c r="I1541" s="832" t="s">
        <v>2812</v>
      </c>
      <c r="J1541" s="832" t="s">
        <v>1310</v>
      </c>
      <c r="K1541" s="832" t="s">
        <v>2813</v>
      </c>
      <c r="L1541" s="835">
        <v>0</v>
      </c>
      <c r="M1541" s="835">
        <v>0</v>
      </c>
      <c r="N1541" s="832">
        <v>1</v>
      </c>
      <c r="O1541" s="836">
        <v>0.5</v>
      </c>
      <c r="P1541" s="835"/>
      <c r="Q1541" s="837"/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31</v>
      </c>
      <c r="B1542" s="832" t="s">
        <v>2041</v>
      </c>
      <c r="C1542" s="832" t="s">
        <v>2047</v>
      </c>
      <c r="D1542" s="833" t="s">
        <v>3332</v>
      </c>
      <c r="E1542" s="834" t="s">
        <v>2078</v>
      </c>
      <c r="F1542" s="832" t="s">
        <v>2042</v>
      </c>
      <c r="G1542" s="832" t="s">
        <v>2858</v>
      </c>
      <c r="H1542" s="832" t="s">
        <v>630</v>
      </c>
      <c r="I1542" s="832" t="s">
        <v>2859</v>
      </c>
      <c r="J1542" s="832" t="s">
        <v>2860</v>
      </c>
      <c r="K1542" s="832" t="s">
        <v>2861</v>
      </c>
      <c r="L1542" s="835">
        <v>802.48</v>
      </c>
      <c r="M1542" s="835">
        <v>802.48</v>
      </c>
      <c r="N1542" s="832">
        <v>1</v>
      </c>
      <c r="O1542" s="836">
        <v>1</v>
      </c>
      <c r="P1542" s="835">
        <v>802.48</v>
      </c>
      <c r="Q1542" s="837">
        <v>1</v>
      </c>
      <c r="R1542" s="832">
        <v>1</v>
      </c>
      <c r="S1542" s="837">
        <v>1</v>
      </c>
      <c r="T1542" s="836">
        <v>1</v>
      </c>
      <c r="U1542" s="838">
        <v>1</v>
      </c>
    </row>
    <row r="1543" spans="1:21" ht="14.4" customHeight="1" x14ac:dyDescent="0.3">
      <c r="A1543" s="831">
        <v>31</v>
      </c>
      <c r="B1543" s="832" t="s">
        <v>2041</v>
      </c>
      <c r="C1543" s="832" t="s">
        <v>2047</v>
      </c>
      <c r="D1543" s="833" t="s">
        <v>3332</v>
      </c>
      <c r="E1543" s="834" t="s">
        <v>2078</v>
      </c>
      <c r="F1543" s="832" t="s">
        <v>2042</v>
      </c>
      <c r="G1543" s="832" t="s">
        <v>2097</v>
      </c>
      <c r="H1543" s="832" t="s">
        <v>588</v>
      </c>
      <c r="I1543" s="832" t="s">
        <v>2194</v>
      </c>
      <c r="J1543" s="832" t="s">
        <v>1114</v>
      </c>
      <c r="K1543" s="832" t="s">
        <v>2195</v>
      </c>
      <c r="L1543" s="835">
        <v>33.549999999999997</v>
      </c>
      <c r="M1543" s="835">
        <v>33.549999999999997</v>
      </c>
      <c r="N1543" s="832">
        <v>1</v>
      </c>
      <c r="O1543" s="836">
        <v>1</v>
      </c>
      <c r="P1543" s="835">
        <v>33.549999999999997</v>
      </c>
      <c r="Q1543" s="837">
        <v>1</v>
      </c>
      <c r="R1543" s="832">
        <v>1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31</v>
      </c>
      <c r="B1544" s="832" t="s">
        <v>2041</v>
      </c>
      <c r="C1544" s="832" t="s">
        <v>2047</v>
      </c>
      <c r="D1544" s="833" t="s">
        <v>3332</v>
      </c>
      <c r="E1544" s="834" t="s">
        <v>2078</v>
      </c>
      <c r="F1544" s="832" t="s">
        <v>2042</v>
      </c>
      <c r="G1544" s="832" t="s">
        <v>2097</v>
      </c>
      <c r="H1544" s="832" t="s">
        <v>588</v>
      </c>
      <c r="I1544" s="832" t="s">
        <v>2196</v>
      </c>
      <c r="J1544" s="832" t="s">
        <v>1114</v>
      </c>
      <c r="K1544" s="832" t="s">
        <v>2197</v>
      </c>
      <c r="L1544" s="835">
        <v>50.32</v>
      </c>
      <c r="M1544" s="835">
        <v>553.52</v>
      </c>
      <c r="N1544" s="832">
        <v>11</v>
      </c>
      <c r="O1544" s="836">
        <v>10</v>
      </c>
      <c r="P1544" s="835">
        <v>503.2</v>
      </c>
      <c r="Q1544" s="837">
        <v>0.90909090909090906</v>
      </c>
      <c r="R1544" s="832">
        <v>10</v>
      </c>
      <c r="S1544" s="837">
        <v>0.90909090909090906</v>
      </c>
      <c r="T1544" s="836">
        <v>9</v>
      </c>
      <c r="U1544" s="838">
        <v>0.9</v>
      </c>
    </row>
    <row r="1545" spans="1:21" ht="14.4" customHeight="1" x14ac:dyDescent="0.3">
      <c r="A1545" s="831">
        <v>31</v>
      </c>
      <c r="B1545" s="832" t="s">
        <v>2041</v>
      </c>
      <c r="C1545" s="832" t="s">
        <v>2047</v>
      </c>
      <c r="D1545" s="833" t="s">
        <v>3332</v>
      </c>
      <c r="E1545" s="834" t="s">
        <v>2078</v>
      </c>
      <c r="F1545" s="832" t="s">
        <v>2042</v>
      </c>
      <c r="G1545" s="832" t="s">
        <v>2097</v>
      </c>
      <c r="H1545" s="832" t="s">
        <v>588</v>
      </c>
      <c r="I1545" s="832" t="s">
        <v>3297</v>
      </c>
      <c r="J1545" s="832" t="s">
        <v>3063</v>
      </c>
      <c r="K1545" s="832"/>
      <c r="L1545" s="835">
        <v>0</v>
      </c>
      <c r="M1545" s="835">
        <v>0</v>
      </c>
      <c r="N1545" s="832">
        <v>1</v>
      </c>
      <c r="O1545" s="836">
        <v>1</v>
      </c>
      <c r="P1545" s="835"/>
      <c r="Q1545" s="837"/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31</v>
      </c>
      <c r="B1546" s="832" t="s">
        <v>2041</v>
      </c>
      <c r="C1546" s="832" t="s">
        <v>2047</v>
      </c>
      <c r="D1546" s="833" t="s">
        <v>3332</v>
      </c>
      <c r="E1546" s="834" t="s">
        <v>2078</v>
      </c>
      <c r="F1546" s="832" t="s">
        <v>2042</v>
      </c>
      <c r="G1546" s="832" t="s">
        <v>2097</v>
      </c>
      <c r="H1546" s="832" t="s">
        <v>588</v>
      </c>
      <c r="I1546" s="832" t="s">
        <v>2418</v>
      </c>
      <c r="J1546" s="832" t="s">
        <v>1114</v>
      </c>
      <c r="K1546" s="832" t="s">
        <v>2419</v>
      </c>
      <c r="L1546" s="835">
        <v>50.32</v>
      </c>
      <c r="M1546" s="835">
        <v>50.32</v>
      </c>
      <c r="N1546" s="832">
        <v>1</v>
      </c>
      <c r="O1546" s="836">
        <v>0.5</v>
      </c>
      <c r="P1546" s="835">
        <v>50.32</v>
      </c>
      <c r="Q1546" s="837">
        <v>1</v>
      </c>
      <c r="R1546" s="832">
        <v>1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31</v>
      </c>
      <c r="B1547" s="832" t="s">
        <v>2041</v>
      </c>
      <c r="C1547" s="832" t="s">
        <v>2047</v>
      </c>
      <c r="D1547" s="833" t="s">
        <v>3332</v>
      </c>
      <c r="E1547" s="834" t="s">
        <v>2078</v>
      </c>
      <c r="F1547" s="832" t="s">
        <v>2042</v>
      </c>
      <c r="G1547" s="832" t="s">
        <v>2097</v>
      </c>
      <c r="H1547" s="832" t="s">
        <v>588</v>
      </c>
      <c r="I1547" s="832" t="s">
        <v>2200</v>
      </c>
      <c r="J1547" s="832" t="s">
        <v>1114</v>
      </c>
      <c r="K1547" s="832" t="s">
        <v>2197</v>
      </c>
      <c r="L1547" s="835">
        <v>50.32</v>
      </c>
      <c r="M1547" s="835">
        <v>201.28</v>
      </c>
      <c r="N1547" s="832">
        <v>4</v>
      </c>
      <c r="O1547" s="836">
        <v>3</v>
      </c>
      <c r="P1547" s="835">
        <v>201.28</v>
      </c>
      <c r="Q1547" s="837">
        <v>1</v>
      </c>
      <c r="R1547" s="832">
        <v>4</v>
      </c>
      <c r="S1547" s="837">
        <v>1</v>
      </c>
      <c r="T1547" s="836">
        <v>3</v>
      </c>
      <c r="U1547" s="838">
        <v>1</v>
      </c>
    </row>
    <row r="1548" spans="1:21" ht="14.4" customHeight="1" x14ac:dyDescent="0.3">
      <c r="A1548" s="831">
        <v>31</v>
      </c>
      <c r="B1548" s="832" t="s">
        <v>2041</v>
      </c>
      <c r="C1548" s="832" t="s">
        <v>2047</v>
      </c>
      <c r="D1548" s="833" t="s">
        <v>3332</v>
      </c>
      <c r="E1548" s="834" t="s">
        <v>2078</v>
      </c>
      <c r="F1548" s="832" t="s">
        <v>2044</v>
      </c>
      <c r="G1548" s="832" t="s">
        <v>2105</v>
      </c>
      <c r="H1548" s="832" t="s">
        <v>588</v>
      </c>
      <c r="I1548" s="832" t="s">
        <v>2106</v>
      </c>
      <c r="J1548" s="832" t="s">
        <v>2107</v>
      </c>
      <c r="K1548" s="832" t="s">
        <v>2108</v>
      </c>
      <c r="L1548" s="835">
        <v>35.130000000000003</v>
      </c>
      <c r="M1548" s="835">
        <v>140.52000000000001</v>
      </c>
      <c r="N1548" s="832">
        <v>4</v>
      </c>
      <c r="O1548" s="836">
        <v>4</v>
      </c>
      <c r="P1548" s="835">
        <v>105.39000000000001</v>
      </c>
      <c r="Q1548" s="837">
        <v>0.75</v>
      </c>
      <c r="R1548" s="832">
        <v>3</v>
      </c>
      <c r="S1548" s="837">
        <v>0.75</v>
      </c>
      <c r="T1548" s="836">
        <v>3</v>
      </c>
      <c r="U1548" s="838">
        <v>0.75</v>
      </c>
    </row>
    <row r="1549" spans="1:21" ht="14.4" customHeight="1" x14ac:dyDescent="0.3">
      <c r="A1549" s="831">
        <v>31</v>
      </c>
      <c r="B1549" s="832" t="s">
        <v>2041</v>
      </c>
      <c r="C1549" s="832" t="s">
        <v>2047</v>
      </c>
      <c r="D1549" s="833" t="s">
        <v>3332</v>
      </c>
      <c r="E1549" s="834" t="s">
        <v>2078</v>
      </c>
      <c r="F1549" s="832" t="s">
        <v>2044</v>
      </c>
      <c r="G1549" s="832" t="s">
        <v>2105</v>
      </c>
      <c r="H1549" s="832" t="s">
        <v>588</v>
      </c>
      <c r="I1549" s="832" t="s">
        <v>2823</v>
      </c>
      <c r="J1549" s="832" t="s">
        <v>2821</v>
      </c>
      <c r="K1549" s="832" t="s">
        <v>2824</v>
      </c>
      <c r="L1549" s="835">
        <v>100</v>
      </c>
      <c r="M1549" s="835">
        <v>400</v>
      </c>
      <c r="N1549" s="832">
        <v>4</v>
      </c>
      <c r="O1549" s="836">
        <v>1</v>
      </c>
      <c r="P1549" s="835">
        <v>400</v>
      </c>
      <c r="Q1549" s="837">
        <v>1</v>
      </c>
      <c r="R1549" s="832">
        <v>4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31</v>
      </c>
      <c r="B1550" s="832" t="s">
        <v>2041</v>
      </c>
      <c r="C1550" s="832" t="s">
        <v>2047</v>
      </c>
      <c r="D1550" s="833" t="s">
        <v>3332</v>
      </c>
      <c r="E1550" s="834" t="s">
        <v>2078</v>
      </c>
      <c r="F1550" s="832" t="s">
        <v>2044</v>
      </c>
      <c r="G1550" s="832" t="s">
        <v>2105</v>
      </c>
      <c r="H1550" s="832" t="s">
        <v>588</v>
      </c>
      <c r="I1550" s="832" t="s">
        <v>2570</v>
      </c>
      <c r="J1550" s="832" t="s">
        <v>2107</v>
      </c>
      <c r="K1550" s="832" t="s">
        <v>2571</v>
      </c>
      <c r="L1550" s="835">
        <v>30.99</v>
      </c>
      <c r="M1550" s="835">
        <v>154.94999999999999</v>
      </c>
      <c r="N1550" s="832">
        <v>5</v>
      </c>
      <c r="O1550" s="836">
        <v>5</v>
      </c>
      <c r="P1550" s="835">
        <v>154.94999999999999</v>
      </c>
      <c r="Q1550" s="837">
        <v>1</v>
      </c>
      <c r="R1550" s="832">
        <v>5</v>
      </c>
      <c r="S1550" s="837">
        <v>1</v>
      </c>
      <c r="T1550" s="836">
        <v>5</v>
      </c>
      <c r="U1550" s="838">
        <v>1</v>
      </c>
    </row>
    <row r="1551" spans="1:21" ht="14.4" customHeight="1" x14ac:dyDescent="0.3">
      <c r="A1551" s="831">
        <v>31</v>
      </c>
      <c r="B1551" s="832" t="s">
        <v>2041</v>
      </c>
      <c r="C1551" s="832" t="s">
        <v>2047</v>
      </c>
      <c r="D1551" s="833" t="s">
        <v>3332</v>
      </c>
      <c r="E1551" s="834" t="s">
        <v>2078</v>
      </c>
      <c r="F1551" s="832" t="s">
        <v>2044</v>
      </c>
      <c r="G1551" s="832" t="s">
        <v>2105</v>
      </c>
      <c r="H1551" s="832" t="s">
        <v>588</v>
      </c>
      <c r="I1551" s="832" t="s">
        <v>2474</v>
      </c>
      <c r="J1551" s="832" t="s">
        <v>2107</v>
      </c>
      <c r="K1551" s="832" t="s">
        <v>2475</v>
      </c>
      <c r="L1551" s="835">
        <v>24.77</v>
      </c>
      <c r="M1551" s="835">
        <v>445.8599999999999</v>
      </c>
      <c r="N1551" s="832">
        <v>18</v>
      </c>
      <c r="O1551" s="836">
        <v>18</v>
      </c>
      <c r="P1551" s="835">
        <v>445.8599999999999</v>
      </c>
      <c r="Q1551" s="837">
        <v>1</v>
      </c>
      <c r="R1551" s="832">
        <v>18</v>
      </c>
      <c r="S1551" s="837">
        <v>1</v>
      </c>
      <c r="T1551" s="836">
        <v>18</v>
      </c>
      <c r="U1551" s="838">
        <v>1</v>
      </c>
    </row>
    <row r="1552" spans="1:21" ht="14.4" customHeight="1" x14ac:dyDescent="0.3">
      <c r="A1552" s="831">
        <v>31</v>
      </c>
      <c r="B1552" s="832" t="s">
        <v>2041</v>
      </c>
      <c r="C1552" s="832" t="s">
        <v>2047</v>
      </c>
      <c r="D1552" s="833" t="s">
        <v>3332</v>
      </c>
      <c r="E1552" s="834" t="s">
        <v>2078</v>
      </c>
      <c r="F1552" s="832" t="s">
        <v>2044</v>
      </c>
      <c r="G1552" s="832" t="s">
        <v>2105</v>
      </c>
      <c r="H1552" s="832" t="s">
        <v>588</v>
      </c>
      <c r="I1552" s="832" t="s">
        <v>2476</v>
      </c>
      <c r="J1552" s="832" t="s">
        <v>2107</v>
      </c>
      <c r="K1552" s="832" t="s">
        <v>2477</v>
      </c>
      <c r="L1552" s="835">
        <v>38.24</v>
      </c>
      <c r="M1552" s="835">
        <v>38.24</v>
      </c>
      <c r="N1552" s="832">
        <v>1</v>
      </c>
      <c r="O1552" s="836">
        <v>1</v>
      </c>
      <c r="P1552" s="835">
        <v>38.24</v>
      </c>
      <c r="Q1552" s="837">
        <v>1</v>
      </c>
      <c r="R1552" s="832">
        <v>1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31</v>
      </c>
      <c r="B1553" s="832" t="s">
        <v>2041</v>
      </c>
      <c r="C1553" s="832" t="s">
        <v>2047</v>
      </c>
      <c r="D1553" s="833" t="s">
        <v>3332</v>
      </c>
      <c r="E1553" s="834" t="s">
        <v>2078</v>
      </c>
      <c r="F1553" s="832" t="s">
        <v>2044</v>
      </c>
      <c r="G1553" s="832" t="s">
        <v>2109</v>
      </c>
      <c r="H1553" s="832" t="s">
        <v>588</v>
      </c>
      <c r="I1553" s="832" t="s">
        <v>2208</v>
      </c>
      <c r="J1553" s="832" t="s">
        <v>2209</v>
      </c>
      <c r="K1553" s="832" t="s">
        <v>2210</v>
      </c>
      <c r="L1553" s="835">
        <v>199.5</v>
      </c>
      <c r="M1553" s="835">
        <v>399</v>
      </c>
      <c r="N1553" s="832">
        <v>2</v>
      </c>
      <c r="O1553" s="836">
        <v>2</v>
      </c>
      <c r="P1553" s="835">
        <v>399</v>
      </c>
      <c r="Q1553" s="837">
        <v>1</v>
      </c>
      <c r="R1553" s="832">
        <v>2</v>
      </c>
      <c r="S1553" s="837">
        <v>1</v>
      </c>
      <c r="T1553" s="836">
        <v>2</v>
      </c>
      <c r="U1553" s="838">
        <v>1</v>
      </c>
    </row>
    <row r="1554" spans="1:21" ht="14.4" customHeight="1" x14ac:dyDescent="0.3">
      <c r="A1554" s="831">
        <v>31</v>
      </c>
      <c r="B1554" s="832" t="s">
        <v>2041</v>
      </c>
      <c r="C1554" s="832" t="s">
        <v>2047</v>
      </c>
      <c r="D1554" s="833" t="s">
        <v>3332</v>
      </c>
      <c r="E1554" s="834" t="s">
        <v>2078</v>
      </c>
      <c r="F1554" s="832" t="s">
        <v>2044</v>
      </c>
      <c r="G1554" s="832" t="s">
        <v>2109</v>
      </c>
      <c r="H1554" s="832" t="s">
        <v>588</v>
      </c>
      <c r="I1554" s="832" t="s">
        <v>2110</v>
      </c>
      <c r="J1554" s="832" t="s">
        <v>2111</v>
      </c>
      <c r="K1554" s="832" t="s">
        <v>2112</v>
      </c>
      <c r="L1554" s="835">
        <v>492.18</v>
      </c>
      <c r="M1554" s="835">
        <v>1968.72</v>
      </c>
      <c r="N1554" s="832">
        <v>4</v>
      </c>
      <c r="O1554" s="836">
        <v>4</v>
      </c>
      <c r="P1554" s="835">
        <v>1968.72</v>
      </c>
      <c r="Q1554" s="837">
        <v>1</v>
      </c>
      <c r="R1554" s="832">
        <v>4</v>
      </c>
      <c r="S1554" s="837">
        <v>1</v>
      </c>
      <c r="T1554" s="836">
        <v>4</v>
      </c>
      <c r="U1554" s="838">
        <v>1</v>
      </c>
    </row>
    <row r="1555" spans="1:21" ht="14.4" customHeight="1" x14ac:dyDescent="0.3">
      <c r="A1555" s="831">
        <v>31</v>
      </c>
      <c r="B1555" s="832" t="s">
        <v>2041</v>
      </c>
      <c r="C1555" s="832" t="s">
        <v>2047</v>
      </c>
      <c r="D1555" s="833" t="s">
        <v>3332</v>
      </c>
      <c r="E1555" s="834" t="s">
        <v>2078</v>
      </c>
      <c r="F1555" s="832" t="s">
        <v>2044</v>
      </c>
      <c r="G1555" s="832" t="s">
        <v>2109</v>
      </c>
      <c r="H1555" s="832" t="s">
        <v>588</v>
      </c>
      <c r="I1555" s="832" t="s">
        <v>2113</v>
      </c>
      <c r="J1555" s="832" t="s">
        <v>2114</v>
      </c>
      <c r="K1555" s="832" t="s">
        <v>2115</v>
      </c>
      <c r="L1555" s="835">
        <v>347.81</v>
      </c>
      <c r="M1555" s="835">
        <v>347.81</v>
      </c>
      <c r="N1555" s="832">
        <v>1</v>
      </c>
      <c r="O1555" s="836">
        <v>1</v>
      </c>
      <c r="P1555" s="835">
        <v>347.81</v>
      </c>
      <c r="Q1555" s="837">
        <v>1</v>
      </c>
      <c r="R1555" s="832">
        <v>1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31</v>
      </c>
      <c r="B1556" s="832" t="s">
        <v>2041</v>
      </c>
      <c r="C1556" s="832" t="s">
        <v>2047</v>
      </c>
      <c r="D1556" s="833" t="s">
        <v>3332</v>
      </c>
      <c r="E1556" s="834" t="s">
        <v>2078</v>
      </c>
      <c r="F1556" s="832" t="s">
        <v>2044</v>
      </c>
      <c r="G1556" s="832" t="s">
        <v>2109</v>
      </c>
      <c r="H1556" s="832" t="s">
        <v>588</v>
      </c>
      <c r="I1556" s="832" t="s">
        <v>2274</v>
      </c>
      <c r="J1556" s="832" t="s">
        <v>2275</v>
      </c>
      <c r="K1556" s="832" t="s">
        <v>2276</v>
      </c>
      <c r="L1556" s="835">
        <v>2296.87</v>
      </c>
      <c r="M1556" s="835">
        <v>2296.87</v>
      </c>
      <c r="N1556" s="832">
        <v>1</v>
      </c>
      <c r="O1556" s="836">
        <v>1</v>
      </c>
      <c r="P1556" s="835">
        <v>2296.87</v>
      </c>
      <c r="Q1556" s="837">
        <v>1</v>
      </c>
      <c r="R1556" s="832">
        <v>1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31</v>
      </c>
      <c r="B1557" s="832" t="s">
        <v>2041</v>
      </c>
      <c r="C1557" s="832" t="s">
        <v>2047</v>
      </c>
      <c r="D1557" s="833" t="s">
        <v>3332</v>
      </c>
      <c r="E1557" s="834" t="s">
        <v>2078</v>
      </c>
      <c r="F1557" s="832" t="s">
        <v>2044</v>
      </c>
      <c r="G1557" s="832" t="s">
        <v>2109</v>
      </c>
      <c r="H1557" s="832" t="s">
        <v>588</v>
      </c>
      <c r="I1557" s="832" t="s">
        <v>2359</v>
      </c>
      <c r="J1557" s="832" t="s">
        <v>2360</v>
      </c>
      <c r="K1557" s="832" t="s">
        <v>2361</v>
      </c>
      <c r="L1557" s="835">
        <v>245.43</v>
      </c>
      <c r="M1557" s="835">
        <v>736.29</v>
      </c>
      <c r="N1557" s="832">
        <v>3</v>
      </c>
      <c r="O1557" s="836">
        <v>3</v>
      </c>
      <c r="P1557" s="835">
        <v>736.29</v>
      </c>
      <c r="Q1557" s="837">
        <v>1</v>
      </c>
      <c r="R1557" s="832">
        <v>3</v>
      </c>
      <c r="S1557" s="837">
        <v>1</v>
      </c>
      <c r="T1557" s="836">
        <v>3</v>
      </c>
      <c r="U1557" s="838">
        <v>1</v>
      </c>
    </row>
    <row r="1558" spans="1:21" ht="14.4" customHeight="1" x14ac:dyDescent="0.3">
      <c r="A1558" s="831">
        <v>31</v>
      </c>
      <c r="B1558" s="832" t="s">
        <v>2041</v>
      </c>
      <c r="C1558" s="832" t="s">
        <v>2047</v>
      </c>
      <c r="D1558" s="833" t="s">
        <v>3332</v>
      </c>
      <c r="E1558" s="834" t="s">
        <v>2078</v>
      </c>
      <c r="F1558" s="832" t="s">
        <v>2044</v>
      </c>
      <c r="G1558" s="832" t="s">
        <v>2109</v>
      </c>
      <c r="H1558" s="832" t="s">
        <v>588</v>
      </c>
      <c r="I1558" s="832" t="s">
        <v>2478</v>
      </c>
      <c r="J1558" s="832" t="s">
        <v>2120</v>
      </c>
      <c r="K1558" s="832" t="s">
        <v>2479</v>
      </c>
      <c r="L1558" s="835">
        <v>50.5</v>
      </c>
      <c r="M1558" s="835">
        <v>50.5</v>
      </c>
      <c r="N1558" s="832">
        <v>1</v>
      </c>
      <c r="O1558" s="836">
        <v>1</v>
      </c>
      <c r="P1558" s="835">
        <v>50.5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31</v>
      </c>
      <c r="B1559" s="832" t="s">
        <v>2041</v>
      </c>
      <c r="C1559" s="832" t="s">
        <v>2047</v>
      </c>
      <c r="D1559" s="833" t="s">
        <v>3332</v>
      </c>
      <c r="E1559" s="834" t="s">
        <v>2078</v>
      </c>
      <c r="F1559" s="832" t="s">
        <v>2044</v>
      </c>
      <c r="G1559" s="832" t="s">
        <v>2109</v>
      </c>
      <c r="H1559" s="832" t="s">
        <v>588</v>
      </c>
      <c r="I1559" s="832" t="s">
        <v>2119</v>
      </c>
      <c r="J1559" s="832" t="s">
        <v>2120</v>
      </c>
      <c r="K1559" s="832" t="s">
        <v>2121</v>
      </c>
      <c r="L1559" s="835">
        <v>58.5</v>
      </c>
      <c r="M1559" s="835">
        <v>58.5</v>
      </c>
      <c r="N1559" s="832">
        <v>1</v>
      </c>
      <c r="O1559" s="836">
        <v>1</v>
      </c>
      <c r="P1559" s="835">
        <v>58.5</v>
      </c>
      <c r="Q1559" s="837">
        <v>1</v>
      </c>
      <c r="R1559" s="832">
        <v>1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31</v>
      </c>
      <c r="B1560" s="832" t="s">
        <v>2041</v>
      </c>
      <c r="C1560" s="832" t="s">
        <v>2047</v>
      </c>
      <c r="D1560" s="833" t="s">
        <v>3332</v>
      </c>
      <c r="E1560" s="834" t="s">
        <v>2078</v>
      </c>
      <c r="F1560" s="832" t="s">
        <v>2044</v>
      </c>
      <c r="G1560" s="832" t="s">
        <v>2109</v>
      </c>
      <c r="H1560" s="832" t="s">
        <v>588</v>
      </c>
      <c r="I1560" s="832" t="s">
        <v>2122</v>
      </c>
      <c r="J1560" s="832" t="s">
        <v>2123</v>
      </c>
      <c r="K1560" s="832" t="s">
        <v>2124</v>
      </c>
      <c r="L1560" s="835">
        <v>971.25</v>
      </c>
      <c r="M1560" s="835">
        <v>3885</v>
      </c>
      <c r="N1560" s="832">
        <v>4</v>
      </c>
      <c r="O1560" s="836">
        <v>4</v>
      </c>
      <c r="P1560" s="835">
        <v>3885</v>
      </c>
      <c r="Q1560" s="837">
        <v>1</v>
      </c>
      <c r="R1560" s="832">
        <v>4</v>
      </c>
      <c r="S1560" s="837">
        <v>1</v>
      </c>
      <c r="T1560" s="836">
        <v>4</v>
      </c>
      <c r="U1560" s="838">
        <v>1</v>
      </c>
    </row>
    <row r="1561" spans="1:21" ht="14.4" customHeight="1" x14ac:dyDescent="0.3">
      <c r="A1561" s="831">
        <v>31</v>
      </c>
      <c r="B1561" s="832" t="s">
        <v>2041</v>
      </c>
      <c r="C1561" s="832" t="s">
        <v>2047</v>
      </c>
      <c r="D1561" s="833" t="s">
        <v>3332</v>
      </c>
      <c r="E1561" s="834" t="s">
        <v>2078</v>
      </c>
      <c r="F1561" s="832" t="s">
        <v>2044</v>
      </c>
      <c r="G1561" s="832" t="s">
        <v>2109</v>
      </c>
      <c r="H1561" s="832" t="s">
        <v>588</v>
      </c>
      <c r="I1561" s="832" t="s">
        <v>2584</v>
      </c>
      <c r="J1561" s="832" t="s">
        <v>2585</v>
      </c>
      <c r="K1561" s="832" t="s">
        <v>2586</v>
      </c>
      <c r="L1561" s="835">
        <v>250</v>
      </c>
      <c r="M1561" s="835">
        <v>250</v>
      </c>
      <c r="N1561" s="832">
        <v>1</v>
      </c>
      <c r="O1561" s="836">
        <v>1</v>
      </c>
      <c r="P1561" s="835">
        <v>250</v>
      </c>
      <c r="Q1561" s="837">
        <v>1</v>
      </c>
      <c r="R1561" s="832">
        <v>1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31</v>
      </c>
      <c r="B1562" s="832" t="s">
        <v>2041</v>
      </c>
      <c r="C1562" s="832" t="s">
        <v>2047</v>
      </c>
      <c r="D1562" s="833" t="s">
        <v>3332</v>
      </c>
      <c r="E1562" s="834" t="s">
        <v>2078</v>
      </c>
      <c r="F1562" s="832" t="s">
        <v>2044</v>
      </c>
      <c r="G1562" s="832" t="s">
        <v>2109</v>
      </c>
      <c r="H1562" s="832" t="s">
        <v>588</v>
      </c>
      <c r="I1562" s="832" t="s">
        <v>2587</v>
      </c>
      <c r="J1562" s="832" t="s">
        <v>2588</v>
      </c>
      <c r="K1562" s="832"/>
      <c r="L1562" s="835">
        <v>80.349999999999994</v>
      </c>
      <c r="M1562" s="835">
        <v>80.349999999999994</v>
      </c>
      <c r="N1562" s="832">
        <v>1</v>
      </c>
      <c r="O1562" s="836">
        <v>1</v>
      </c>
      <c r="P1562" s="835">
        <v>80.349999999999994</v>
      </c>
      <c r="Q1562" s="837">
        <v>1</v>
      </c>
      <c r="R1562" s="832">
        <v>1</v>
      </c>
      <c r="S1562" s="837">
        <v>1</v>
      </c>
      <c r="T1562" s="836">
        <v>1</v>
      </c>
      <c r="U1562" s="838">
        <v>1</v>
      </c>
    </row>
    <row r="1563" spans="1:21" ht="14.4" customHeight="1" x14ac:dyDescent="0.3">
      <c r="A1563" s="831">
        <v>31</v>
      </c>
      <c r="B1563" s="832" t="s">
        <v>2041</v>
      </c>
      <c r="C1563" s="832" t="s">
        <v>2047</v>
      </c>
      <c r="D1563" s="833" t="s">
        <v>3332</v>
      </c>
      <c r="E1563" s="834" t="s">
        <v>2078</v>
      </c>
      <c r="F1563" s="832" t="s">
        <v>2044</v>
      </c>
      <c r="G1563" s="832" t="s">
        <v>2109</v>
      </c>
      <c r="H1563" s="832" t="s">
        <v>588</v>
      </c>
      <c r="I1563" s="832" t="s">
        <v>2277</v>
      </c>
      <c r="J1563" s="832" t="s">
        <v>2278</v>
      </c>
      <c r="K1563" s="832" t="s">
        <v>2279</v>
      </c>
      <c r="L1563" s="835">
        <v>349.12</v>
      </c>
      <c r="M1563" s="835">
        <v>1396.48</v>
      </c>
      <c r="N1563" s="832">
        <v>4</v>
      </c>
      <c r="O1563" s="836">
        <v>4</v>
      </c>
      <c r="P1563" s="835">
        <v>1396.48</v>
      </c>
      <c r="Q1563" s="837">
        <v>1</v>
      </c>
      <c r="R1563" s="832">
        <v>4</v>
      </c>
      <c r="S1563" s="837">
        <v>1</v>
      </c>
      <c r="T1563" s="836">
        <v>4</v>
      </c>
      <c r="U1563" s="838">
        <v>1</v>
      </c>
    </row>
    <row r="1564" spans="1:21" ht="14.4" customHeight="1" x14ac:dyDescent="0.3">
      <c r="A1564" s="831">
        <v>31</v>
      </c>
      <c r="B1564" s="832" t="s">
        <v>2041</v>
      </c>
      <c r="C1564" s="832" t="s">
        <v>2047</v>
      </c>
      <c r="D1564" s="833" t="s">
        <v>3332</v>
      </c>
      <c r="E1564" s="834" t="s">
        <v>2078</v>
      </c>
      <c r="F1564" s="832" t="s">
        <v>2044</v>
      </c>
      <c r="G1564" s="832" t="s">
        <v>2109</v>
      </c>
      <c r="H1564" s="832" t="s">
        <v>588</v>
      </c>
      <c r="I1564" s="832" t="s">
        <v>2125</v>
      </c>
      <c r="J1564" s="832" t="s">
        <v>2126</v>
      </c>
      <c r="K1564" s="832" t="s">
        <v>2127</v>
      </c>
      <c r="L1564" s="835">
        <v>350</v>
      </c>
      <c r="M1564" s="835">
        <v>4200</v>
      </c>
      <c r="N1564" s="832">
        <v>12</v>
      </c>
      <c r="O1564" s="836">
        <v>12</v>
      </c>
      <c r="P1564" s="835">
        <v>3850</v>
      </c>
      <c r="Q1564" s="837">
        <v>0.91666666666666663</v>
      </c>
      <c r="R1564" s="832">
        <v>11</v>
      </c>
      <c r="S1564" s="837">
        <v>0.91666666666666663</v>
      </c>
      <c r="T1564" s="836">
        <v>11</v>
      </c>
      <c r="U1564" s="838">
        <v>0.91666666666666663</v>
      </c>
    </row>
    <row r="1565" spans="1:21" ht="14.4" customHeight="1" x14ac:dyDescent="0.3">
      <c r="A1565" s="831">
        <v>31</v>
      </c>
      <c r="B1565" s="832" t="s">
        <v>2041</v>
      </c>
      <c r="C1565" s="832" t="s">
        <v>2047</v>
      </c>
      <c r="D1565" s="833" t="s">
        <v>3332</v>
      </c>
      <c r="E1565" s="834" t="s">
        <v>2078</v>
      </c>
      <c r="F1565" s="832" t="s">
        <v>2044</v>
      </c>
      <c r="G1565" s="832" t="s">
        <v>2109</v>
      </c>
      <c r="H1565" s="832" t="s">
        <v>588</v>
      </c>
      <c r="I1565" s="832" t="s">
        <v>2280</v>
      </c>
      <c r="J1565" s="832" t="s">
        <v>2120</v>
      </c>
      <c r="K1565" s="832" t="s">
        <v>2281</v>
      </c>
      <c r="L1565" s="835">
        <v>58.5</v>
      </c>
      <c r="M1565" s="835">
        <v>117</v>
      </c>
      <c r="N1565" s="832">
        <v>2</v>
      </c>
      <c r="O1565" s="836">
        <v>2</v>
      </c>
      <c r="P1565" s="835">
        <v>117</v>
      </c>
      <c r="Q1565" s="837">
        <v>1</v>
      </c>
      <c r="R1565" s="832">
        <v>2</v>
      </c>
      <c r="S1565" s="837">
        <v>1</v>
      </c>
      <c r="T1565" s="836">
        <v>2</v>
      </c>
      <c r="U1565" s="838">
        <v>1</v>
      </c>
    </row>
    <row r="1566" spans="1:21" ht="14.4" customHeight="1" x14ac:dyDescent="0.3">
      <c r="A1566" s="831">
        <v>31</v>
      </c>
      <c r="B1566" s="832" t="s">
        <v>2041</v>
      </c>
      <c r="C1566" s="832" t="s">
        <v>2047</v>
      </c>
      <c r="D1566" s="833" t="s">
        <v>3332</v>
      </c>
      <c r="E1566" s="834" t="s">
        <v>2078</v>
      </c>
      <c r="F1566" s="832" t="s">
        <v>2044</v>
      </c>
      <c r="G1566" s="832" t="s">
        <v>2109</v>
      </c>
      <c r="H1566" s="832" t="s">
        <v>588</v>
      </c>
      <c r="I1566" s="832" t="s">
        <v>2251</v>
      </c>
      <c r="J1566" s="832" t="s">
        <v>2252</v>
      </c>
      <c r="K1566" s="832" t="s">
        <v>2253</v>
      </c>
      <c r="L1566" s="835">
        <v>1000</v>
      </c>
      <c r="M1566" s="835">
        <v>10000</v>
      </c>
      <c r="N1566" s="832">
        <v>10</v>
      </c>
      <c r="O1566" s="836">
        <v>10</v>
      </c>
      <c r="P1566" s="835">
        <v>10000</v>
      </c>
      <c r="Q1566" s="837">
        <v>1</v>
      </c>
      <c r="R1566" s="832">
        <v>10</v>
      </c>
      <c r="S1566" s="837">
        <v>1</v>
      </c>
      <c r="T1566" s="836">
        <v>10</v>
      </c>
      <c r="U1566" s="838">
        <v>1</v>
      </c>
    </row>
    <row r="1567" spans="1:21" ht="14.4" customHeight="1" x14ac:dyDescent="0.3">
      <c r="A1567" s="831">
        <v>31</v>
      </c>
      <c r="B1567" s="832" t="s">
        <v>2041</v>
      </c>
      <c r="C1567" s="832" t="s">
        <v>2047</v>
      </c>
      <c r="D1567" s="833" t="s">
        <v>3332</v>
      </c>
      <c r="E1567" s="834" t="s">
        <v>2078</v>
      </c>
      <c r="F1567" s="832" t="s">
        <v>2044</v>
      </c>
      <c r="G1567" s="832" t="s">
        <v>2109</v>
      </c>
      <c r="H1567" s="832" t="s">
        <v>588</v>
      </c>
      <c r="I1567" s="832" t="s">
        <v>2654</v>
      </c>
      <c r="J1567" s="832" t="s">
        <v>2655</v>
      </c>
      <c r="K1567" s="832" t="s">
        <v>2656</v>
      </c>
      <c r="L1567" s="835">
        <v>250</v>
      </c>
      <c r="M1567" s="835">
        <v>250</v>
      </c>
      <c r="N1567" s="832">
        <v>1</v>
      </c>
      <c r="O1567" s="836">
        <v>1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31</v>
      </c>
      <c r="B1568" s="832" t="s">
        <v>2041</v>
      </c>
      <c r="C1568" s="832" t="s">
        <v>2047</v>
      </c>
      <c r="D1568" s="833" t="s">
        <v>3332</v>
      </c>
      <c r="E1568" s="834" t="s">
        <v>2078</v>
      </c>
      <c r="F1568" s="832" t="s">
        <v>2044</v>
      </c>
      <c r="G1568" s="832" t="s">
        <v>2109</v>
      </c>
      <c r="H1568" s="832" t="s">
        <v>588</v>
      </c>
      <c r="I1568" s="832" t="s">
        <v>2596</v>
      </c>
      <c r="J1568" s="832" t="s">
        <v>2597</v>
      </c>
      <c r="K1568" s="832" t="s">
        <v>2598</v>
      </c>
      <c r="L1568" s="835">
        <v>628</v>
      </c>
      <c r="M1568" s="835">
        <v>628</v>
      </c>
      <c r="N1568" s="832">
        <v>1</v>
      </c>
      <c r="O1568" s="836">
        <v>1</v>
      </c>
      <c r="P1568" s="835">
        <v>628</v>
      </c>
      <c r="Q1568" s="837">
        <v>1</v>
      </c>
      <c r="R1568" s="832">
        <v>1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31</v>
      </c>
      <c r="B1569" s="832" t="s">
        <v>2041</v>
      </c>
      <c r="C1569" s="832" t="s">
        <v>2047</v>
      </c>
      <c r="D1569" s="833" t="s">
        <v>3332</v>
      </c>
      <c r="E1569" s="834" t="s">
        <v>2078</v>
      </c>
      <c r="F1569" s="832" t="s">
        <v>2044</v>
      </c>
      <c r="G1569" s="832" t="s">
        <v>2109</v>
      </c>
      <c r="H1569" s="832" t="s">
        <v>588</v>
      </c>
      <c r="I1569" s="832" t="s">
        <v>2599</v>
      </c>
      <c r="J1569" s="832" t="s">
        <v>2493</v>
      </c>
      <c r="K1569" s="832" t="s">
        <v>2600</v>
      </c>
      <c r="L1569" s="835">
        <v>600</v>
      </c>
      <c r="M1569" s="835">
        <v>600</v>
      </c>
      <c r="N1569" s="832">
        <v>1</v>
      </c>
      <c r="O1569" s="836">
        <v>1</v>
      </c>
      <c r="P1569" s="835">
        <v>600</v>
      </c>
      <c r="Q1569" s="837">
        <v>1</v>
      </c>
      <c r="R1569" s="832">
        <v>1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31</v>
      </c>
      <c r="B1570" s="832" t="s">
        <v>2041</v>
      </c>
      <c r="C1570" s="832" t="s">
        <v>2047</v>
      </c>
      <c r="D1570" s="833" t="s">
        <v>3332</v>
      </c>
      <c r="E1570" s="834" t="s">
        <v>2078</v>
      </c>
      <c r="F1570" s="832" t="s">
        <v>2044</v>
      </c>
      <c r="G1570" s="832" t="s">
        <v>2109</v>
      </c>
      <c r="H1570" s="832" t="s">
        <v>588</v>
      </c>
      <c r="I1570" s="832" t="s">
        <v>2665</v>
      </c>
      <c r="J1570" s="832" t="s">
        <v>2666</v>
      </c>
      <c r="K1570" s="832" t="s">
        <v>2667</v>
      </c>
      <c r="L1570" s="835">
        <v>269.06</v>
      </c>
      <c r="M1570" s="835">
        <v>269.06</v>
      </c>
      <c r="N1570" s="832">
        <v>1</v>
      </c>
      <c r="O1570" s="836">
        <v>1</v>
      </c>
      <c r="P1570" s="835">
        <v>269.06</v>
      </c>
      <c r="Q1570" s="837">
        <v>1</v>
      </c>
      <c r="R1570" s="832">
        <v>1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31</v>
      </c>
      <c r="B1571" s="832" t="s">
        <v>2041</v>
      </c>
      <c r="C1571" s="832" t="s">
        <v>2047</v>
      </c>
      <c r="D1571" s="833" t="s">
        <v>3332</v>
      </c>
      <c r="E1571" s="834" t="s">
        <v>2078</v>
      </c>
      <c r="F1571" s="832" t="s">
        <v>2044</v>
      </c>
      <c r="G1571" s="832" t="s">
        <v>2109</v>
      </c>
      <c r="H1571" s="832" t="s">
        <v>588</v>
      </c>
      <c r="I1571" s="832" t="s">
        <v>2372</v>
      </c>
      <c r="J1571" s="832" t="s">
        <v>2373</v>
      </c>
      <c r="K1571" s="832" t="s">
        <v>2374</v>
      </c>
      <c r="L1571" s="835">
        <v>250</v>
      </c>
      <c r="M1571" s="835">
        <v>250</v>
      </c>
      <c r="N1571" s="832">
        <v>1</v>
      </c>
      <c r="O1571" s="836">
        <v>1</v>
      </c>
      <c r="P1571" s="835">
        <v>250</v>
      </c>
      <c r="Q1571" s="837">
        <v>1</v>
      </c>
      <c r="R1571" s="832">
        <v>1</v>
      </c>
      <c r="S1571" s="837">
        <v>1</v>
      </c>
      <c r="T1571" s="836">
        <v>1</v>
      </c>
      <c r="U1571" s="838">
        <v>1</v>
      </c>
    </row>
    <row r="1572" spans="1:21" ht="14.4" customHeight="1" x14ac:dyDescent="0.3">
      <c r="A1572" s="831">
        <v>31</v>
      </c>
      <c r="B1572" s="832" t="s">
        <v>2041</v>
      </c>
      <c r="C1572" s="832" t="s">
        <v>2047</v>
      </c>
      <c r="D1572" s="833" t="s">
        <v>3332</v>
      </c>
      <c r="E1572" s="834" t="s">
        <v>2078</v>
      </c>
      <c r="F1572" s="832" t="s">
        <v>2044</v>
      </c>
      <c r="G1572" s="832" t="s">
        <v>2131</v>
      </c>
      <c r="H1572" s="832" t="s">
        <v>588</v>
      </c>
      <c r="I1572" s="832" t="s">
        <v>2214</v>
      </c>
      <c r="J1572" s="832" t="s">
        <v>2215</v>
      </c>
      <c r="K1572" s="832" t="s">
        <v>2216</v>
      </c>
      <c r="L1572" s="835">
        <v>260</v>
      </c>
      <c r="M1572" s="835">
        <v>520</v>
      </c>
      <c r="N1572" s="832">
        <v>2</v>
      </c>
      <c r="O1572" s="836">
        <v>1</v>
      </c>
      <c r="P1572" s="835">
        <v>520</v>
      </c>
      <c r="Q1572" s="837">
        <v>1</v>
      </c>
      <c r="R1572" s="832">
        <v>2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31</v>
      </c>
      <c r="B1573" s="832" t="s">
        <v>2041</v>
      </c>
      <c r="C1573" s="832" t="s">
        <v>2047</v>
      </c>
      <c r="D1573" s="833" t="s">
        <v>3332</v>
      </c>
      <c r="E1573" s="834" t="s">
        <v>2057</v>
      </c>
      <c r="F1573" s="832" t="s">
        <v>2042</v>
      </c>
      <c r="G1573" s="832" t="s">
        <v>3298</v>
      </c>
      <c r="H1573" s="832" t="s">
        <v>588</v>
      </c>
      <c r="I1573" s="832" t="s">
        <v>3299</v>
      </c>
      <c r="J1573" s="832" t="s">
        <v>3300</v>
      </c>
      <c r="K1573" s="832" t="s">
        <v>3301</v>
      </c>
      <c r="L1573" s="835">
        <v>0</v>
      </c>
      <c r="M1573" s="835">
        <v>0</v>
      </c>
      <c r="N1573" s="832">
        <v>3</v>
      </c>
      <c r="O1573" s="836">
        <v>1</v>
      </c>
      <c r="P1573" s="835"/>
      <c r="Q1573" s="837"/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31</v>
      </c>
      <c r="B1574" s="832" t="s">
        <v>2041</v>
      </c>
      <c r="C1574" s="832" t="s">
        <v>2047</v>
      </c>
      <c r="D1574" s="833" t="s">
        <v>3332</v>
      </c>
      <c r="E1574" s="834" t="s">
        <v>2057</v>
      </c>
      <c r="F1574" s="832" t="s">
        <v>2042</v>
      </c>
      <c r="G1574" s="832" t="s">
        <v>3302</v>
      </c>
      <c r="H1574" s="832" t="s">
        <v>588</v>
      </c>
      <c r="I1574" s="832" t="s">
        <v>3303</v>
      </c>
      <c r="J1574" s="832" t="s">
        <v>3304</v>
      </c>
      <c r="K1574" s="832" t="s">
        <v>3305</v>
      </c>
      <c r="L1574" s="835">
        <v>0</v>
      </c>
      <c r="M1574" s="835">
        <v>0</v>
      </c>
      <c r="N1574" s="832">
        <v>1</v>
      </c>
      <c r="O1574" s="836">
        <v>1</v>
      </c>
      <c r="P1574" s="835"/>
      <c r="Q1574" s="837"/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31</v>
      </c>
      <c r="B1575" s="832" t="s">
        <v>2041</v>
      </c>
      <c r="C1575" s="832" t="s">
        <v>2047</v>
      </c>
      <c r="D1575" s="833" t="s">
        <v>3332</v>
      </c>
      <c r="E1575" s="834" t="s">
        <v>2057</v>
      </c>
      <c r="F1575" s="832" t="s">
        <v>2042</v>
      </c>
      <c r="G1575" s="832" t="s">
        <v>2837</v>
      </c>
      <c r="H1575" s="832" t="s">
        <v>588</v>
      </c>
      <c r="I1575" s="832" t="s">
        <v>3306</v>
      </c>
      <c r="J1575" s="832" t="s">
        <v>3031</v>
      </c>
      <c r="K1575" s="832" t="s">
        <v>3307</v>
      </c>
      <c r="L1575" s="835">
        <v>115.26</v>
      </c>
      <c r="M1575" s="835">
        <v>115.26</v>
      </c>
      <c r="N1575" s="832">
        <v>1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31</v>
      </c>
      <c r="B1576" s="832" t="s">
        <v>2041</v>
      </c>
      <c r="C1576" s="832" t="s">
        <v>2047</v>
      </c>
      <c r="D1576" s="833" t="s">
        <v>3332</v>
      </c>
      <c r="E1576" s="834" t="s">
        <v>2057</v>
      </c>
      <c r="F1576" s="832" t="s">
        <v>2042</v>
      </c>
      <c r="G1576" s="832" t="s">
        <v>3308</v>
      </c>
      <c r="H1576" s="832" t="s">
        <v>588</v>
      </c>
      <c r="I1576" s="832" t="s">
        <v>3309</v>
      </c>
      <c r="J1576" s="832" t="s">
        <v>3310</v>
      </c>
      <c r="K1576" s="832" t="s">
        <v>3311</v>
      </c>
      <c r="L1576" s="835">
        <v>185.34</v>
      </c>
      <c r="M1576" s="835">
        <v>370.68</v>
      </c>
      <c r="N1576" s="832">
        <v>2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31</v>
      </c>
      <c r="B1577" s="832" t="s">
        <v>2041</v>
      </c>
      <c r="C1577" s="832" t="s">
        <v>2047</v>
      </c>
      <c r="D1577" s="833" t="s">
        <v>3332</v>
      </c>
      <c r="E1577" s="834" t="s">
        <v>2057</v>
      </c>
      <c r="F1577" s="832" t="s">
        <v>2042</v>
      </c>
      <c r="G1577" s="832" t="s">
        <v>3308</v>
      </c>
      <c r="H1577" s="832" t="s">
        <v>588</v>
      </c>
      <c r="I1577" s="832" t="s">
        <v>3312</v>
      </c>
      <c r="J1577" s="832" t="s">
        <v>3313</v>
      </c>
      <c r="K1577" s="832" t="s">
        <v>3314</v>
      </c>
      <c r="L1577" s="835">
        <v>556.04</v>
      </c>
      <c r="M1577" s="835">
        <v>2224.16</v>
      </c>
      <c r="N1577" s="832">
        <v>4</v>
      </c>
      <c r="O1577" s="836">
        <v>1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31</v>
      </c>
      <c r="B1578" s="832" t="s">
        <v>2041</v>
      </c>
      <c r="C1578" s="832" t="s">
        <v>2047</v>
      </c>
      <c r="D1578" s="833" t="s">
        <v>3332</v>
      </c>
      <c r="E1578" s="834" t="s">
        <v>2057</v>
      </c>
      <c r="F1578" s="832" t="s">
        <v>2042</v>
      </c>
      <c r="G1578" s="832" t="s">
        <v>3315</v>
      </c>
      <c r="H1578" s="832" t="s">
        <v>630</v>
      </c>
      <c r="I1578" s="832" t="s">
        <v>3316</v>
      </c>
      <c r="J1578" s="832" t="s">
        <v>3317</v>
      </c>
      <c r="K1578" s="832" t="s">
        <v>3318</v>
      </c>
      <c r="L1578" s="835">
        <v>969.48</v>
      </c>
      <c r="M1578" s="835">
        <v>2908.44</v>
      </c>
      <c r="N1578" s="832">
        <v>3</v>
      </c>
      <c r="O1578" s="836">
        <v>1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31</v>
      </c>
      <c r="B1579" s="832" t="s">
        <v>2041</v>
      </c>
      <c r="C1579" s="832" t="s">
        <v>2047</v>
      </c>
      <c r="D1579" s="833" t="s">
        <v>3332</v>
      </c>
      <c r="E1579" s="834" t="s">
        <v>2057</v>
      </c>
      <c r="F1579" s="832" t="s">
        <v>2042</v>
      </c>
      <c r="G1579" s="832" t="s">
        <v>3315</v>
      </c>
      <c r="H1579" s="832" t="s">
        <v>630</v>
      </c>
      <c r="I1579" s="832" t="s">
        <v>3319</v>
      </c>
      <c r="J1579" s="832" t="s">
        <v>3317</v>
      </c>
      <c r="K1579" s="832" t="s">
        <v>3320</v>
      </c>
      <c r="L1579" s="835">
        <v>242.37</v>
      </c>
      <c r="M1579" s="835">
        <v>484.74</v>
      </c>
      <c r="N1579" s="832">
        <v>2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31</v>
      </c>
      <c r="B1580" s="832" t="s">
        <v>2041</v>
      </c>
      <c r="C1580" s="832" t="s">
        <v>2047</v>
      </c>
      <c r="D1580" s="833" t="s">
        <v>3332</v>
      </c>
      <c r="E1580" s="834" t="s">
        <v>2057</v>
      </c>
      <c r="F1580" s="832" t="s">
        <v>2042</v>
      </c>
      <c r="G1580" s="832" t="s">
        <v>3315</v>
      </c>
      <c r="H1580" s="832" t="s">
        <v>630</v>
      </c>
      <c r="I1580" s="832" t="s">
        <v>3321</v>
      </c>
      <c r="J1580" s="832" t="s">
        <v>3317</v>
      </c>
      <c r="K1580" s="832" t="s">
        <v>3322</v>
      </c>
      <c r="L1580" s="835">
        <v>1454.23</v>
      </c>
      <c r="M1580" s="835">
        <v>1454.23</v>
      </c>
      <c r="N1580" s="832">
        <v>1</v>
      </c>
      <c r="O1580" s="836">
        <v>1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31</v>
      </c>
      <c r="B1581" s="832" t="s">
        <v>2041</v>
      </c>
      <c r="C1581" s="832" t="s">
        <v>2047</v>
      </c>
      <c r="D1581" s="833" t="s">
        <v>3332</v>
      </c>
      <c r="E1581" s="834" t="s">
        <v>2057</v>
      </c>
      <c r="F1581" s="832" t="s">
        <v>2042</v>
      </c>
      <c r="G1581" s="832" t="s">
        <v>3323</v>
      </c>
      <c r="H1581" s="832" t="s">
        <v>588</v>
      </c>
      <c r="I1581" s="832" t="s">
        <v>3324</v>
      </c>
      <c r="J1581" s="832" t="s">
        <v>3325</v>
      </c>
      <c r="K1581" s="832" t="s">
        <v>3326</v>
      </c>
      <c r="L1581" s="835">
        <v>908.53</v>
      </c>
      <c r="M1581" s="835">
        <v>908.53</v>
      </c>
      <c r="N1581" s="832">
        <v>1</v>
      </c>
      <c r="O1581" s="836">
        <v>1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31</v>
      </c>
      <c r="B1582" s="832" t="s">
        <v>2041</v>
      </c>
      <c r="C1582" s="832" t="s">
        <v>2047</v>
      </c>
      <c r="D1582" s="833" t="s">
        <v>3332</v>
      </c>
      <c r="E1582" s="834" t="s">
        <v>2057</v>
      </c>
      <c r="F1582" s="832" t="s">
        <v>2042</v>
      </c>
      <c r="G1582" s="832" t="s">
        <v>3323</v>
      </c>
      <c r="H1582" s="832" t="s">
        <v>588</v>
      </c>
      <c r="I1582" s="832" t="s">
        <v>3327</v>
      </c>
      <c r="J1582" s="832" t="s">
        <v>3325</v>
      </c>
      <c r="K1582" s="832" t="s">
        <v>3328</v>
      </c>
      <c r="L1582" s="835">
        <v>0</v>
      </c>
      <c r="M1582" s="835">
        <v>0</v>
      </c>
      <c r="N1582" s="832">
        <v>2</v>
      </c>
      <c r="O1582" s="836">
        <v>1</v>
      </c>
      <c r="P1582" s="835"/>
      <c r="Q1582" s="837"/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31</v>
      </c>
      <c r="B1583" s="832" t="s">
        <v>2041</v>
      </c>
      <c r="C1583" s="832" t="s">
        <v>2047</v>
      </c>
      <c r="D1583" s="833" t="s">
        <v>3332</v>
      </c>
      <c r="E1583" s="834" t="s">
        <v>2057</v>
      </c>
      <c r="F1583" s="832" t="s">
        <v>2042</v>
      </c>
      <c r="G1583" s="832" t="s">
        <v>2401</v>
      </c>
      <c r="H1583" s="832" t="s">
        <v>630</v>
      </c>
      <c r="I1583" s="832" t="s">
        <v>3329</v>
      </c>
      <c r="J1583" s="832" t="s">
        <v>1606</v>
      </c>
      <c r="K1583" s="832" t="s">
        <v>3330</v>
      </c>
      <c r="L1583" s="835">
        <v>301.2</v>
      </c>
      <c r="M1583" s="835">
        <v>301.2</v>
      </c>
      <c r="N1583" s="832">
        <v>1</v>
      </c>
      <c r="O1583" s="836">
        <v>1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31</v>
      </c>
      <c r="B1584" s="832" t="s">
        <v>2041</v>
      </c>
      <c r="C1584" s="832" t="s">
        <v>2047</v>
      </c>
      <c r="D1584" s="833" t="s">
        <v>3332</v>
      </c>
      <c r="E1584" s="834" t="s">
        <v>2061</v>
      </c>
      <c r="F1584" s="832" t="s">
        <v>2042</v>
      </c>
      <c r="G1584" s="832" t="s">
        <v>2085</v>
      </c>
      <c r="H1584" s="832" t="s">
        <v>630</v>
      </c>
      <c r="I1584" s="832" t="s">
        <v>1774</v>
      </c>
      <c r="J1584" s="832" t="s">
        <v>1158</v>
      </c>
      <c r="K1584" s="832" t="s">
        <v>1775</v>
      </c>
      <c r="L1584" s="835">
        <v>225.06</v>
      </c>
      <c r="M1584" s="835">
        <v>225.06</v>
      </c>
      <c r="N1584" s="832">
        <v>1</v>
      </c>
      <c r="O1584" s="836">
        <v>1</v>
      </c>
      <c r="P1584" s="835">
        <v>225.06</v>
      </c>
      <c r="Q1584" s="837">
        <v>1</v>
      </c>
      <c r="R1584" s="832">
        <v>1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31</v>
      </c>
      <c r="B1585" s="832" t="s">
        <v>2041</v>
      </c>
      <c r="C1585" s="832" t="s">
        <v>2047</v>
      </c>
      <c r="D1585" s="833" t="s">
        <v>3332</v>
      </c>
      <c r="E1585" s="834" t="s">
        <v>2061</v>
      </c>
      <c r="F1585" s="832" t="s">
        <v>2042</v>
      </c>
      <c r="G1585" s="832" t="s">
        <v>2161</v>
      </c>
      <c r="H1585" s="832" t="s">
        <v>588</v>
      </c>
      <c r="I1585" s="832" t="s">
        <v>2162</v>
      </c>
      <c r="J1585" s="832" t="s">
        <v>2163</v>
      </c>
      <c r="K1585" s="832" t="s">
        <v>2164</v>
      </c>
      <c r="L1585" s="835">
        <v>132.97999999999999</v>
      </c>
      <c r="M1585" s="835">
        <v>265.95999999999998</v>
      </c>
      <c r="N1585" s="832">
        <v>2</v>
      </c>
      <c r="O1585" s="836">
        <v>1</v>
      </c>
      <c r="P1585" s="835">
        <v>265.95999999999998</v>
      </c>
      <c r="Q1585" s="837">
        <v>1</v>
      </c>
      <c r="R1585" s="832">
        <v>2</v>
      </c>
      <c r="S1585" s="837">
        <v>1</v>
      </c>
      <c r="T1585" s="836">
        <v>1</v>
      </c>
      <c r="U1585" s="838">
        <v>1</v>
      </c>
    </row>
    <row r="1586" spans="1:21" ht="14.4" customHeight="1" x14ac:dyDescent="0.3">
      <c r="A1586" s="831">
        <v>31</v>
      </c>
      <c r="B1586" s="832" t="s">
        <v>2041</v>
      </c>
      <c r="C1586" s="832" t="s">
        <v>2047</v>
      </c>
      <c r="D1586" s="833" t="s">
        <v>3332</v>
      </c>
      <c r="E1586" s="834" t="s">
        <v>2061</v>
      </c>
      <c r="F1586" s="832" t="s">
        <v>2042</v>
      </c>
      <c r="G1586" s="832" t="s">
        <v>2082</v>
      </c>
      <c r="H1586" s="832" t="s">
        <v>630</v>
      </c>
      <c r="I1586" s="832" t="s">
        <v>2091</v>
      </c>
      <c r="J1586" s="832" t="s">
        <v>810</v>
      </c>
      <c r="K1586" s="832" t="s">
        <v>1636</v>
      </c>
      <c r="L1586" s="835">
        <v>736.33</v>
      </c>
      <c r="M1586" s="835">
        <v>2208.9900000000002</v>
      </c>
      <c r="N1586" s="832">
        <v>3</v>
      </c>
      <c r="O1586" s="836">
        <v>2</v>
      </c>
      <c r="P1586" s="835">
        <v>2208.9900000000002</v>
      </c>
      <c r="Q1586" s="837">
        <v>1</v>
      </c>
      <c r="R1586" s="832">
        <v>3</v>
      </c>
      <c r="S1586" s="837">
        <v>1</v>
      </c>
      <c r="T1586" s="836">
        <v>2</v>
      </c>
      <c r="U1586" s="838">
        <v>1</v>
      </c>
    </row>
    <row r="1587" spans="1:21" ht="14.4" customHeight="1" x14ac:dyDescent="0.3">
      <c r="A1587" s="831">
        <v>31</v>
      </c>
      <c r="B1587" s="832" t="s">
        <v>2041</v>
      </c>
      <c r="C1587" s="832" t="s">
        <v>2047</v>
      </c>
      <c r="D1587" s="833" t="s">
        <v>3332</v>
      </c>
      <c r="E1587" s="834" t="s">
        <v>2061</v>
      </c>
      <c r="F1587" s="832" t="s">
        <v>2042</v>
      </c>
      <c r="G1587" s="832" t="s">
        <v>2380</v>
      </c>
      <c r="H1587" s="832" t="s">
        <v>588</v>
      </c>
      <c r="I1587" s="832" t="s">
        <v>2381</v>
      </c>
      <c r="J1587" s="832" t="s">
        <v>2382</v>
      </c>
      <c r="K1587" s="832" t="s">
        <v>2173</v>
      </c>
      <c r="L1587" s="835">
        <v>93.96</v>
      </c>
      <c r="M1587" s="835">
        <v>93.96</v>
      </c>
      <c r="N1587" s="832">
        <v>1</v>
      </c>
      <c r="O1587" s="836">
        <v>1</v>
      </c>
      <c r="P1587" s="835">
        <v>93.96</v>
      </c>
      <c r="Q1587" s="837">
        <v>1</v>
      </c>
      <c r="R1587" s="832">
        <v>1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31</v>
      </c>
      <c r="B1588" s="832" t="s">
        <v>2041</v>
      </c>
      <c r="C1588" s="832" t="s">
        <v>2047</v>
      </c>
      <c r="D1588" s="833" t="s">
        <v>3332</v>
      </c>
      <c r="E1588" s="834" t="s">
        <v>2061</v>
      </c>
      <c r="F1588" s="832" t="s">
        <v>2042</v>
      </c>
      <c r="G1588" s="832" t="s">
        <v>2097</v>
      </c>
      <c r="H1588" s="832" t="s">
        <v>588</v>
      </c>
      <c r="I1588" s="832" t="s">
        <v>2196</v>
      </c>
      <c r="J1588" s="832" t="s">
        <v>1114</v>
      </c>
      <c r="K1588" s="832" t="s">
        <v>2197</v>
      </c>
      <c r="L1588" s="835">
        <v>50.32</v>
      </c>
      <c r="M1588" s="835">
        <v>50.32</v>
      </c>
      <c r="N1588" s="832">
        <v>1</v>
      </c>
      <c r="O1588" s="836">
        <v>1</v>
      </c>
      <c r="P1588" s="835">
        <v>50.32</v>
      </c>
      <c r="Q1588" s="837">
        <v>1</v>
      </c>
      <c r="R1588" s="832">
        <v>1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31</v>
      </c>
      <c r="B1589" s="832" t="s">
        <v>2041</v>
      </c>
      <c r="C1589" s="832" t="s">
        <v>2047</v>
      </c>
      <c r="D1589" s="833" t="s">
        <v>3332</v>
      </c>
      <c r="E1589" s="834" t="s">
        <v>2072</v>
      </c>
      <c r="F1589" s="832" t="s">
        <v>2042</v>
      </c>
      <c r="G1589" s="832" t="s">
        <v>2082</v>
      </c>
      <c r="H1589" s="832" t="s">
        <v>630</v>
      </c>
      <c r="I1589" s="832" t="s">
        <v>2083</v>
      </c>
      <c r="J1589" s="832" t="s">
        <v>810</v>
      </c>
      <c r="K1589" s="832" t="s">
        <v>1638</v>
      </c>
      <c r="L1589" s="835">
        <v>490.89</v>
      </c>
      <c r="M1589" s="835">
        <v>1472.67</v>
      </c>
      <c r="N1589" s="832">
        <v>3</v>
      </c>
      <c r="O1589" s="836">
        <v>2</v>
      </c>
      <c r="P1589" s="835">
        <v>490.89</v>
      </c>
      <c r="Q1589" s="837">
        <v>0.33333333333333331</v>
      </c>
      <c r="R1589" s="832">
        <v>1</v>
      </c>
      <c r="S1589" s="837">
        <v>0.33333333333333331</v>
      </c>
      <c r="T1589" s="836">
        <v>1</v>
      </c>
      <c r="U1589" s="838">
        <v>0.5</v>
      </c>
    </row>
    <row r="1590" spans="1:21" ht="14.4" customHeight="1" x14ac:dyDescent="0.3">
      <c r="A1590" s="831">
        <v>31</v>
      </c>
      <c r="B1590" s="832" t="s">
        <v>2041</v>
      </c>
      <c r="C1590" s="832" t="s">
        <v>2047</v>
      </c>
      <c r="D1590" s="833" t="s">
        <v>3332</v>
      </c>
      <c r="E1590" s="834" t="s">
        <v>2072</v>
      </c>
      <c r="F1590" s="832" t="s">
        <v>2044</v>
      </c>
      <c r="G1590" s="832" t="s">
        <v>2109</v>
      </c>
      <c r="H1590" s="832" t="s">
        <v>588</v>
      </c>
      <c r="I1590" s="832" t="s">
        <v>2125</v>
      </c>
      <c r="J1590" s="832" t="s">
        <v>2126</v>
      </c>
      <c r="K1590" s="832" t="s">
        <v>2127</v>
      </c>
      <c r="L1590" s="835">
        <v>350</v>
      </c>
      <c r="M1590" s="835">
        <v>350</v>
      </c>
      <c r="N1590" s="832">
        <v>1</v>
      </c>
      <c r="O1590" s="836">
        <v>1</v>
      </c>
      <c r="P1590" s="835">
        <v>350</v>
      </c>
      <c r="Q1590" s="837">
        <v>1</v>
      </c>
      <c r="R1590" s="832">
        <v>1</v>
      </c>
      <c r="S1590" s="837">
        <v>1</v>
      </c>
      <c r="T1590" s="836">
        <v>1</v>
      </c>
      <c r="U1590" s="838">
        <v>1</v>
      </c>
    </row>
    <row r="1591" spans="1:21" ht="14.4" customHeight="1" x14ac:dyDescent="0.3">
      <c r="A1591" s="831">
        <v>31</v>
      </c>
      <c r="B1591" s="832" t="s">
        <v>2041</v>
      </c>
      <c r="C1591" s="832" t="s">
        <v>2047</v>
      </c>
      <c r="D1591" s="833" t="s">
        <v>3332</v>
      </c>
      <c r="E1591" s="834" t="s">
        <v>2076</v>
      </c>
      <c r="F1591" s="832" t="s">
        <v>2042</v>
      </c>
      <c r="G1591" s="832" t="s">
        <v>2145</v>
      </c>
      <c r="H1591" s="832" t="s">
        <v>588</v>
      </c>
      <c r="I1591" s="832" t="s">
        <v>2146</v>
      </c>
      <c r="J1591" s="832" t="s">
        <v>2147</v>
      </c>
      <c r="K1591" s="832" t="s">
        <v>2148</v>
      </c>
      <c r="L1591" s="835">
        <v>0</v>
      </c>
      <c r="M1591" s="835">
        <v>0</v>
      </c>
      <c r="N1591" s="832">
        <v>1</v>
      </c>
      <c r="O1591" s="836">
        <v>1</v>
      </c>
      <c r="P1591" s="835"/>
      <c r="Q1591" s="837"/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31</v>
      </c>
      <c r="B1592" s="832" t="s">
        <v>2041</v>
      </c>
      <c r="C1592" s="832" t="s">
        <v>2047</v>
      </c>
      <c r="D1592" s="833" t="s">
        <v>3332</v>
      </c>
      <c r="E1592" s="834" t="s">
        <v>2076</v>
      </c>
      <c r="F1592" s="832" t="s">
        <v>2042</v>
      </c>
      <c r="G1592" s="832" t="s">
        <v>2542</v>
      </c>
      <c r="H1592" s="832" t="s">
        <v>588</v>
      </c>
      <c r="I1592" s="832" t="s">
        <v>2543</v>
      </c>
      <c r="J1592" s="832" t="s">
        <v>2544</v>
      </c>
      <c r="K1592" s="832" t="s">
        <v>2545</v>
      </c>
      <c r="L1592" s="835">
        <v>24.37</v>
      </c>
      <c r="M1592" s="835">
        <v>24.37</v>
      </c>
      <c r="N1592" s="832">
        <v>1</v>
      </c>
      <c r="O1592" s="836">
        <v>1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31</v>
      </c>
      <c r="B1593" s="832" t="s">
        <v>2041</v>
      </c>
      <c r="C1593" s="832" t="s">
        <v>2047</v>
      </c>
      <c r="D1593" s="833" t="s">
        <v>3332</v>
      </c>
      <c r="E1593" s="834" t="s">
        <v>2076</v>
      </c>
      <c r="F1593" s="832" t="s">
        <v>2042</v>
      </c>
      <c r="G1593" s="832" t="s">
        <v>2082</v>
      </c>
      <c r="H1593" s="832" t="s">
        <v>630</v>
      </c>
      <c r="I1593" s="832" t="s">
        <v>2083</v>
      </c>
      <c r="J1593" s="832" t="s">
        <v>810</v>
      </c>
      <c r="K1593" s="832" t="s">
        <v>1638</v>
      </c>
      <c r="L1593" s="835">
        <v>490.89</v>
      </c>
      <c r="M1593" s="835">
        <v>490.89</v>
      </c>
      <c r="N1593" s="832">
        <v>1</v>
      </c>
      <c r="O1593" s="836">
        <v>1</v>
      </c>
      <c r="P1593" s="835">
        <v>490.89</v>
      </c>
      <c r="Q1593" s="837">
        <v>1</v>
      </c>
      <c r="R1593" s="832">
        <v>1</v>
      </c>
      <c r="S1593" s="837">
        <v>1</v>
      </c>
      <c r="T1593" s="836">
        <v>1</v>
      </c>
      <c r="U1593" s="838">
        <v>1</v>
      </c>
    </row>
    <row r="1594" spans="1:21" ht="14.4" customHeight="1" x14ac:dyDescent="0.3">
      <c r="A1594" s="831">
        <v>31</v>
      </c>
      <c r="B1594" s="832" t="s">
        <v>2041</v>
      </c>
      <c r="C1594" s="832" t="s">
        <v>2047</v>
      </c>
      <c r="D1594" s="833" t="s">
        <v>3332</v>
      </c>
      <c r="E1594" s="834" t="s">
        <v>2076</v>
      </c>
      <c r="F1594" s="832" t="s">
        <v>2042</v>
      </c>
      <c r="G1594" s="832" t="s">
        <v>2093</v>
      </c>
      <c r="H1594" s="832" t="s">
        <v>630</v>
      </c>
      <c r="I1594" s="832" t="s">
        <v>1866</v>
      </c>
      <c r="J1594" s="832" t="s">
        <v>1867</v>
      </c>
      <c r="K1594" s="832" t="s">
        <v>1868</v>
      </c>
      <c r="L1594" s="835">
        <v>0</v>
      </c>
      <c r="M1594" s="835">
        <v>0</v>
      </c>
      <c r="N1594" s="832">
        <v>2</v>
      </c>
      <c r="O1594" s="836">
        <v>2</v>
      </c>
      <c r="P1594" s="835">
        <v>0</v>
      </c>
      <c r="Q1594" s="837"/>
      <c r="R1594" s="832">
        <v>2</v>
      </c>
      <c r="S1594" s="837">
        <v>1</v>
      </c>
      <c r="T1594" s="836">
        <v>2</v>
      </c>
      <c r="U1594" s="838">
        <v>1</v>
      </c>
    </row>
    <row r="1595" spans="1:21" ht="14.4" customHeight="1" x14ac:dyDescent="0.3">
      <c r="A1595" s="831">
        <v>31</v>
      </c>
      <c r="B1595" s="832" t="s">
        <v>2041</v>
      </c>
      <c r="C1595" s="832" t="s">
        <v>2047</v>
      </c>
      <c r="D1595" s="833" t="s">
        <v>3332</v>
      </c>
      <c r="E1595" s="834" t="s">
        <v>2076</v>
      </c>
      <c r="F1595" s="832" t="s">
        <v>2044</v>
      </c>
      <c r="G1595" s="832" t="s">
        <v>2109</v>
      </c>
      <c r="H1595" s="832" t="s">
        <v>588</v>
      </c>
      <c r="I1595" s="832" t="s">
        <v>2365</v>
      </c>
      <c r="J1595" s="832" t="s">
        <v>2318</v>
      </c>
      <c r="K1595" s="832" t="s">
        <v>2366</v>
      </c>
      <c r="L1595" s="835">
        <v>775</v>
      </c>
      <c r="M1595" s="835">
        <v>775</v>
      </c>
      <c r="N1595" s="832">
        <v>1</v>
      </c>
      <c r="O1595" s="836">
        <v>1</v>
      </c>
      <c r="P1595" s="835">
        <v>775</v>
      </c>
      <c r="Q1595" s="837">
        <v>1</v>
      </c>
      <c r="R1595" s="832">
        <v>1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31</v>
      </c>
      <c r="B1596" s="832" t="s">
        <v>2041</v>
      </c>
      <c r="C1596" s="832" t="s">
        <v>2047</v>
      </c>
      <c r="D1596" s="833" t="s">
        <v>3332</v>
      </c>
      <c r="E1596" s="834" t="s">
        <v>2068</v>
      </c>
      <c r="F1596" s="832" t="s">
        <v>2042</v>
      </c>
      <c r="G1596" s="832" t="s">
        <v>2161</v>
      </c>
      <c r="H1596" s="832" t="s">
        <v>588</v>
      </c>
      <c r="I1596" s="832" t="s">
        <v>2162</v>
      </c>
      <c r="J1596" s="832" t="s">
        <v>2163</v>
      </c>
      <c r="K1596" s="832" t="s">
        <v>2164</v>
      </c>
      <c r="L1596" s="835">
        <v>132.97999999999999</v>
      </c>
      <c r="M1596" s="835">
        <v>265.95999999999998</v>
      </c>
      <c r="N1596" s="832">
        <v>2</v>
      </c>
      <c r="O1596" s="836">
        <v>1</v>
      </c>
      <c r="P1596" s="835">
        <v>265.95999999999998</v>
      </c>
      <c r="Q1596" s="837">
        <v>1</v>
      </c>
      <c r="R1596" s="832">
        <v>2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31</v>
      </c>
      <c r="B1597" s="832" t="s">
        <v>2041</v>
      </c>
      <c r="C1597" s="832" t="s">
        <v>2047</v>
      </c>
      <c r="D1597" s="833" t="s">
        <v>3332</v>
      </c>
      <c r="E1597" s="834" t="s">
        <v>2068</v>
      </c>
      <c r="F1597" s="832" t="s">
        <v>2042</v>
      </c>
      <c r="G1597" s="832" t="s">
        <v>2082</v>
      </c>
      <c r="H1597" s="832" t="s">
        <v>630</v>
      </c>
      <c r="I1597" s="832" t="s">
        <v>2233</v>
      </c>
      <c r="J1597" s="832" t="s">
        <v>810</v>
      </c>
      <c r="K1597" s="832" t="s">
        <v>2234</v>
      </c>
      <c r="L1597" s="835">
        <v>923.74</v>
      </c>
      <c r="M1597" s="835">
        <v>1847.48</v>
      </c>
      <c r="N1597" s="832">
        <v>2</v>
      </c>
      <c r="O1597" s="836">
        <v>1</v>
      </c>
      <c r="P1597" s="835">
        <v>1847.48</v>
      </c>
      <c r="Q1597" s="837">
        <v>1</v>
      </c>
      <c r="R1597" s="832">
        <v>2</v>
      </c>
      <c r="S1597" s="837">
        <v>1</v>
      </c>
      <c r="T1597" s="836">
        <v>1</v>
      </c>
      <c r="U1597" s="838">
        <v>1</v>
      </c>
    </row>
    <row r="1598" spans="1:21" ht="14.4" customHeight="1" x14ac:dyDescent="0.3">
      <c r="A1598" s="831">
        <v>31</v>
      </c>
      <c r="B1598" s="832" t="s">
        <v>2041</v>
      </c>
      <c r="C1598" s="832" t="s">
        <v>2047</v>
      </c>
      <c r="D1598" s="833" t="s">
        <v>3332</v>
      </c>
      <c r="E1598" s="834" t="s">
        <v>2068</v>
      </c>
      <c r="F1598" s="832" t="s">
        <v>2044</v>
      </c>
      <c r="G1598" s="832" t="s">
        <v>2109</v>
      </c>
      <c r="H1598" s="832" t="s">
        <v>588</v>
      </c>
      <c r="I1598" s="832" t="s">
        <v>2122</v>
      </c>
      <c r="J1598" s="832" t="s">
        <v>2123</v>
      </c>
      <c r="K1598" s="832" t="s">
        <v>2124</v>
      </c>
      <c r="L1598" s="835">
        <v>971.25</v>
      </c>
      <c r="M1598" s="835">
        <v>971.25</v>
      </c>
      <c r="N1598" s="832">
        <v>1</v>
      </c>
      <c r="O1598" s="836">
        <v>1</v>
      </c>
      <c r="P1598" s="835">
        <v>971.25</v>
      </c>
      <c r="Q1598" s="837">
        <v>1</v>
      </c>
      <c r="R1598" s="832">
        <v>1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31</v>
      </c>
      <c r="B1599" s="832" t="s">
        <v>2041</v>
      </c>
      <c r="C1599" s="832" t="s">
        <v>2049</v>
      </c>
      <c r="D1599" s="833" t="s">
        <v>3333</v>
      </c>
      <c r="E1599" s="834" t="s">
        <v>2058</v>
      </c>
      <c r="F1599" s="832" t="s">
        <v>2042</v>
      </c>
      <c r="G1599" s="832" t="s">
        <v>2084</v>
      </c>
      <c r="H1599" s="832" t="s">
        <v>588</v>
      </c>
      <c r="I1599" s="832" t="s">
        <v>1928</v>
      </c>
      <c r="J1599" s="832" t="s">
        <v>639</v>
      </c>
      <c r="K1599" s="832" t="s">
        <v>1926</v>
      </c>
      <c r="L1599" s="835">
        <v>0</v>
      </c>
      <c r="M1599" s="835">
        <v>0</v>
      </c>
      <c r="N1599" s="832">
        <v>1</v>
      </c>
      <c r="O1599" s="836">
        <v>0.5</v>
      </c>
      <c r="P1599" s="835"/>
      <c r="Q1599" s="837"/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31</v>
      </c>
      <c r="B1600" s="832" t="s">
        <v>2041</v>
      </c>
      <c r="C1600" s="832" t="s">
        <v>2049</v>
      </c>
      <c r="D1600" s="833" t="s">
        <v>3333</v>
      </c>
      <c r="E1600" s="834" t="s">
        <v>2058</v>
      </c>
      <c r="F1600" s="832" t="s">
        <v>2042</v>
      </c>
      <c r="G1600" s="832" t="s">
        <v>2093</v>
      </c>
      <c r="H1600" s="832" t="s">
        <v>630</v>
      </c>
      <c r="I1600" s="832" t="s">
        <v>1866</v>
      </c>
      <c r="J1600" s="832" t="s">
        <v>1867</v>
      </c>
      <c r="K1600" s="832" t="s">
        <v>1868</v>
      </c>
      <c r="L1600" s="835">
        <v>0</v>
      </c>
      <c r="M1600" s="835">
        <v>0</v>
      </c>
      <c r="N1600" s="832">
        <v>1</v>
      </c>
      <c r="O1600" s="836">
        <v>0.5</v>
      </c>
      <c r="P1600" s="835"/>
      <c r="Q1600" s="837"/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31</v>
      </c>
      <c r="B1601" s="832" t="s">
        <v>2041</v>
      </c>
      <c r="C1601" s="832" t="s">
        <v>2049</v>
      </c>
      <c r="D1601" s="833" t="s">
        <v>3333</v>
      </c>
      <c r="E1601" s="834" t="s">
        <v>2058</v>
      </c>
      <c r="F1601" s="832" t="s">
        <v>2042</v>
      </c>
      <c r="G1601" s="832" t="s">
        <v>2094</v>
      </c>
      <c r="H1601" s="832" t="s">
        <v>588</v>
      </c>
      <c r="I1601" s="832" t="s">
        <v>2095</v>
      </c>
      <c r="J1601" s="832" t="s">
        <v>1237</v>
      </c>
      <c r="K1601" s="832" t="s">
        <v>2096</v>
      </c>
      <c r="L1601" s="835">
        <v>219.37</v>
      </c>
      <c r="M1601" s="835">
        <v>219.37</v>
      </c>
      <c r="N1601" s="832">
        <v>1</v>
      </c>
      <c r="O1601" s="836">
        <v>1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31</v>
      </c>
      <c r="B1602" s="832" t="s">
        <v>2041</v>
      </c>
      <c r="C1602" s="832" t="s">
        <v>2049</v>
      </c>
      <c r="D1602" s="833" t="s">
        <v>3333</v>
      </c>
      <c r="E1602" s="834" t="s">
        <v>2058</v>
      </c>
      <c r="F1602" s="832" t="s">
        <v>2044</v>
      </c>
      <c r="G1602" s="832" t="s">
        <v>2105</v>
      </c>
      <c r="H1602" s="832" t="s">
        <v>588</v>
      </c>
      <c r="I1602" s="832" t="s">
        <v>2106</v>
      </c>
      <c r="J1602" s="832" t="s">
        <v>2107</v>
      </c>
      <c r="K1602" s="832" t="s">
        <v>2108</v>
      </c>
      <c r="L1602" s="835">
        <v>35.130000000000003</v>
      </c>
      <c r="M1602" s="835">
        <v>70.260000000000005</v>
      </c>
      <c r="N1602" s="832">
        <v>2</v>
      </c>
      <c r="O1602" s="836">
        <v>1</v>
      </c>
      <c r="P1602" s="835">
        <v>70.260000000000005</v>
      </c>
      <c r="Q1602" s="837">
        <v>1</v>
      </c>
      <c r="R1602" s="832">
        <v>2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31</v>
      </c>
      <c r="B1603" s="832" t="s">
        <v>2041</v>
      </c>
      <c r="C1603" s="832" t="s">
        <v>2049</v>
      </c>
      <c r="D1603" s="833" t="s">
        <v>3333</v>
      </c>
      <c r="E1603" s="834" t="s">
        <v>2058</v>
      </c>
      <c r="F1603" s="832" t="s">
        <v>2044</v>
      </c>
      <c r="G1603" s="832" t="s">
        <v>2109</v>
      </c>
      <c r="H1603" s="832" t="s">
        <v>588</v>
      </c>
      <c r="I1603" s="832" t="s">
        <v>2110</v>
      </c>
      <c r="J1603" s="832" t="s">
        <v>2111</v>
      </c>
      <c r="K1603" s="832" t="s">
        <v>2112</v>
      </c>
      <c r="L1603" s="835">
        <v>492.18</v>
      </c>
      <c r="M1603" s="835">
        <v>984.36</v>
      </c>
      <c r="N1603" s="832">
        <v>2</v>
      </c>
      <c r="O1603" s="836">
        <v>2</v>
      </c>
      <c r="P1603" s="835">
        <v>984.36</v>
      </c>
      <c r="Q1603" s="837">
        <v>1</v>
      </c>
      <c r="R1603" s="832">
        <v>2</v>
      </c>
      <c r="S1603" s="837">
        <v>1</v>
      </c>
      <c r="T1603" s="836">
        <v>2</v>
      </c>
      <c r="U1603" s="838">
        <v>1</v>
      </c>
    </row>
    <row r="1604" spans="1:21" ht="14.4" customHeight="1" x14ac:dyDescent="0.3">
      <c r="A1604" s="831">
        <v>31</v>
      </c>
      <c r="B1604" s="832" t="s">
        <v>2041</v>
      </c>
      <c r="C1604" s="832" t="s">
        <v>2049</v>
      </c>
      <c r="D1604" s="833" t="s">
        <v>3333</v>
      </c>
      <c r="E1604" s="834" t="s">
        <v>2058</v>
      </c>
      <c r="F1604" s="832" t="s">
        <v>2044</v>
      </c>
      <c r="G1604" s="832" t="s">
        <v>2109</v>
      </c>
      <c r="H1604" s="832" t="s">
        <v>588</v>
      </c>
      <c r="I1604" s="832" t="s">
        <v>2122</v>
      </c>
      <c r="J1604" s="832" t="s">
        <v>2123</v>
      </c>
      <c r="K1604" s="832" t="s">
        <v>2124</v>
      </c>
      <c r="L1604" s="835">
        <v>971.25</v>
      </c>
      <c r="M1604" s="835">
        <v>971.25</v>
      </c>
      <c r="N1604" s="832">
        <v>1</v>
      </c>
      <c r="O1604" s="836">
        <v>1</v>
      </c>
      <c r="P1604" s="835">
        <v>971.25</v>
      </c>
      <c r="Q1604" s="837">
        <v>1</v>
      </c>
      <c r="R1604" s="832">
        <v>1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31</v>
      </c>
      <c r="B1605" s="832" t="s">
        <v>2041</v>
      </c>
      <c r="C1605" s="832" t="s">
        <v>2049</v>
      </c>
      <c r="D1605" s="833" t="s">
        <v>3333</v>
      </c>
      <c r="E1605" s="834" t="s">
        <v>2058</v>
      </c>
      <c r="F1605" s="832" t="s">
        <v>2044</v>
      </c>
      <c r="G1605" s="832" t="s">
        <v>2131</v>
      </c>
      <c r="H1605" s="832" t="s">
        <v>588</v>
      </c>
      <c r="I1605" s="832" t="s">
        <v>2132</v>
      </c>
      <c r="J1605" s="832" t="s">
        <v>2133</v>
      </c>
      <c r="K1605" s="832" t="s">
        <v>2134</v>
      </c>
      <c r="L1605" s="835">
        <v>200</v>
      </c>
      <c r="M1605" s="835">
        <v>400</v>
      </c>
      <c r="N1605" s="832">
        <v>2</v>
      </c>
      <c r="O1605" s="836">
        <v>1</v>
      </c>
      <c r="P1605" s="835">
        <v>400</v>
      </c>
      <c r="Q1605" s="837">
        <v>1</v>
      </c>
      <c r="R1605" s="832">
        <v>2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31</v>
      </c>
      <c r="B1606" s="832" t="s">
        <v>2041</v>
      </c>
      <c r="C1606" s="832" t="s">
        <v>2049</v>
      </c>
      <c r="D1606" s="833" t="s">
        <v>3333</v>
      </c>
      <c r="E1606" s="834" t="s">
        <v>2059</v>
      </c>
      <c r="F1606" s="832" t="s">
        <v>2042</v>
      </c>
      <c r="G1606" s="832" t="s">
        <v>2093</v>
      </c>
      <c r="H1606" s="832" t="s">
        <v>630</v>
      </c>
      <c r="I1606" s="832" t="s">
        <v>1866</v>
      </c>
      <c r="J1606" s="832" t="s">
        <v>1867</v>
      </c>
      <c r="K1606" s="832" t="s">
        <v>1868</v>
      </c>
      <c r="L1606" s="835">
        <v>0</v>
      </c>
      <c r="M1606" s="835">
        <v>0</v>
      </c>
      <c r="N1606" s="832">
        <v>1</v>
      </c>
      <c r="O1606" s="836">
        <v>1</v>
      </c>
      <c r="P1606" s="835"/>
      <c r="Q1606" s="837"/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31</v>
      </c>
      <c r="B1607" s="832" t="s">
        <v>2041</v>
      </c>
      <c r="C1607" s="832" t="s">
        <v>2049</v>
      </c>
      <c r="D1607" s="833" t="s">
        <v>3333</v>
      </c>
      <c r="E1607" s="834" t="s">
        <v>2059</v>
      </c>
      <c r="F1607" s="832" t="s">
        <v>2044</v>
      </c>
      <c r="G1607" s="832" t="s">
        <v>2105</v>
      </c>
      <c r="H1607" s="832" t="s">
        <v>588</v>
      </c>
      <c r="I1607" s="832" t="s">
        <v>2106</v>
      </c>
      <c r="J1607" s="832" t="s">
        <v>2107</v>
      </c>
      <c r="K1607" s="832" t="s">
        <v>2108</v>
      </c>
      <c r="L1607" s="835">
        <v>35.130000000000003</v>
      </c>
      <c r="M1607" s="835">
        <v>140.52000000000001</v>
      </c>
      <c r="N1607" s="832">
        <v>4</v>
      </c>
      <c r="O1607" s="836">
        <v>2</v>
      </c>
      <c r="P1607" s="835">
        <v>140.52000000000001</v>
      </c>
      <c r="Q1607" s="837">
        <v>1</v>
      </c>
      <c r="R1607" s="832">
        <v>4</v>
      </c>
      <c r="S1607" s="837">
        <v>1</v>
      </c>
      <c r="T1607" s="836">
        <v>2</v>
      </c>
      <c r="U1607" s="838">
        <v>1</v>
      </c>
    </row>
    <row r="1608" spans="1:21" ht="14.4" customHeight="1" x14ac:dyDescent="0.3">
      <c r="A1608" s="831">
        <v>31</v>
      </c>
      <c r="B1608" s="832" t="s">
        <v>2041</v>
      </c>
      <c r="C1608" s="832" t="s">
        <v>2049</v>
      </c>
      <c r="D1608" s="833" t="s">
        <v>3333</v>
      </c>
      <c r="E1608" s="834" t="s">
        <v>2059</v>
      </c>
      <c r="F1608" s="832" t="s">
        <v>2044</v>
      </c>
      <c r="G1608" s="832" t="s">
        <v>2109</v>
      </c>
      <c r="H1608" s="832" t="s">
        <v>588</v>
      </c>
      <c r="I1608" s="832" t="s">
        <v>2208</v>
      </c>
      <c r="J1608" s="832" t="s">
        <v>2209</v>
      </c>
      <c r="K1608" s="832" t="s">
        <v>2210</v>
      </c>
      <c r="L1608" s="835">
        <v>199.5</v>
      </c>
      <c r="M1608" s="835">
        <v>199.5</v>
      </c>
      <c r="N1608" s="832">
        <v>1</v>
      </c>
      <c r="O1608" s="836">
        <v>1</v>
      </c>
      <c r="P1608" s="835">
        <v>199.5</v>
      </c>
      <c r="Q1608" s="837">
        <v>1</v>
      </c>
      <c r="R1608" s="832">
        <v>1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31</v>
      </c>
      <c r="B1609" s="832" t="s">
        <v>2041</v>
      </c>
      <c r="C1609" s="832" t="s">
        <v>2049</v>
      </c>
      <c r="D1609" s="833" t="s">
        <v>3333</v>
      </c>
      <c r="E1609" s="834" t="s">
        <v>2059</v>
      </c>
      <c r="F1609" s="832" t="s">
        <v>2044</v>
      </c>
      <c r="G1609" s="832" t="s">
        <v>2131</v>
      </c>
      <c r="H1609" s="832" t="s">
        <v>588</v>
      </c>
      <c r="I1609" s="832" t="s">
        <v>2132</v>
      </c>
      <c r="J1609" s="832" t="s">
        <v>2133</v>
      </c>
      <c r="K1609" s="832" t="s">
        <v>2134</v>
      </c>
      <c r="L1609" s="835">
        <v>200</v>
      </c>
      <c r="M1609" s="835">
        <v>400</v>
      </c>
      <c r="N1609" s="832">
        <v>2</v>
      </c>
      <c r="O1609" s="836">
        <v>1</v>
      </c>
      <c r="P1609" s="835">
        <v>400</v>
      </c>
      <c r="Q1609" s="837">
        <v>1</v>
      </c>
      <c r="R1609" s="832">
        <v>2</v>
      </c>
      <c r="S1609" s="837">
        <v>1</v>
      </c>
      <c r="T1609" s="836">
        <v>1</v>
      </c>
      <c r="U1609" s="838">
        <v>1</v>
      </c>
    </row>
    <row r="1610" spans="1:21" ht="14.4" customHeight="1" x14ac:dyDescent="0.3">
      <c r="A1610" s="831">
        <v>31</v>
      </c>
      <c r="B1610" s="832" t="s">
        <v>2041</v>
      </c>
      <c r="C1610" s="832" t="s">
        <v>2049</v>
      </c>
      <c r="D1610" s="833" t="s">
        <v>3333</v>
      </c>
      <c r="E1610" s="834" t="s">
        <v>2060</v>
      </c>
      <c r="F1610" s="832" t="s">
        <v>2042</v>
      </c>
      <c r="G1610" s="832" t="s">
        <v>2085</v>
      </c>
      <c r="H1610" s="832" t="s">
        <v>630</v>
      </c>
      <c r="I1610" s="832" t="s">
        <v>1776</v>
      </c>
      <c r="J1610" s="832" t="s">
        <v>1158</v>
      </c>
      <c r="K1610" s="832" t="s">
        <v>1777</v>
      </c>
      <c r="L1610" s="835">
        <v>154.36000000000001</v>
      </c>
      <c r="M1610" s="835">
        <v>154.36000000000001</v>
      </c>
      <c r="N1610" s="832">
        <v>1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31</v>
      </c>
      <c r="B1611" s="832" t="s">
        <v>2041</v>
      </c>
      <c r="C1611" s="832" t="s">
        <v>2049</v>
      </c>
      <c r="D1611" s="833" t="s">
        <v>3333</v>
      </c>
      <c r="E1611" s="834" t="s">
        <v>2060</v>
      </c>
      <c r="F1611" s="832" t="s">
        <v>2042</v>
      </c>
      <c r="G1611" s="832" t="s">
        <v>2093</v>
      </c>
      <c r="H1611" s="832" t="s">
        <v>630</v>
      </c>
      <c r="I1611" s="832" t="s">
        <v>1866</v>
      </c>
      <c r="J1611" s="832" t="s">
        <v>1867</v>
      </c>
      <c r="K1611" s="832" t="s">
        <v>1868</v>
      </c>
      <c r="L1611" s="835">
        <v>0</v>
      </c>
      <c r="M1611" s="835">
        <v>0</v>
      </c>
      <c r="N1611" s="832">
        <v>1</v>
      </c>
      <c r="O1611" s="836">
        <v>1</v>
      </c>
      <c r="P1611" s="835"/>
      <c r="Q1611" s="837"/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31</v>
      </c>
      <c r="B1612" s="832" t="s">
        <v>2041</v>
      </c>
      <c r="C1612" s="832" t="s">
        <v>2049</v>
      </c>
      <c r="D1612" s="833" t="s">
        <v>3333</v>
      </c>
      <c r="E1612" s="834" t="s">
        <v>2060</v>
      </c>
      <c r="F1612" s="832" t="s">
        <v>2044</v>
      </c>
      <c r="G1612" s="832" t="s">
        <v>2105</v>
      </c>
      <c r="H1612" s="832" t="s">
        <v>588</v>
      </c>
      <c r="I1612" s="832" t="s">
        <v>2106</v>
      </c>
      <c r="J1612" s="832" t="s">
        <v>2107</v>
      </c>
      <c r="K1612" s="832" t="s">
        <v>2108</v>
      </c>
      <c r="L1612" s="835">
        <v>35.130000000000003</v>
      </c>
      <c r="M1612" s="835">
        <v>140.52000000000001</v>
      </c>
      <c r="N1612" s="832">
        <v>4</v>
      </c>
      <c r="O1612" s="836">
        <v>2</v>
      </c>
      <c r="P1612" s="835">
        <v>140.52000000000001</v>
      </c>
      <c r="Q1612" s="837">
        <v>1</v>
      </c>
      <c r="R1612" s="832">
        <v>4</v>
      </c>
      <c r="S1612" s="837">
        <v>1</v>
      </c>
      <c r="T1612" s="836">
        <v>2</v>
      </c>
      <c r="U1612" s="838">
        <v>1</v>
      </c>
    </row>
    <row r="1613" spans="1:21" ht="14.4" customHeight="1" x14ac:dyDescent="0.3">
      <c r="A1613" s="831">
        <v>31</v>
      </c>
      <c r="B1613" s="832" t="s">
        <v>2041</v>
      </c>
      <c r="C1613" s="832" t="s">
        <v>2049</v>
      </c>
      <c r="D1613" s="833" t="s">
        <v>3333</v>
      </c>
      <c r="E1613" s="834" t="s">
        <v>2060</v>
      </c>
      <c r="F1613" s="832" t="s">
        <v>2044</v>
      </c>
      <c r="G1613" s="832" t="s">
        <v>2131</v>
      </c>
      <c r="H1613" s="832" t="s">
        <v>588</v>
      </c>
      <c r="I1613" s="832" t="s">
        <v>2132</v>
      </c>
      <c r="J1613" s="832" t="s">
        <v>2133</v>
      </c>
      <c r="K1613" s="832" t="s">
        <v>2134</v>
      </c>
      <c r="L1613" s="835">
        <v>200</v>
      </c>
      <c r="M1613" s="835">
        <v>400</v>
      </c>
      <c r="N1613" s="832">
        <v>2</v>
      </c>
      <c r="O1613" s="836">
        <v>1</v>
      </c>
      <c r="P1613" s="835">
        <v>400</v>
      </c>
      <c r="Q1613" s="837">
        <v>1</v>
      </c>
      <c r="R1613" s="832">
        <v>2</v>
      </c>
      <c r="S1613" s="837">
        <v>1</v>
      </c>
      <c r="T1613" s="836">
        <v>1</v>
      </c>
      <c r="U1613" s="838">
        <v>1</v>
      </c>
    </row>
    <row r="1614" spans="1:21" ht="14.4" customHeight="1" x14ac:dyDescent="0.3">
      <c r="A1614" s="831">
        <v>31</v>
      </c>
      <c r="B1614" s="832" t="s">
        <v>2041</v>
      </c>
      <c r="C1614" s="832" t="s">
        <v>2049</v>
      </c>
      <c r="D1614" s="833" t="s">
        <v>3333</v>
      </c>
      <c r="E1614" s="834" t="s">
        <v>2065</v>
      </c>
      <c r="F1614" s="832" t="s">
        <v>2044</v>
      </c>
      <c r="G1614" s="832" t="s">
        <v>2105</v>
      </c>
      <c r="H1614" s="832" t="s">
        <v>588</v>
      </c>
      <c r="I1614" s="832" t="s">
        <v>2106</v>
      </c>
      <c r="J1614" s="832" t="s">
        <v>2107</v>
      </c>
      <c r="K1614" s="832" t="s">
        <v>2108</v>
      </c>
      <c r="L1614" s="835">
        <v>35.130000000000003</v>
      </c>
      <c r="M1614" s="835">
        <v>140.52000000000001</v>
      </c>
      <c r="N1614" s="832">
        <v>4</v>
      </c>
      <c r="O1614" s="836">
        <v>2</v>
      </c>
      <c r="P1614" s="835">
        <v>140.52000000000001</v>
      </c>
      <c r="Q1614" s="837">
        <v>1</v>
      </c>
      <c r="R1614" s="832">
        <v>4</v>
      </c>
      <c r="S1614" s="837">
        <v>1</v>
      </c>
      <c r="T1614" s="836">
        <v>2</v>
      </c>
      <c r="U1614" s="838">
        <v>1</v>
      </c>
    </row>
    <row r="1615" spans="1:21" ht="14.4" customHeight="1" x14ac:dyDescent="0.3">
      <c r="A1615" s="831">
        <v>31</v>
      </c>
      <c r="B1615" s="832" t="s">
        <v>2041</v>
      </c>
      <c r="C1615" s="832" t="s">
        <v>2049</v>
      </c>
      <c r="D1615" s="833" t="s">
        <v>3333</v>
      </c>
      <c r="E1615" s="834" t="s">
        <v>2065</v>
      </c>
      <c r="F1615" s="832" t="s">
        <v>2044</v>
      </c>
      <c r="G1615" s="832" t="s">
        <v>2109</v>
      </c>
      <c r="H1615" s="832" t="s">
        <v>588</v>
      </c>
      <c r="I1615" s="832" t="s">
        <v>2110</v>
      </c>
      <c r="J1615" s="832" t="s">
        <v>2111</v>
      </c>
      <c r="K1615" s="832" t="s">
        <v>2112</v>
      </c>
      <c r="L1615" s="835">
        <v>492.18</v>
      </c>
      <c r="M1615" s="835">
        <v>492.18</v>
      </c>
      <c r="N1615" s="832">
        <v>1</v>
      </c>
      <c r="O1615" s="836">
        <v>1</v>
      </c>
      <c r="P1615" s="835">
        <v>492.18</v>
      </c>
      <c r="Q1615" s="837">
        <v>1</v>
      </c>
      <c r="R1615" s="832">
        <v>1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31</v>
      </c>
      <c r="B1616" s="832" t="s">
        <v>2041</v>
      </c>
      <c r="C1616" s="832" t="s">
        <v>2049</v>
      </c>
      <c r="D1616" s="833" t="s">
        <v>3333</v>
      </c>
      <c r="E1616" s="834" t="s">
        <v>2065</v>
      </c>
      <c r="F1616" s="832" t="s">
        <v>2044</v>
      </c>
      <c r="G1616" s="832" t="s">
        <v>2131</v>
      </c>
      <c r="H1616" s="832" t="s">
        <v>588</v>
      </c>
      <c r="I1616" s="832" t="s">
        <v>2132</v>
      </c>
      <c r="J1616" s="832" t="s">
        <v>2133</v>
      </c>
      <c r="K1616" s="832" t="s">
        <v>2134</v>
      </c>
      <c r="L1616" s="835">
        <v>200</v>
      </c>
      <c r="M1616" s="835">
        <v>400</v>
      </c>
      <c r="N1616" s="832">
        <v>2</v>
      </c>
      <c r="O1616" s="836">
        <v>1</v>
      </c>
      <c r="P1616" s="835">
        <v>400</v>
      </c>
      <c r="Q1616" s="837">
        <v>1</v>
      </c>
      <c r="R1616" s="832">
        <v>2</v>
      </c>
      <c r="S1616" s="837">
        <v>1</v>
      </c>
      <c r="T1616" s="836">
        <v>1</v>
      </c>
      <c r="U1616" s="838">
        <v>1</v>
      </c>
    </row>
    <row r="1617" spans="1:21" ht="14.4" customHeight="1" x14ac:dyDescent="0.3">
      <c r="A1617" s="831">
        <v>31</v>
      </c>
      <c r="B1617" s="832" t="s">
        <v>2041</v>
      </c>
      <c r="C1617" s="832" t="s">
        <v>2049</v>
      </c>
      <c r="D1617" s="833" t="s">
        <v>3333</v>
      </c>
      <c r="E1617" s="834" t="s">
        <v>2066</v>
      </c>
      <c r="F1617" s="832" t="s">
        <v>2044</v>
      </c>
      <c r="G1617" s="832" t="s">
        <v>2109</v>
      </c>
      <c r="H1617" s="832" t="s">
        <v>588</v>
      </c>
      <c r="I1617" s="832" t="s">
        <v>2122</v>
      </c>
      <c r="J1617" s="832" t="s">
        <v>2123</v>
      </c>
      <c r="K1617" s="832" t="s">
        <v>2124</v>
      </c>
      <c r="L1617" s="835">
        <v>971.25</v>
      </c>
      <c r="M1617" s="835">
        <v>1942.5</v>
      </c>
      <c r="N1617" s="832">
        <v>2</v>
      </c>
      <c r="O1617" s="836">
        <v>2</v>
      </c>
      <c r="P1617" s="835">
        <v>1942.5</v>
      </c>
      <c r="Q1617" s="837">
        <v>1</v>
      </c>
      <c r="R1617" s="832">
        <v>2</v>
      </c>
      <c r="S1617" s="837">
        <v>1</v>
      </c>
      <c r="T1617" s="836">
        <v>2</v>
      </c>
      <c r="U1617" s="838">
        <v>1</v>
      </c>
    </row>
    <row r="1618" spans="1:21" ht="14.4" customHeight="1" x14ac:dyDescent="0.3">
      <c r="A1618" s="831">
        <v>31</v>
      </c>
      <c r="B1618" s="832" t="s">
        <v>2041</v>
      </c>
      <c r="C1618" s="832" t="s">
        <v>2049</v>
      </c>
      <c r="D1618" s="833" t="s">
        <v>3333</v>
      </c>
      <c r="E1618" s="834" t="s">
        <v>2066</v>
      </c>
      <c r="F1618" s="832" t="s">
        <v>2044</v>
      </c>
      <c r="G1618" s="832" t="s">
        <v>2109</v>
      </c>
      <c r="H1618" s="832" t="s">
        <v>588</v>
      </c>
      <c r="I1618" s="832" t="s">
        <v>2251</v>
      </c>
      <c r="J1618" s="832" t="s">
        <v>2252</v>
      </c>
      <c r="K1618" s="832" t="s">
        <v>2253</v>
      </c>
      <c r="L1618" s="835">
        <v>1000</v>
      </c>
      <c r="M1618" s="835">
        <v>2000</v>
      </c>
      <c r="N1618" s="832">
        <v>2</v>
      </c>
      <c r="O1618" s="836">
        <v>2</v>
      </c>
      <c r="P1618" s="835">
        <v>2000</v>
      </c>
      <c r="Q1618" s="837">
        <v>1</v>
      </c>
      <c r="R1618" s="832">
        <v>2</v>
      </c>
      <c r="S1618" s="837">
        <v>1</v>
      </c>
      <c r="T1618" s="836">
        <v>2</v>
      </c>
      <c r="U1618" s="838">
        <v>1</v>
      </c>
    </row>
    <row r="1619" spans="1:21" ht="14.4" customHeight="1" x14ac:dyDescent="0.3">
      <c r="A1619" s="831">
        <v>31</v>
      </c>
      <c r="B1619" s="832" t="s">
        <v>2041</v>
      </c>
      <c r="C1619" s="832" t="s">
        <v>2049</v>
      </c>
      <c r="D1619" s="833" t="s">
        <v>3333</v>
      </c>
      <c r="E1619" s="834" t="s">
        <v>2067</v>
      </c>
      <c r="F1619" s="832" t="s">
        <v>2042</v>
      </c>
      <c r="G1619" s="832" t="s">
        <v>2093</v>
      </c>
      <c r="H1619" s="832" t="s">
        <v>630</v>
      </c>
      <c r="I1619" s="832" t="s">
        <v>1866</v>
      </c>
      <c r="J1619" s="832" t="s">
        <v>1867</v>
      </c>
      <c r="K1619" s="832" t="s">
        <v>1868</v>
      </c>
      <c r="L1619" s="835">
        <v>0</v>
      </c>
      <c r="M1619" s="835">
        <v>0</v>
      </c>
      <c r="N1619" s="832">
        <v>1</v>
      </c>
      <c r="O1619" s="836">
        <v>0.5</v>
      </c>
      <c r="P1619" s="835"/>
      <c r="Q1619" s="837"/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31</v>
      </c>
      <c r="B1620" s="832" t="s">
        <v>2041</v>
      </c>
      <c r="C1620" s="832" t="s">
        <v>2049</v>
      </c>
      <c r="D1620" s="833" t="s">
        <v>3333</v>
      </c>
      <c r="E1620" s="834" t="s">
        <v>2067</v>
      </c>
      <c r="F1620" s="832" t="s">
        <v>2042</v>
      </c>
      <c r="G1620" s="832" t="s">
        <v>2094</v>
      </c>
      <c r="H1620" s="832" t="s">
        <v>588</v>
      </c>
      <c r="I1620" s="832" t="s">
        <v>2095</v>
      </c>
      <c r="J1620" s="832" t="s">
        <v>1237</v>
      </c>
      <c r="K1620" s="832" t="s">
        <v>2096</v>
      </c>
      <c r="L1620" s="835">
        <v>219.37</v>
      </c>
      <c r="M1620" s="835">
        <v>219.37</v>
      </c>
      <c r="N1620" s="832">
        <v>1</v>
      </c>
      <c r="O1620" s="836">
        <v>0.5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31</v>
      </c>
      <c r="B1621" s="832" t="s">
        <v>2041</v>
      </c>
      <c r="C1621" s="832" t="s">
        <v>2049</v>
      </c>
      <c r="D1621" s="833" t="s">
        <v>3333</v>
      </c>
      <c r="E1621" s="834" t="s">
        <v>2067</v>
      </c>
      <c r="F1621" s="832" t="s">
        <v>2044</v>
      </c>
      <c r="G1621" s="832" t="s">
        <v>2105</v>
      </c>
      <c r="H1621" s="832" t="s">
        <v>588</v>
      </c>
      <c r="I1621" s="832" t="s">
        <v>2106</v>
      </c>
      <c r="J1621" s="832" t="s">
        <v>2107</v>
      </c>
      <c r="K1621" s="832" t="s">
        <v>2108</v>
      </c>
      <c r="L1621" s="835">
        <v>35.130000000000003</v>
      </c>
      <c r="M1621" s="835">
        <v>70.260000000000005</v>
      </c>
      <c r="N1621" s="832">
        <v>2</v>
      </c>
      <c r="O1621" s="836">
        <v>1</v>
      </c>
      <c r="P1621" s="835">
        <v>70.260000000000005</v>
      </c>
      <c r="Q1621" s="837">
        <v>1</v>
      </c>
      <c r="R1621" s="832">
        <v>2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31</v>
      </c>
      <c r="B1622" s="832" t="s">
        <v>2041</v>
      </c>
      <c r="C1622" s="832" t="s">
        <v>2049</v>
      </c>
      <c r="D1622" s="833" t="s">
        <v>3333</v>
      </c>
      <c r="E1622" s="834" t="s">
        <v>2067</v>
      </c>
      <c r="F1622" s="832" t="s">
        <v>2044</v>
      </c>
      <c r="G1622" s="832" t="s">
        <v>2109</v>
      </c>
      <c r="H1622" s="832" t="s">
        <v>588</v>
      </c>
      <c r="I1622" s="832" t="s">
        <v>2122</v>
      </c>
      <c r="J1622" s="832" t="s">
        <v>2123</v>
      </c>
      <c r="K1622" s="832" t="s">
        <v>2124</v>
      </c>
      <c r="L1622" s="835">
        <v>971.25</v>
      </c>
      <c r="M1622" s="835">
        <v>2913.75</v>
      </c>
      <c r="N1622" s="832">
        <v>3</v>
      </c>
      <c r="O1622" s="836">
        <v>3</v>
      </c>
      <c r="P1622" s="835">
        <v>2913.75</v>
      </c>
      <c r="Q1622" s="837">
        <v>1</v>
      </c>
      <c r="R1622" s="832">
        <v>3</v>
      </c>
      <c r="S1622" s="837">
        <v>1</v>
      </c>
      <c r="T1622" s="836">
        <v>3</v>
      </c>
      <c r="U1622" s="838">
        <v>1</v>
      </c>
    </row>
    <row r="1623" spans="1:21" ht="14.4" customHeight="1" x14ac:dyDescent="0.3">
      <c r="A1623" s="831">
        <v>31</v>
      </c>
      <c r="B1623" s="832" t="s">
        <v>2041</v>
      </c>
      <c r="C1623" s="832" t="s">
        <v>2049</v>
      </c>
      <c r="D1623" s="833" t="s">
        <v>3333</v>
      </c>
      <c r="E1623" s="834" t="s">
        <v>2070</v>
      </c>
      <c r="F1623" s="832" t="s">
        <v>2044</v>
      </c>
      <c r="G1623" s="832" t="s">
        <v>2105</v>
      </c>
      <c r="H1623" s="832" t="s">
        <v>588</v>
      </c>
      <c r="I1623" s="832" t="s">
        <v>2106</v>
      </c>
      <c r="J1623" s="832" t="s">
        <v>2107</v>
      </c>
      <c r="K1623" s="832" t="s">
        <v>2108</v>
      </c>
      <c r="L1623" s="835">
        <v>35.130000000000003</v>
      </c>
      <c r="M1623" s="835">
        <v>140.52000000000001</v>
      </c>
      <c r="N1623" s="832">
        <v>4</v>
      </c>
      <c r="O1623" s="836">
        <v>2</v>
      </c>
      <c r="P1623" s="835">
        <v>140.52000000000001</v>
      </c>
      <c r="Q1623" s="837">
        <v>1</v>
      </c>
      <c r="R1623" s="832">
        <v>4</v>
      </c>
      <c r="S1623" s="837">
        <v>1</v>
      </c>
      <c r="T1623" s="836">
        <v>2</v>
      </c>
      <c r="U1623" s="838">
        <v>1</v>
      </c>
    </row>
    <row r="1624" spans="1:21" ht="14.4" customHeight="1" x14ac:dyDescent="0.3">
      <c r="A1624" s="831">
        <v>31</v>
      </c>
      <c r="B1624" s="832" t="s">
        <v>2041</v>
      </c>
      <c r="C1624" s="832" t="s">
        <v>2049</v>
      </c>
      <c r="D1624" s="833" t="s">
        <v>3333</v>
      </c>
      <c r="E1624" s="834" t="s">
        <v>2070</v>
      </c>
      <c r="F1624" s="832" t="s">
        <v>2044</v>
      </c>
      <c r="G1624" s="832" t="s">
        <v>2131</v>
      </c>
      <c r="H1624" s="832" t="s">
        <v>588</v>
      </c>
      <c r="I1624" s="832" t="s">
        <v>2132</v>
      </c>
      <c r="J1624" s="832" t="s">
        <v>2133</v>
      </c>
      <c r="K1624" s="832" t="s">
        <v>2134</v>
      </c>
      <c r="L1624" s="835">
        <v>200</v>
      </c>
      <c r="M1624" s="835">
        <v>400</v>
      </c>
      <c r="N1624" s="832">
        <v>2</v>
      </c>
      <c r="O1624" s="836">
        <v>1</v>
      </c>
      <c r="P1624" s="835">
        <v>400</v>
      </c>
      <c r="Q1624" s="837">
        <v>1</v>
      </c>
      <c r="R1624" s="832">
        <v>2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31</v>
      </c>
      <c r="B1625" s="832" t="s">
        <v>2041</v>
      </c>
      <c r="C1625" s="832" t="s">
        <v>2049</v>
      </c>
      <c r="D1625" s="833" t="s">
        <v>3333</v>
      </c>
      <c r="E1625" s="834" t="s">
        <v>2073</v>
      </c>
      <c r="F1625" s="832" t="s">
        <v>2044</v>
      </c>
      <c r="G1625" s="832" t="s">
        <v>2131</v>
      </c>
      <c r="H1625" s="832" t="s">
        <v>588</v>
      </c>
      <c r="I1625" s="832" t="s">
        <v>2132</v>
      </c>
      <c r="J1625" s="832" t="s">
        <v>2133</v>
      </c>
      <c r="K1625" s="832" t="s">
        <v>2134</v>
      </c>
      <c r="L1625" s="835">
        <v>200</v>
      </c>
      <c r="M1625" s="835">
        <v>400</v>
      </c>
      <c r="N1625" s="832">
        <v>2</v>
      </c>
      <c r="O1625" s="836">
        <v>1</v>
      </c>
      <c r="P1625" s="835">
        <v>400</v>
      </c>
      <c r="Q1625" s="837">
        <v>1</v>
      </c>
      <c r="R1625" s="832">
        <v>2</v>
      </c>
      <c r="S1625" s="837">
        <v>1</v>
      </c>
      <c r="T1625" s="836">
        <v>1</v>
      </c>
      <c r="U1625" s="838">
        <v>1</v>
      </c>
    </row>
    <row r="1626" spans="1:21" ht="14.4" customHeight="1" x14ac:dyDescent="0.3">
      <c r="A1626" s="831">
        <v>31</v>
      </c>
      <c r="B1626" s="832" t="s">
        <v>2041</v>
      </c>
      <c r="C1626" s="832" t="s">
        <v>2049</v>
      </c>
      <c r="D1626" s="833" t="s">
        <v>3333</v>
      </c>
      <c r="E1626" s="834" t="s">
        <v>2075</v>
      </c>
      <c r="F1626" s="832" t="s">
        <v>2044</v>
      </c>
      <c r="G1626" s="832" t="s">
        <v>2105</v>
      </c>
      <c r="H1626" s="832" t="s">
        <v>588</v>
      </c>
      <c r="I1626" s="832" t="s">
        <v>2106</v>
      </c>
      <c r="J1626" s="832" t="s">
        <v>2107</v>
      </c>
      <c r="K1626" s="832" t="s">
        <v>2108</v>
      </c>
      <c r="L1626" s="835">
        <v>35.130000000000003</v>
      </c>
      <c r="M1626" s="835">
        <v>70.260000000000005</v>
      </c>
      <c r="N1626" s="832">
        <v>2</v>
      </c>
      <c r="O1626" s="836">
        <v>1</v>
      </c>
      <c r="P1626" s="835">
        <v>70.260000000000005</v>
      </c>
      <c r="Q1626" s="837">
        <v>1</v>
      </c>
      <c r="R1626" s="832">
        <v>2</v>
      </c>
      <c r="S1626" s="837">
        <v>1</v>
      </c>
      <c r="T1626" s="836">
        <v>1</v>
      </c>
      <c r="U1626" s="838">
        <v>1</v>
      </c>
    </row>
    <row r="1627" spans="1:21" ht="14.4" customHeight="1" x14ac:dyDescent="0.3">
      <c r="A1627" s="831">
        <v>31</v>
      </c>
      <c r="B1627" s="832" t="s">
        <v>2041</v>
      </c>
      <c r="C1627" s="832" t="s">
        <v>2049</v>
      </c>
      <c r="D1627" s="833" t="s">
        <v>3333</v>
      </c>
      <c r="E1627" s="834" t="s">
        <v>2075</v>
      </c>
      <c r="F1627" s="832" t="s">
        <v>2044</v>
      </c>
      <c r="G1627" s="832" t="s">
        <v>2109</v>
      </c>
      <c r="H1627" s="832" t="s">
        <v>588</v>
      </c>
      <c r="I1627" s="832" t="s">
        <v>2122</v>
      </c>
      <c r="J1627" s="832" t="s">
        <v>2123</v>
      </c>
      <c r="K1627" s="832" t="s">
        <v>2124</v>
      </c>
      <c r="L1627" s="835">
        <v>971.25</v>
      </c>
      <c r="M1627" s="835">
        <v>971.25</v>
      </c>
      <c r="N1627" s="832">
        <v>1</v>
      </c>
      <c r="O1627" s="836">
        <v>1</v>
      </c>
      <c r="P1627" s="835">
        <v>971.25</v>
      </c>
      <c r="Q1627" s="837">
        <v>1</v>
      </c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31</v>
      </c>
      <c r="B1628" s="832" t="s">
        <v>2041</v>
      </c>
      <c r="C1628" s="832" t="s">
        <v>2049</v>
      </c>
      <c r="D1628" s="833" t="s">
        <v>3333</v>
      </c>
      <c r="E1628" s="834" t="s">
        <v>2078</v>
      </c>
      <c r="F1628" s="832" t="s">
        <v>2044</v>
      </c>
      <c r="G1628" s="832" t="s">
        <v>2105</v>
      </c>
      <c r="H1628" s="832" t="s">
        <v>588</v>
      </c>
      <c r="I1628" s="832" t="s">
        <v>2106</v>
      </c>
      <c r="J1628" s="832" t="s">
        <v>2107</v>
      </c>
      <c r="K1628" s="832" t="s">
        <v>2108</v>
      </c>
      <c r="L1628" s="835">
        <v>35.130000000000003</v>
      </c>
      <c r="M1628" s="835">
        <v>140.52000000000001</v>
      </c>
      <c r="N1628" s="832">
        <v>4</v>
      </c>
      <c r="O1628" s="836">
        <v>2</v>
      </c>
      <c r="P1628" s="835">
        <v>140.52000000000001</v>
      </c>
      <c r="Q1628" s="837">
        <v>1</v>
      </c>
      <c r="R1628" s="832">
        <v>4</v>
      </c>
      <c r="S1628" s="837">
        <v>1</v>
      </c>
      <c r="T1628" s="836">
        <v>2</v>
      </c>
      <c r="U1628" s="838">
        <v>1</v>
      </c>
    </row>
    <row r="1629" spans="1:21" ht="14.4" customHeight="1" x14ac:dyDescent="0.3">
      <c r="A1629" s="831">
        <v>31</v>
      </c>
      <c r="B1629" s="832" t="s">
        <v>2041</v>
      </c>
      <c r="C1629" s="832" t="s">
        <v>2049</v>
      </c>
      <c r="D1629" s="833" t="s">
        <v>3333</v>
      </c>
      <c r="E1629" s="834" t="s">
        <v>2078</v>
      </c>
      <c r="F1629" s="832" t="s">
        <v>2044</v>
      </c>
      <c r="G1629" s="832" t="s">
        <v>2109</v>
      </c>
      <c r="H1629" s="832" t="s">
        <v>588</v>
      </c>
      <c r="I1629" s="832" t="s">
        <v>2110</v>
      </c>
      <c r="J1629" s="832" t="s">
        <v>2111</v>
      </c>
      <c r="K1629" s="832" t="s">
        <v>2112</v>
      </c>
      <c r="L1629" s="835">
        <v>492.18</v>
      </c>
      <c r="M1629" s="835">
        <v>492.18</v>
      </c>
      <c r="N1629" s="832">
        <v>1</v>
      </c>
      <c r="O1629" s="836">
        <v>1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31</v>
      </c>
      <c r="B1630" s="832" t="s">
        <v>2041</v>
      </c>
      <c r="C1630" s="832" t="s">
        <v>2049</v>
      </c>
      <c r="D1630" s="833" t="s">
        <v>3333</v>
      </c>
      <c r="E1630" s="834" t="s">
        <v>2078</v>
      </c>
      <c r="F1630" s="832" t="s">
        <v>2044</v>
      </c>
      <c r="G1630" s="832" t="s">
        <v>2109</v>
      </c>
      <c r="H1630" s="832" t="s">
        <v>588</v>
      </c>
      <c r="I1630" s="832" t="s">
        <v>2122</v>
      </c>
      <c r="J1630" s="832" t="s">
        <v>2123</v>
      </c>
      <c r="K1630" s="832" t="s">
        <v>2124</v>
      </c>
      <c r="L1630" s="835">
        <v>971.25</v>
      </c>
      <c r="M1630" s="835">
        <v>971.25</v>
      </c>
      <c r="N1630" s="832">
        <v>1</v>
      </c>
      <c r="O1630" s="836">
        <v>1</v>
      </c>
      <c r="P1630" s="835">
        <v>971.25</v>
      </c>
      <c r="Q1630" s="837">
        <v>1</v>
      </c>
      <c r="R1630" s="832">
        <v>1</v>
      </c>
      <c r="S1630" s="837">
        <v>1</v>
      </c>
      <c r="T1630" s="836">
        <v>1</v>
      </c>
      <c r="U1630" s="838">
        <v>1</v>
      </c>
    </row>
    <row r="1631" spans="1:21" ht="14.4" customHeight="1" x14ac:dyDescent="0.3">
      <c r="A1631" s="831">
        <v>31</v>
      </c>
      <c r="B1631" s="832" t="s">
        <v>2041</v>
      </c>
      <c r="C1631" s="832" t="s">
        <v>2049</v>
      </c>
      <c r="D1631" s="833" t="s">
        <v>3333</v>
      </c>
      <c r="E1631" s="834" t="s">
        <v>2078</v>
      </c>
      <c r="F1631" s="832" t="s">
        <v>2044</v>
      </c>
      <c r="G1631" s="832" t="s">
        <v>2131</v>
      </c>
      <c r="H1631" s="832" t="s">
        <v>588</v>
      </c>
      <c r="I1631" s="832" t="s">
        <v>2132</v>
      </c>
      <c r="J1631" s="832" t="s">
        <v>2133</v>
      </c>
      <c r="K1631" s="832" t="s">
        <v>2134</v>
      </c>
      <c r="L1631" s="835">
        <v>200</v>
      </c>
      <c r="M1631" s="835">
        <v>400</v>
      </c>
      <c r="N1631" s="832">
        <v>2</v>
      </c>
      <c r="O1631" s="836">
        <v>1</v>
      </c>
      <c r="P1631" s="835">
        <v>400</v>
      </c>
      <c r="Q1631" s="837">
        <v>1</v>
      </c>
      <c r="R1631" s="832">
        <v>2</v>
      </c>
      <c r="S1631" s="837">
        <v>1</v>
      </c>
      <c r="T1631" s="836">
        <v>1</v>
      </c>
      <c r="U1631" s="838">
        <v>1</v>
      </c>
    </row>
    <row r="1632" spans="1:21" ht="14.4" customHeight="1" x14ac:dyDescent="0.3">
      <c r="A1632" s="831">
        <v>31</v>
      </c>
      <c r="B1632" s="832" t="s">
        <v>2041</v>
      </c>
      <c r="C1632" s="832" t="s">
        <v>2049</v>
      </c>
      <c r="D1632" s="833" t="s">
        <v>3333</v>
      </c>
      <c r="E1632" s="834" t="s">
        <v>2068</v>
      </c>
      <c r="F1632" s="832" t="s">
        <v>2044</v>
      </c>
      <c r="G1632" s="832" t="s">
        <v>2105</v>
      </c>
      <c r="H1632" s="832" t="s">
        <v>588</v>
      </c>
      <c r="I1632" s="832" t="s">
        <v>2106</v>
      </c>
      <c r="J1632" s="832" t="s">
        <v>2107</v>
      </c>
      <c r="K1632" s="832" t="s">
        <v>2108</v>
      </c>
      <c r="L1632" s="835">
        <v>35.130000000000003</v>
      </c>
      <c r="M1632" s="835">
        <v>210.78000000000003</v>
      </c>
      <c r="N1632" s="832">
        <v>6</v>
      </c>
      <c r="O1632" s="836">
        <v>3</v>
      </c>
      <c r="P1632" s="835">
        <v>210.78000000000003</v>
      </c>
      <c r="Q1632" s="837">
        <v>1</v>
      </c>
      <c r="R1632" s="832">
        <v>6</v>
      </c>
      <c r="S1632" s="837">
        <v>1</v>
      </c>
      <c r="T1632" s="836">
        <v>3</v>
      </c>
      <c r="U1632" s="838">
        <v>1</v>
      </c>
    </row>
    <row r="1633" spans="1:21" ht="14.4" customHeight="1" x14ac:dyDescent="0.3">
      <c r="A1633" s="831">
        <v>31</v>
      </c>
      <c r="B1633" s="832" t="s">
        <v>2041</v>
      </c>
      <c r="C1633" s="832" t="s">
        <v>2049</v>
      </c>
      <c r="D1633" s="833" t="s">
        <v>3333</v>
      </c>
      <c r="E1633" s="834" t="s">
        <v>2068</v>
      </c>
      <c r="F1633" s="832" t="s">
        <v>2044</v>
      </c>
      <c r="G1633" s="832" t="s">
        <v>2109</v>
      </c>
      <c r="H1633" s="832" t="s">
        <v>588</v>
      </c>
      <c r="I1633" s="832" t="s">
        <v>2110</v>
      </c>
      <c r="J1633" s="832" t="s">
        <v>2111</v>
      </c>
      <c r="K1633" s="832" t="s">
        <v>2112</v>
      </c>
      <c r="L1633" s="835">
        <v>492.18</v>
      </c>
      <c r="M1633" s="835">
        <v>492.18</v>
      </c>
      <c r="N1633" s="832">
        <v>1</v>
      </c>
      <c r="O1633" s="836">
        <v>1</v>
      </c>
      <c r="P1633" s="835">
        <v>492.18</v>
      </c>
      <c r="Q1633" s="837">
        <v>1</v>
      </c>
      <c r="R1633" s="832">
        <v>1</v>
      </c>
      <c r="S1633" s="837">
        <v>1</v>
      </c>
      <c r="T1633" s="836">
        <v>1</v>
      </c>
      <c r="U1633" s="838">
        <v>1</v>
      </c>
    </row>
    <row r="1634" spans="1:21" ht="14.4" customHeight="1" thickBot="1" x14ac:dyDescent="0.35">
      <c r="A1634" s="839">
        <v>31</v>
      </c>
      <c r="B1634" s="840" t="s">
        <v>2041</v>
      </c>
      <c r="C1634" s="840" t="s">
        <v>2049</v>
      </c>
      <c r="D1634" s="841" t="s">
        <v>3333</v>
      </c>
      <c r="E1634" s="842" t="s">
        <v>2068</v>
      </c>
      <c r="F1634" s="840" t="s">
        <v>2044</v>
      </c>
      <c r="G1634" s="840" t="s">
        <v>2131</v>
      </c>
      <c r="H1634" s="840" t="s">
        <v>588</v>
      </c>
      <c r="I1634" s="840" t="s">
        <v>2132</v>
      </c>
      <c r="J1634" s="840" t="s">
        <v>2133</v>
      </c>
      <c r="K1634" s="840" t="s">
        <v>2134</v>
      </c>
      <c r="L1634" s="843">
        <v>200</v>
      </c>
      <c r="M1634" s="843">
        <v>800</v>
      </c>
      <c r="N1634" s="840">
        <v>4</v>
      </c>
      <c r="O1634" s="844">
        <v>2</v>
      </c>
      <c r="P1634" s="843">
        <v>400</v>
      </c>
      <c r="Q1634" s="845">
        <v>0.5</v>
      </c>
      <c r="R1634" s="840">
        <v>2</v>
      </c>
      <c r="S1634" s="845">
        <v>0.5</v>
      </c>
      <c r="T1634" s="844">
        <v>1</v>
      </c>
      <c r="U1634" s="846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3335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2057</v>
      </c>
      <c r="B5" s="225">
        <v>3247.95</v>
      </c>
      <c r="C5" s="830">
        <v>0.37046436506814001</v>
      </c>
      <c r="D5" s="225">
        <v>5519.29</v>
      </c>
      <c r="E5" s="830">
        <v>0.62953563493185993</v>
      </c>
      <c r="F5" s="848">
        <v>8767.24</v>
      </c>
    </row>
    <row r="6" spans="1:6" ht="14.4" customHeight="1" x14ac:dyDescent="0.3">
      <c r="A6" s="857" t="s">
        <v>2075</v>
      </c>
      <c r="B6" s="849">
        <v>989.62000000000012</v>
      </c>
      <c r="C6" s="837">
        <v>9.2618901885471588E-3</v>
      </c>
      <c r="D6" s="849">
        <v>105858.98000000003</v>
      </c>
      <c r="E6" s="837">
        <v>0.99073810981145294</v>
      </c>
      <c r="F6" s="850">
        <v>106848.60000000002</v>
      </c>
    </row>
    <row r="7" spans="1:6" ht="14.4" customHeight="1" x14ac:dyDescent="0.3">
      <c r="A7" s="857" t="s">
        <v>2066</v>
      </c>
      <c r="B7" s="849">
        <v>940.83999999999992</v>
      </c>
      <c r="C7" s="837">
        <v>1.065507945839435E-2</v>
      </c>
      <c r="D7" s="849">
        <v>87358.830000000016</v>
      </c>
      <c r="E7" s="837">
        <v>0.98934492054160572</v>
      </c>
      <c r="F7" s="850">
        <v>88299.670000000013</v>
      </c>
    </row>
    <row r="8" spans="1:6" ht="14.4" customHeight="1" x14ac:dyDescent="0.3">
      <c r="A8" s="857" t="s">
        <v>2073</v>
      </c>
      <c r="B8" s="849">
        <v>901.33999999999992</v>
      </c>
      <c r="C8" s="837">
        <v>6.9103354572490928E-3</v>
      </c>
      <c r="D8" s="849">
        <v>129532.27000000002</v>
      </c>
      <c r="E8" s="837">
        <v>0.99308966454275094</v>
      </c>
      <c r="F8" s="850">
        <v>130433.61000000002</v>
      </c>
    </row>
    <row r="9" spans="1:6" ht="14.4" customHeight="1" x14ac:dyDescent="0.3">
      <c r="A9" s="857" t="s">
        <v>2071</v>
      </c>
      <c r="B9" s="849">
        <v>814.34999999999991</v>
      </c>
      <c r="C9" s="837">
        <v>8.1102213288214466E-3</v>
      </c>
      <c r="D9" s="849">
        <v>99595.98</v>
      </c>
      <c r="E9" s="837">
        <v>0.99188977867117845</v>
      </c>
      <c r="F9" s="850">
        <v>100410.33</v>
      </c>
    </row>
    <row r="10" spans="1:6" ht="14.4" customHeight="1" x14ac:dyDescent="0.3">
      <c r="A10" s="857" t="s">
        <v>2060</v>
      </c>
      <c r="B10" s="849">
        <v>762.47</v>
      </c>
      <c r="C10" s="837">
        <v>7.5117288562127592E-3</v>
      </c>
      <c r="D10" s="849">
        <v>100741.46</v>
      </c>
      <c r="E10" s="837">
        <v>0.99248827114378724</v>
      </c>
      <c r="F10" s="850">
        <v>101503.93000000001</v>
      </c>
    </row>
    <row r="11" spans="1:6" ht="14.4" customHeight="1" x14ac:dyDescent="0.3">
      <c r="A11" s="857" t="s">
        <v>2067</v>
      </c>
      <c r="B11" s="849">
        <v>744.42999999999984</v>
      </c>
      <c r="C11" s="837">
        <v>5.0593690723527204E-3</v>
      </c>
      <c r="D11" s="849">
        <v>146394.47000000003</v>
      </c>
      <c r="E11" s="837">
        <v>0.99494063092764728</v>
      </c>
      <c r="F11" s="850">
        <v>147138.90000000002</v>
      </c>
    </row>
    <row r="12" spans="1:6" ht="14.4" customHeight="1" x14ac:dyDescent="0.3">
      <c r="A12" s="857" t="s">
        <v>2056</v>
      </c>
      <c r="B12" s="849">
        <v>653.32999999999993</v>
      </c>
      <c r="C12" s="837">
        <v>1.3557579611067025E-2</v>
      </c>
      <c r="D12" s="849">
        <v>47535.95</v>
      </c>
      <c r="E12" s="837">
        <v>0.98644242038893293</v>
      </c>
      <c r="F12" s="850">
        <v>48189.279999999999</v>
      </c>
    </row>
    <row r="13" spans="1:6" ht="14.4" customHeight="1" x14ac:dyDescent="0.3">
      <c r="A13" s="857" t="s">
        <v>2070</v>
      </c>
      <c r="B13" s="849">
        <v>641.27</v>
      </c>
      <c r="C13" s="837">
        <v>5.9124903121162767E-3</v>
      </c>
      <c r="D13" s="849">
        <v>107818.94999999998</v>
      </c>
      <c r="E13" s="837">
        <v>0.99408750968788373</v>
      </c>
      <c r="F13" s="850">
        <v>108460.21999999999</v>
      </c>
    </row>
    <row r="14" spans="1:6" ht="14.4" customHeight="1" x14ac:dyDescent="0.3">
      <c r="A14" s="857" t="s">
        <v>2064</v>
      </c>
      <c r="B14" s="849">
        <v>610.95000000000005</v>
      </c>
      <c r="C14" s="837">
        <v>4.1506624924750341E-3</v>
      </c>
      <c r="D14" s="849">
        <v>146582.42000000001</v>
      </c>
      <c r="E14" s="837">
        <v>0.99584933750752491</v>
      </c>
      <c r="F14" s="850">
        <v>147193.37000000002</v>
      </c>
    </row>
    <row r="15" spans="1:6" ht="14.4" customHeight="1" x14ac:dyDescent="0.3">
      <c r="A15" s="857" t="s">
        <v>2058</v>
      </c>
      <c r="B15" s="849">
        <v>583.45999999999992</v>
      </c>
      <c r="C15" s="837">
        <v>6.9591947343611927E-3</v>
      </c>
      <c r="D15" s="849">
        <v>83256.7</v>
      </c>
      <c r="E15" s="837">
        <v>0.99304080526563876</v>
      </c>
      <c r="F15" s="850">
        <v>83840.160000000003</v>
      </c>
    </row>
    <row r="16" spans="1:6" ht="14.4" customHeight="1" x14ac:dyDescent="0.3">
      <c r="A16" s="857" t="s">
        <v>2055</v>
      </c>
      <c r="B16" s="849">
        <v>516.82000000000005</v>
      </c>
      <c r="C16" s="837">
        <v>6.0621060311398155E-2</v>
      </c>
      <c r="D16" s="849">
        <v>8008.5999999999995</v>
      </c>
      <c r="E16" s="837">
        <v>0.93937893968860176</v>
      </c>
      <c r="F16" s="850">
        <v>8525.42</v>
      </c>
    </row>
    <row r="17" spans="1:6" ht="14.4" customHeight="1" x14ac:dyDescent="0.3">
      <c r="A17" s="857" t="s">
        <v>2065</v>
      </c>
      <c r="B17" s="849">
        <v>418.59999999999997</v>
      </c>
      <c r="C17" s="837">
        <v>7.0864799409110137E-3</v>
      </c>
      <c r="D17" s="849">
        <v>58651.63</v>
      </c>
      <c r="E17" s="837">
        <v>0.99291352005908906</v>
      </c>
      <c r="F17" s="850">
        <v>59070.229999999996</v>
      </c>
    </row>
    <row r="18" spans="1:6" ht="14.4" customHeight="1" x14ac:dyDescent="0.3">
      <c r="A18" s="857" t="s">
        <v>2078</v>
      </c>
      <c r="B18" s="849">
        <v>277.24</v>
      </c>
      <c r="C18" s="837">
        <v>1.8545161387855565E-3</v>
      </c>
      <c r="D18" s="849">
        <v>149217.27999999994</v>
      </c>
      <c r="E18" s="837">
        <v>0.99814548386121449</v>
      </c>
      <c r="F18" s="850">
        <v>149494.51999999993</v>
      </c>
    </row>
    <row r="19" spans="1:6" ht="14.4" customHeight="1" x14ac:dyDescent="0.3">
      <c r="A19" s="857" t="s">
        <v>2068</v>
      </c>
      <c r="B19" s="849">
        <v>229.02000000000004</v>
      </c>
      <c r="C19" s="837">
        <v>4.8403970892520881E-3</v>
      </c>
      <c r="D19" s="849">
        <v>47085.279999999999</v>
      </c>
      <c r="E19" s="837">
        <v>0.99515960291074801</v>
      </c>
      <c r="F19" s="850">
        <v>47314.299999999996</v>
      </c>
    </row>
    <row r="20" spans="1:6" ht="14.4" customHeight="1" x14ac:dyDescent="0.3">
      <c r="A20" s="857" t="s">
        <v>2074</v>
      </c>
      <c r="B20" s="849">
        <v>104</v>
      </c>
      <c r="C20" s="837">
        <v>3.2835009444801026E-3</v>
      </c>
      <c r="D20" s="849">
        <v>31569.510000000009</v>
      </c>
      <c r="E20" s="837">
        <v>0.99671649905551984</v>
      </c>
      <c r="F20" s="850">
        <v>31673.510000000009</v>
      </c>
    </row>
    <row r="21" spans="1:6" ht="14.4" customHeight="1" x14ac:dyDescent="0.3">
      <c r="A21" s="857" t="s">
        <v>2059</v>
      </c>
      <c r="B21" s="849">
        <v>96.84</v>
      </c>
      <c r="C21" s="837">
        <v>9.6519814818303237E-4</v>
      </c>
      <c r="D21" s="849">
        <v>100234.89000000001</v>
      </c>
      <c r="E21" s="837">
        <v>0.99903480185181703</v>
      </c>
      <c r="F21" s="850">
        <v>100331.73000000001</v>
      </c>
    </row>
    <row r="22" spans="1:6" ht="14.4" customHeight="1" x14ac:dyDescent="0.3">
      <c r="A22" s="857" t="s">
        <v>2077</v>
      </c>
      <c r="B22" s="849"/>
      <c r="C22" s="837">
        <v>0</v>
      </c>
      <c r="D22" s="849">
        <v>43507.99</v>
      </c>
      <c r="E22" s="837">
        <v>1</v>
      </c>
      <c r="F22" s="850">
        <v>43507.99</v>
      </c>
    </row>
    <row r="23" spans="1:6" ht="14.4" customHeight="1" x14ac:dyDescent="0.3">
      <c r="A23" s="857" t="s">
        <v>2063</v>
      </c>
      <c r="B23" s="849"/>
      <c r="C23" s="837">
        <v>0</v>
      </c>
      <c r="D23" s="849">
        <v>154.36000000000001</v>
      </c>
      <c r="E23" s="837">
        <v>1</v>
      </c>
      <c r="F23" s="850">
        <v>154.36000000000001</v>
      </c>
    </row>
    <row r="24" spans="1:6" ht="14.4" customHeight="1" x14ac:dyDescent="0.3">
      <c r="A24" s="857" t="s">
        <v>2061</v>
      </c>
      <c r="B24" s="849"/>
      <c r="C24" s="837">
        <v>0</v>
      </c>
      <c r="D24" s="849">
        <v>2434.0500000000002</v>
      </c>
      <c r="E24" s="837">
        <v>1</v>
      </c>
      <c r="F24" s="850">
        <v>2434.0500000000002</v>
      </c>
    </row>
    <row r="25" spans="1:6" ht="14.4" customHeight="1" x14ac:dyDescent="0.3">
      <c r="A25" s="857" t="s">
        <v>2072</v>
      </c>
      <c r="B25" s="849"/>
      <c r="C25" s="837">
        <v>0</v>
      </c>
      <c r="D25" s="849">
        <v>1472.67</v>
      </c>
      <c r="E25" s="837">
        <v>1</v>
      </c>
      <c r="F25" s="850">
        <v>1472.67</v>
      </c>
    </row>
    <row r="26" spans="1:6" ht="14.4" customHeight="1" x14ac:dyDescent="0.3">
      <c r="A26" s="857" t="s">
        <v>2076</v>
      </c>
      <c r="B26" s="849">
        <v>0</v>
      </c>
      <c r="C26" s="837">
        <v>0</v>
      </c>
      <c r="D26" s="849">
        <v>21465.32</v>
      </c>
      <c r="E26" s="837">
        <v>1</v>
      </c>
      <c r="F26" s="850">
        <v>21465.32</v>
      </c>
    </row>
    <row r="27" spans="1:6" ht="14.4" customHeight="1" x14ac:dyDescent="0.3">
      <c r="A27" s="857" t="s">
        <v>2069</v>
      </c>
      <c r="B27" s="849"/>
      <c r="C27" s="837">
        <v>0</v>
      </c>
      <c r="D27" s="849">
        <v>154.36000000000001</v>
      </c>
      <c r="E27" s="837">
        <v>1</v>
      </c>
      <c r="F27" s="850">
        <v>154.36000000000001</v>
      </c>
    </row>
    <row r="28" spans="1:6" ht="14.4" customHeight="1" x14ac:dyDescent="0.3">
      <c r="A28" s="857" t="s">
        <v>2054</v>
      </c>
      <c r="B28" s="849"/>
      <c r="C28" s="837">
        <v>0</v>
      </c>
      <c r="D28" s="849">
        <v>617.44000000000005</v>
      </c>
      <c r="E28" s="837">
        <v>1</v>
      </c>
      <c r="F28" s="850">
        <v>617.44000000000005</v>
      </c>
    </row>
    <row r="29" spans="1:6" ht="14.4" customHeight="1" thickBot="1" x14ac:dyDescent="0.35">
      <c r="A29" s="858" t="s">
        <v>2062</v>
      </c>
      <c r="B29" s="853"/>
      <c r="C29" s="854">
        <v>0</v>
      </c>
      <c r="D29" s="853">
        <v>154.36000000000001</v>
      </c>
      <c r="E29" s="854">
        <v>1</v>
      </c>
      <c r="F29" s="855">
        <v>154.36000000000001</v>
      </c>
    </row>
    <row r="30" spans="1:6" ht="14.4" customHeight="1" thickBot="1" x14ac:dyDescent="0.35">
      <c r="A30" s="771" t="s">
        <v>3</v>
      </c>
      <c r="B30" s="772">
        <v>12532.529999999999</v>
      </c>
      <c r="C30" s="773">
        <v>8.1514745821240214E-3</v>
      </c>
      <c r="D30" s="772">
        <v>1524923.0400000003</v>
      </c>
      <c r="E30" s="773">
        <v>0.99184852541787616</v>
      </c>
      <c r="F30" s="774">
        <v>1537455.57</v>
      </c>
    </row>
    <row r="31" spans="1:6" ht="14.4" customHeight="1" thickBot="1" x14ac:dyDescent="0.35"/>
    <row r="32" spans="1:6" ht="14.4" customHeight="1" x14ac:dyDescent="0.3">
      <c r="A32" s="856" t="s">
        <v>1556</v>
      </c>
      <c r="B32" s="225">
        <v>2224.16</v>
      </c>
      <c r="C32" s="830">
        <v>0.85714726148818432</v>
      </c>
      <c r="D32" s="225">
        <v>370.68</v>
      </c>
      <c r="E32" s="830">
        <v>0.14285273851181576</v>
      </c>
      <c r="F32" s="848">
        <v>2594.8399999999997</v>
      </c>
    </row>
    <row r="33" spans="1:6" ht="14.4" customHeight="1" x14ac:dyDescent="0.3">
      <c r="A33" s="857" t="s">
        <v>1569</v>
      </c>
      <c r="B33" s="849">
        <v>1861.7199999999998</v>
      </c>
      <c r="C33" s="837">
        <v>1</v>
      </c>
      <c r="D33" s="849"/>
      <c r="E33" s="837">
        <v>0</v>
      </c>
      <c r="F33" s="850">
        <v>1861.7199999999998</v>
      </c>
    </row>
    <row r="34" spans="1:6" ht="14.4" customHeight="1" x14ac:dyDescent="0.3">
      <c r="A34" s="857" t="s">
        <v>1562</v>
      </c>
      <c r="B34" s="849">
        <v>1842.6400000000003</v>
      </c>
      <c r="C34" s="837">
        <v>9.2522909291757605E-2</v>
      </c>
      <c r="D34" s="849">
        <v>18072.860000000019</v>
      </c>
      <c r="E34" s="837">
        <v>0.90747709070824245</v>
      </c>
      <c r="F34" s="850">
        <v>19915.500000000018</v>
      </c>
    </row>
    <row r="35" spans="1:6" ht="14.4" customHeight="1" x14ac:dyDescent="0.3">
      <c r="A35" s="857" t="s">
        <v>1564</v>
      </c>
      <c r="B35" s="849">
        <v>1807.52</v>
      </c>
      <c r="C35" s="837">
        <v>0.67515818884049639</v>
      </c>
      <c r="D35" s="849">
        <v>869.66</v>
      </c>
      <c r="E35" s="837">
        <v>0.32484181115950367</v>
      </c>
      <c r="F35" s="850">
        <v>2677.18</v>
      </c>
    </row>
    <row r="36" spans="1:6" ht="14.4" customHeight="1" x14ac:dyDescent="0.3">
      <c r="A36" s="857" t="s">
        <v>1600</v>
      </c>
      <c r="B36" s="849">
        <v>1190.2299999999998</v>
      </c>
      <c r="C36" s="837">
        <v>1</v>
      </c>
      <c r="D36" s="849"/>
      <c r="E36" s="837">
        <v>0</v>
      </c>
      <c r="F36" s="850">
        <v>1190.2299999999998</v>
      </c>
    </row>
    <row r="37" spans="1:6" ht="14.4" customHeight="1" x14ac:dyDescent="0.3">
      <c r="A37" s="857" t="s">
        <v>1551</v>
      </c>
      <c r="B37" s="849">
        <v>984.84</v>
      </c>
      <c r="C37" s="837">
        <v>0.75969052045326579</v>
      </c>
      <c r="D37" s="849">
        <v>311.52999999999997</v>
      </c>
      <c r="E37" s="837">
        <v>0.24030947954673434</v>
      </c>
      <c r="F37" s="850">
        <v>1296.3699999999999</v>
      </c>
    </row>
    <row r="38" spans="1:6" ht="14.4" customHeight="1" x14ac:dyDescent="0.3">
      <c r="A38" s="857" t="s">
        <v>3336</v>
      </c>
      <c r="B38" s="849">
        <v>908.53</v>
      </c>
      <c r="C38" s="837">
        <v>1</v>
      </c>
      <c r="D38" s="849"/>
      <c r="E38" s="837">
        <v>0</v>
      </c>
      <c r="F38" s="850">
        <v>908.53</v>
      </c>
    </row>
    <row r="39" spans="1:6" ht="14.4" customHeight="1" x14ac:dyDescent="0.3">
      <c r="A39" s="857" t="s">
        <v>1577</v>
      </c>
      <c r="B39" s="849">
        <v>581.04</v>
      </c>
      <c r="C39" s="837">
        <v>0.10666490433863127</v>
      </c>
      <c r="D39" s="849">
        <v>4866.3000000000029</v>
      </c>
      <c r="E39" s="837">
        <v>0.89333509566136871</v>
      </c>
      <c r="F39" s="850">
        <v>5447.3400000000029</v>
      </c>
    </row>
    <row r="40" spans="1:6" ht="14.4" customHeight="1" x14ac:dyDescent="0.3">
      <c r="A40" s="857" t="s">
        <v>1578</v>
      </c>
      <c r="B40" s="849">
        <v>390.13</v>
      </c>
      <c r="C40" s="837">
        <v>1</v>
      </c>
      <c r="D40" s="849"/>
      <c r="E40" s="837">
        <v>0</v>
      </c>
      <c r="F40" s="850">
        <v>390.13</v>
      </c>
    </row>
    <row r="41" spans="1:6" ht="14.4" customHeight="1" x14ac:dyDescent="0.3">
      <c r="A41" s="857" t="s">
        <v>3337</v>
      </c>
      <c r="B41" s="849">
        <v>241.56</v>
      </c>
      <c r="C41" s="837">
        <v>1</v>
      </c>
      <c r="D41" s="849"/>
      <c r="E41" s="837">
        <v>0</v>
      </c>
      <c r="F41" s="850">
        <v>241.56</v>
      </c>
    </row>
    <row r="42" spans="1:6" ht="14.4" customHeight="1" x14ac:dyDescent="0.3">
      <c r="A42" s="857" t="s">
        <v>1538</v>
      </c>
      <c r="B42" s="849">
        <v>127.53</v>
      </c>
      <c r="C42" s="837">
        <v>0.75</v>
      </c>
      <c r="D42" s="849">
        <v>42.51</v>
      </c>
      <c r="E42" s="837">
        <v>0.25</v>
      </c>
      <c r="F42" s="850">
        <v>170.04</v>
      </c>
    </row>
    <row r="43" spans="1:6" ht="14.4" customHeight="1" x14ac:dyDescent="0.3">
      <c r="A43" s="857" t="s">
        <v>3338</v>
      </c>
      <c r="B43" s="849">
        <v>115.26</v>
      </c>
      <c r="C43" s="837">
        <v>0.16314686898426001</v>
      </c>
      <c r="D43" s="849">
        <v>591.22</v>
      </c>
      <c r="E43" s="837">
        <v>0.83685313101573999</v>
      </c>
      <c r="F43" s="850">
        <v>706.48</v>
      </c>
    </row>
    <row r="44" spans="1:6" ht="14.4" customHeight="1" x14ac:dyDescent="0.3">
      <c r="A44" s="857" t="s">
        <v>1553</v>
      </c>
      <c r="B44" s="849">
        <v>110.19</v>
      </c>
      <c r="C44" s="837">
        <v>0.48276013143483021</v>
      </c>
      <c r="D44" s="849">
        <v>118.06</v>
      </c>
      <c r="E44" s="837">
        <v>0.51723986856516979</v>
      </c>
      <c r="F44" s="850">
        <v>228.25</v>
      </c>
    </row>
    <row r="45" spans="1:6" ht="14.4" customHeight="1" x14ac:dyDescent="0.3">
      <c r="A45" s="857" t="s">
        <v>3339</v>
      </c>
      <c r="B45" s="849">
        <v>75.16</v>
      </c>
      <c r="C45" s="837">
        <v>1</v>
      </c>
      <c r="D45" s="849"/>
      <c r="E45" s="837">
        <v>0</v>
      </c>
      <c r="F45" s="850">
        <v>75.16</v>
      </c>
    </row>
    <row r="46" spans="1:6" ht="14.4" customHeight="1" x14ac:dyDescent="0.3">
      <c r="A46" s="857" t="s">
        <v>1544</v>
      </c>
      <c r="B46" s="849">
        <v>36.86</v>
      </c>
      <c r="C46" s="837">
        <v>0.33330319197034086</v>
      </c>
      <c r="D46" s="849">
        <v>73.73</v>
      </c>
      <c r="E46" s="837">
        <v>0.66669680802965914</v>
      </c>
      <c r="F46" s="850">
        <v>110.59</v>
      </c>
    </row>
    <row r="47" spans="1:6" ht="14.4" customHeight="1" x14ac:dyDescent="0.3">
      <c r="A47" s="857" t="s">
        <v>1543</v>
      </c>
      <c r="B47" s="849">
        <v>35.159999999999997</v>
      </c>
      <c r="C47" s="837">
        <v>1</v>
      </c>
      <c r="D47" s="849"/>
      <c r="E47" s="837">
        <v>0</v>
      </c>
      <c r="F47" s="850">
        <v>35.159999999999997</v>
      </c>
    </row>
    <row r="48" spans="1:6" ht="14.4" customHeight="1" x14ac:dyDescent="0.3">
      <c r="A48" s="857" t="s">
        <v>1583</v>
      </c>
      <c r="B48" s="849"/>
      <c r="C48" s="837">
        <v>0</v>
      </c>
      <c r="D48" s="849">
        <v>700.43</v>
      </c>
      <c r="E48" s="837">
        <v>1</v>
      </c>
      <c r="F48" s="850">
        <v>700.43</v>
      </c>
    </row>
    <row r="49" spans="1:6" ht="14.4" customHeight="1" x14ac:dyDescent="0.3">
      <c r="A49" s="857" t="s">
        <v>1539</v>
      </c>
      <c r="B49" s="849">
        <v>0</v>
      </c>
      <c r="C49" s="837"/>
      <c r="D49" s="849"/>
      <c r="E49" s="837"/>
      <c r="F49" s="850">
        <v>0</v>
      </c>
    </row>
    <row r="50" spans="1:6" ht="14.4" customHeight="1" x14ac:dyDescent="0.3">
      <c r="A50" s="857" t="s">
        <v>1594</v>
      </c>
      <c r="B50" s="849">
        <v>0</v>
      </c>
      <c r="C50" s="837"/>
      <c r="D50" s="849">
        <v>0</v>
      </c>
      <c r="E50" s="837"/>
      <c r="F50" s="850">
        <v>0</v>
      </c>
    </row>
    <row r="51" spans="1:6" ht="14.4" customHeight="1" x14ac:dyDescent="0.3">
      <c r="A51" s="857" t="s">
        <v>3340</v>
      </c>
      <c r="B51" s="849">
        <v>0</v>
      </c>
      <c r="C51" s="837"/>
      <c r="D51" s="849"/>
      <c r="E51" s="837"/>
      <c r="F51" s="850">
        <v>0</v>
      </c>
    </row>
    <row r="52" spans="1:6" ht="14.4" customHeight="1" x14ac:dyDescent="0.3">
      <c r="A52" s="857" t="s">
        <v>1545</v>
      </c>
      <c r="B52" s="849"/>
      <c r="C52" s="837">
        <v>0</v>
      </c>
      <c r="D52" s="849">
        <v>47.7</v>
      </c>
      <c r="E52" s="837">
        <v>1</v>
      </c>
      <c r="F52" s="850">
        <v>47.7</v>
      </c>
    </row>
    <row r="53" spans="1:6" ht="14.4" customHeight="1" x14ac:dyDescent="0.3">
      <c r="A53" s="857" t="s">
        <v>1555</v>
      </c>
      <c r="B53" s="849"/>
      <c r="C53" s="837">
        <v>0</v>
      </c>
      <c r="D53" s="849">
        <v>279.52999999999997</v>
      </c>
      <c r="E53" s="837">
        <v>1</v>
      </c>
      <c r="F53" s="850">
        <v>279.52999999999997</v>
      </c>
    </row>
    <row r="54" spans="1:6" ht="14.4" customHeight="1" x14ac:dyDescent="0.3">
      <c r="A54" s="857" t="s">
        <v>1547</v>
      </c>
      <c r="B54" s="849"/>
      <c r="C54" s="837">
        <v>0</v>
      </c>
      <c r="D54" s="849">
        <v>582.97</v>
      </c>
      <c r="E54" s="837">
        <v>1</v>
      </c>
      <c r="F54" s="850">
        <v>582.97</v>
      </c>
    </row>
    <row r="55" spans="1:6" ht="14.4" customHeight="1" x14ac:dyDescent="0.3">
      <c r="A55" s="857" t="s">
        <v>1532</v>
      </c>
      <c r="B55" s="849"/>
      <c r="C55" s="837">
        <v>0</v>
      </c>
      <c r="D55" s="849">
        <v>120.61</v>
      </c>
      <c r="E55" s="837">
        <v>1</v>
      </c>
      <c r="F55" s="850">
        <v>120.61</v>
      </c>
    </row>
    <row r="56" spans="1:6" ht="14.4" customHeight="1" x14ac:dyDescent="0.3">
      <c r="A56" s="857" t="s">
        <v>1546</v>
      </c>
      <c r="B56" s="849"/>
      <c r="C56" s="837">
        <v>0</v>
      </c>
      <c r="D56" s="849">
        <v>1084.54</v>
      </c>
      <c r="E56" s="837">
        <v>1</v>
      </c>
      <c r="F56" s="850">
        <v>1084.54</v>
      </c>
    </row>
    <row r="57" spans="1:6" ht="14.4" customHeight="1" x14ac:dyDescent="0.3">
      <c r="A57" s="857" t="s">
        <v>1549</v>
      </c>
      <c r="B57" s="849"/>
      <c r="C57" s="837">
        <v>0</v>
      </c>
      <c r="D57" s="849">
        <v>1484.34</v>
      </c>
      <c r="E57" s="837">
        <v>1</v>
      </c>
      <c r="F57" s="850">
        <v>1484.34</v>
      </c>
    </row>
    <row r="58" spans="1:6" ht="14.4" customHeight="1" x14ac:dyDescent="0.3">
      <c r="A58" s="857" t="s">
        <v>3341</v>
      </c>
      <c r="B58" s="849"/>
      <c r="C58" s="837">
        <v>0</v>
      </c>
      <c r="D58" s="849">
        <v>4847.41</v>
      </c>
      <c r="E58" s="837">
        <v>1</v>
      </c>
      <c r="F58" s="850">
        <v>4847.41</v>
      </c>
    </row>
    <row r="59" spans="1:6" ht="14.4" customHeight="1" x14ac:dyDescent="0.3">
      <c r="A59" s="857" t="s">
        <v>1559</v>
      </c>
      <c r="B59" s="849"/>
      <c r="C59" s="837">
        <v>0</v>
      </c>
      <c r="D59" s="849">
        <v>37.159999999999997</v>
      </c>
      <c r="E59" s="837">
        <v>1</v>
      </c>
      <c r="F59" s="850">
        <v>37.159999999999997</v>
      </c>
    </row>
    <row r="60" spans="1:6" ht="14.4" customHeight="1" x14ac:dyDescent="0.3">
      <c r="A60" s="857" t="s">
        <v>1580</v>
      </c>
      <c r="B60" s="849"/>
      <c r="C60" s="837"/>
      <c r="D60" s="849">
        <v>0</v>
      </c>
      <c r="E60" s="837"/>
      <c r="F60" s="850">
        <v>0</v>
      </c>
    </row>
    <row r="61" spans="1:6" ht="14.4" customHeight="1" x14ac:dyDescent="0.3">
      <c r="A61" s="857" t="s">
        <v>1533</v>
      </c>
      <c r="B61" s="849"/>
      <c r="C61" s="837">
        <v>0</v>
      </c>
      <c r="D61" s="849">
        <v>1433187.2899999998</v>
      </c>
      <c r="E61" s="837">
        <v>1</v>
      </c>
      <c r="F61" s="850">
        <v>1433187.2899999998</v>
      </c>
    </row>
    <row r="62" spans="1:6" ht="14.4" customHeight="1" x14ac:dyDescent="0.3">
      <c r="A62" s="857" t="s">
        <v>3342</v>
      </c>
      <c r="B62" s="849"/>
      <c r="C62" s="837">
        <v>0</v>
      </c>
      <c r="D62" s="849">
        <v>1385.6100000000001</v>
      </c>
      <c r="E62" s="837">
        <v>1</v>
      </c>
      <c r="F62" s="850">
        <v>1385.6100000000001</v>
      </c>
    </row>
    <row r="63" spans="1:6" ht="14.4" customHeight="1" x14ac:dyDescent="0.3">
      <c r="A63" s="857" t="s">
        <v>1596</v>
      </c>
      <c r="B63" s="849"/>
      <c r="C63" s="837">
        <v>0</v>
      </c>
      <c r="D63" s="849">
        <v>836.7</v>
      </c>
      <c r="E63" s="837">
        <v>1</v>
      </c>
      <c r="F63" s="850">
        <v>836.7</v>
      </c>
    </row>
    <row r="64" spans="1:6" ht="14.4" customHeight="1" x14ac:dyDescent="0.3">
      <c r="A64" s="857" t="s">
        <v>1585</v>
      </c>
      <c r="B64" s="849"/>
      <c r="C64" s="837">
        <v>0</v>
      </c>
      <c r="D64" s="849">
        <v>37.61</v>
      </c>
      <c r="E64" s="837">
        <v>1</v>
      </c>
      <c r="F64" s="850">
        <v>37.61</v>
      </c>
    </row>
    <row r="65" spans="1:6" ht="14.4" customHeight="1" x14ac:dyDescent="0.3">
      <c r="A65" s="857" t="s">
        <v>1587</v>
      </c>
      <c r="B65" s="849">
        <v>0</v>
      </c>
      <c r="C65" s="837"/>
      <c r="D65" s="849">
        <v>0</v>
      </c>
      <c r="E65" s="837"/>
      <c r="F65" s="850">
        <v>0</v>
      </c>
    </row>
    <row r="66" spans="1:6" ht="14.4" customHeight="1" x14ac:dyDescent="0.3">
      <c r="A66" s="857" t="s">
        <v>1592</v>
      </c>
      <c r="B66" s="849"/>
      <c r="C66" s="837">
        <v>0</v>
      </c>
      <c r="D66" s="849">
        <v>207.6</v>
      </c>
      <c r="E66" s="837">
        <v>1</v>
      </c>
      <c r="F66" s="850">
        <v>207.6</v>
      </c>
    </row>
    <row r="67" spans="1:6" ht="14.4" customHeight="1" x14ac:dyDescent="0.3">
      <c r="A67" s="857" t="s">
        <v>1573</v>
      </c>
      <c r="B67" s="849"/>
      <c r="C67" s="837">
        <v>0</v>
      </c>
      <c r="D67" s="849">
        <v>42792.840000000004</v>
      </c>
      <c r="E67" s="837">
        <v>1</v>
      </c>
      <c r="F67" s="850">
        <v>42792.840000000004</v>
      </c>
    </row>
    <row r="68" spans="1:6" ht="14.4" customHeight="1" x14ac:dyDescent="0.3">
      <c r="A68" s="857" t="s">
        <v>1593</v>
      </c>
      <c r="B68" s="849"/>
      <c r="C68" s="837">
        <v>0</v>
      </c>
      <c r="D68" s="849">
        <v>255</v>
      </c>
      <c r="E68" s="837">
        <v>1</v>
      </c>
      <c r="F68" s="850">
        <v>255</v>
      </c>
    </row>
    <row r="69" spans="1:6" ht="14.4" customHeight="1" x14ac:dyDescent="0.3">
      <c r="A69" s="857" t="s">
        <v>1540</v>
      </c>
      <c r="B69" s="849"/>
      <c r="C69" s="837">
        <v>0</v>
      </c>
      <c r="D69" s="849">
        <v>90.11</v>
      </c>
      <c r="E69" s="837">
        <v>1</v>
      </c>
      <c r="F69" s="850">
        <v>90.11</v>
      </c>
    </row>
    <row r="70" spans="1:6" ht="14.4" customHeight="1" x14ac:dyDescent="0.3">
      <c r="A70" s="857" t="s">
        <v>1595</v>
      </c>
      <c r="B70" s="849"/>
      <c r="C70" s="837">
        <v>0</v>
      </c>
      <c r="D70" s="849">
        <v>352.64</v>
      </c>
      <c r="E70" s="837">
        <v>1</v>
      </c>
      <c r="F70" s="850">
        <v>352.64</v>
      </c>
    </row>
    <row r="71" spans="1:6" ht="14.4" customHeight="1" x14ac:dyDescent="0.3">
      <c r="A71" s="857" t="s">
        <v>1576</v>
      </c>
      <c r="B71" s="849"/>
      <c r="C71" s="837">
        <v>0</v>
      </c>
      <c r="D71" s="849">
        <v>1097.52</v>
      </c>
      <c r="E71" s="837">
        <v>1</v>
      </c>
      <c r="F71" s="850">
        <v>1097.52</v>
      </c>
    </row>
    <row r="72" spans="1:6" ht="14.4" customHeight="1" x14ac:dyDescent="0.3">
      <c r="A72" s="857" t="s">
        <v>1542</v>
      </c>
      <c r="B72" s="849">
        <v>0</v>
      </c>
      <c r="C72" s="837">
        <v>0</v>
      </c>
      <c r="D72" s="849">
        <v>298.44</v>
      </c>
      <c r="E72" s="837">
        <v>1</v>
      </c>
      <c r="F72" s="850">
        <v>298.44</v>
      </c>
    </row>
    <row r="73" spans="1:6" ht="14.4" customHeight="1" x14ac:dyDescent="0.3">
      <c r="A73" s="857" t="s">
        <v>3343</v>
      </c>
      <c r="B73" s="849">
        <v>0</v>
      </c>
      <c r="C73" s="837">
        <v>0</v>
      </c>
      <c r="D73" s="849">
        <v>65.36</v>
      </c>
      <c r="E73" s="837">
        <v>1</v>
      </c>
      <c r="F73" s="850">
        <v>65.36</v>
      </c>
    </row>
    <row r="74" spans="1:6" ht="14.4" customHeight="1" x14ac:dyDescent="0.3">
      <c r="A74" s="857" t="s">
        <v>3344</v>
      </c>
      <c r="B74" s="849"/>
      <c r="C74" s="837">
        <v>0</v>
      </c>
      <c r="D74" s="849">
        <v>7222.32</v>
      </c>
      <c r="E74" s="837">
        <v>1</v>
      </c>
      <c r="F74" s="850">
        <v>7222.32</v>
      </c>
    </row>
    <row r="75" spans="1:6" ht="14.4" customHeight="1" x14ac:dyDescent="0.3">
      <c r="A75" s="857" t="s">
        <v>1524</v>
      </c>
      <c r="B75" s="849"/>
      <c r="C75" s="837">
        <v>0</v>
      </c>
      <c r="D75" s="849">
        <v>366.86</v>
      </c>
      <c r="E75" s="837">
        <v>1</v>
      </c>
      <c r="F75" s="850">
        <v>366.86</v>
      </c>
    </row>
    <row r="76" spans="1:6" ht="14.4" customHeight="1" x14ac:dyDescent="0.3">
      <c r="A76" s="857" t="s">
        <v>1537</v>
      </c>
      <c r="B76" s="849"/>
      <c r="C76" s="837">
        <v>0</v>
      </c>
      <c r="D76" s="849">
        <v>1406.04</v>
      </c>
      <c r="E76" s="837">
        <v>1</v>
      </c>
      <c r="F76" s="850">
        <v>1406.04</v>
      </c>
    </row>
    <row r="77" spans="1:6" ht="14.4" customHeight="1" x14ac:dyDescent="0.3">
      <c r="A77" s="857" t="s">
        <v>1534</v>
      </c>
      <c r="B77" s="849"/>
      <c r="C77" s="837">
        <v>0</v>
      </c>
      <c r="D77" s="849">
        <v>467.15000000000003</v>
      </c>
      <c r="E77" s="837">
        <v>1</v>
      </c>
      <c r="F77" s="850">
        <v>467.15000000000003</v>
      </c>
    </row>
    <row r="78" spans="1:6" ht="14.4" customHeight="1" thickBot="1" x14ac:dyDescent="0.35">
      <c r="A78" s="858" t="s">
        <v>1568</v>
      </c>
      <c r="B78" s="853"/>
      <c r="C78" s="854">
        <v>0</v>
      </c>
      <c r="D78" s="853">
        <v>352.71000000000004</v>
      </c>
      <c r="E78" s="854">
        <v>1</v>
      </c>
      <c r="F78" s="855">
        <v>352.71000000000004</v>
      </c>
    </row>
    <row r="79" spans="1:6" ht="14.4" customHeight="1" thickBot="1" x14ac:dyDescent="0.35">
      <c r="A79" s="771" t="s">
        <v>3</v>
      </c>
      <c r="B79" s="772">
        <v>12532.529999999999</v>
      </c>
      <c r="C79" s="773">
        <v>8.1514745821240214E-3</v>
      </c>
      <c r="D79" s="772">
        <v>1524923.04</v>
      </c>
      <c r="E79" s="773">
        <v>0.99184852541787594</v>
      </c>
      <c r="F79" s="774">
        <v>1537455.57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{123F47D2-BB5C-48F4-B1B0-6BED4582390B}</x14:id>
        </ext>
      </extLst>
    </cfRule>
  </conditionalFormatting>
  <conditionalFormatting sqref="F32:F7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{8375BE84-4DD6-41C4-BC95-AA5659906053}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3F47D2-BB5C-48F4-B1B0-6BED458239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8375BE84-4DD6-41C4-BC95-AA56599060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F32:F78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3357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160</v>
      </c>
      <c r="G3" s="47">
        <f>SUBTOTAL(9,G6:G1048576)</f>
        <v>12532.529999999999</v>
      </c>
      <c r="H3" s="48">
        <f>IF(M3=0,0,G3/M3)</f>
        <v>8.1514745821240093E-3</v>
      </c>
      <c r="I3" s="47">
        <f>SUBTOTAL(9,I6:I1048576)</f>
        <v>4127</v>
      </c>
      <c r="J3" s="47">
        <f>SUBTOTAL(9,J6:J1048576)</f>
        <v>1524923.0400000012</v>
      </c>
      <c r="K3" s="48">
        <f>IF(M3=0,0,J3/M3)</f>
        <v>0.99184852541787538</v>
      </c>
      <c r="L3" s="47">
        <f>SUBTOTAL(9,L6:L1048576)</f>
        <v>4287</v>
      </c>
      <c r="M3" s="49">
        <f>SUBTOTAL(9,M6:M1048576)</f>
        <v>1537455.5700000022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2054</v>
      </c>
      <c r="B6" s="825" t="s">
        <v>1773</v>
      </c>
      <c r="C6" s="825" t="s">
        <v>1776</v>
      </c>
      <c r="D6" s="825" t="s">
        <v>1158</v>
      </c>
      <c r="E6" s="825" t="s">
        <v>1777</v>
      </c>
      <c r="F6" s="225"/>
      <c r="G6" s="225"/>
      <c r="H6" s="830">
        <v>0</v>
      </c>
      <c r="I6" s="225">
        <v>4</v>
      </c>
      <c r="J6" s="225">
        <v>617.44000000000005</v>
      </c>
      <c r="K6" s="830">
        <v>1</v>
      </c>
      <c r="L6" s="225">
        <v>4</v>
      </c>
      <c r="M6" s="848">
        <v>617.44000000000005</v>
      </c>
    </row>
    <row r="7" spans="1:13" ht="14.4" customHeight="1" x14ac:dyDescent="0.3">
      <c r="A7" s="831" t="s">
        <v>2054</v>
      </c>
      <c r="B7" s="832" t="s">
        <v>1865</v>
      </c>
      <c r="C7" s="832" t="s">
        <v>1866</v>
      </c>
      <c r="D7" s="832" t="s">
        <v>1867</v>
      </c>
      <c r="E7" s="832" t="s">
        <v>1868</v>
      </c>
      <c r="F7" s="849"/>
      <c r="G7" s="849"/>
      <c r="H7" s="837"/>
      <c r="I7" s="849">
        <v>1</v>
      </c>
      <c r="J7" s="849">
        <v>0</v>
      </c>
      <c r="K7" s="837"/>
      <c r="L7" s="849">
        <v>1</v>
      </c>
      <c r="M7" s="850">
        <v>0</v>
      </c>
    </row>
    <row r="8" spans="1:13" ht="14.4" customHeight="1" x14ac:dyDescent="0.3">
      <c r="A8" s="831" t="s">
        <v>2055</v>
      </c>
      <c r="B8" s="832" t="s">
        <v>1632</v>
      </c>
      <c r="C8" s="832" t="s">
        <v>2083</v>
      </c>
      <c r="D8" s="832" t="s">
        <v>810</v>
      </c>
      <c r="E8" s="832" t="s">
        <v>1638</v>
      </c>
      <c r="F8" s="849"/>
      <c r="G8" s="849"/>
      <c r="H8" s="837">
        <v>0</v>
      </c>
      <c r="I8" s="849">
        <v>16</v>
      </c>
      <c r="J8" s="849">
        <v>7854.24</v>
      </c>
      <c r="K8" s="837">
        <v>1</v>
      </c>
      <c r="L8" s="849">
        <v>16</v>
      </c>
      <c r="M8" s="850">
        <v>7854.24</v>
      </c>
    </row>
    <row r="9" spans="1:13" ht="14.4" customHeight="1" x14ac:dyDescent="0.3">
      <c r="A9" s="831" t="s">
        <v>2055</v>
      </c>
      <c r="B9" s="832" t="s">
        <v>1723</v>
      </c>
      <c r="C9" s="832" t="s">
        <v>2452</v>
      </c>
      <c r="D9" s="832" t="s">
        <v>2453</v>
      </c>
      <c r="E9" s="832" t="s">
        <v>2454</v>
      </c>
      <c r="F9" s="849">
        <v>2</v>
      </c>
      <c r="G9" s="849">
        <v>516.82000000000005</v>
      </c>
      <c r="H9" s="837">
        <v>1</v>
      </c>
      <c r="I9" s="849"/>
      <c r="J9" s="849"/>
      <c r="K9" s="837">
        <v>0</v>
      </c>
      <c r="L9" s="849">
        <v>2</v>
      </c>
      <c r="M9" s="850">
        <v>516.82000000000005</v>
      </c>
    </row>
    <row r="10" spans="1:13" ht="14.4" customHeight="1" x14ac:dyDescent="0.3">
      <c r="A10" s="831" t="s">
        <v>2055</v>
      </c>
      <c r="B10" s="832" t="s">
        <v>1773</v>
      </c>
      <c r="C10" s="832" t="s">
        <v>1776</v>
      </c>
      <c r="D10" s="832" t="s">
        <v>1158</v>
      </c>
      <c r="E10" s="832" t="s">
        <v>1777</v>
      </c>
      <c r="F10" s="849"/>
      <c r="G10" s="849"/>
      <c r="H10" s="837">
        <v>0</v>
      </c>
      <c r="I10" s="849">
        <v>1</v>
      </c>
      <c r="J10" s="849">
        <v>154.36000000000001</v>
      </c>
      <c r="K10" s="837">
        <v>1</v>
      </c>
      <c r="L10" s="849">
        <v>1</v>
      </c>
      <c r="M10" s="850">
        <v>154.36000000000001</v>
      </c>
    </row>
    <row r="11" spans="1:13" ht="14.4" customHeight="1" x14ac:dyDescent="0.3">
      <c r="A11" s="831" t="s">
        <v>2055</v>
      </c>
      <c r="B11" s="832" t="s">
        <v>1865</v>
      </c>
      <c r="C11" s="832" t="s">
        <v>1866</v>
      </c>
      <c r="D11" s="832" t="s">
        <v>1867</v>
      </c>
      <c r="E11" s="832" t="s">
        <v>1868</v>
      </c>
      <c r="F11" s="849"/>
      <c r="G11" s="849"/>
      <c r="H11" s="837"/>
      <c r="I11" s="849">
        <v>1</v>
      </c>
      <c r="J11" s="849">
        <v>0</v>
      </c>
      <c r="K11" s="837"/>
      <c r="L11" s="849">
        <v>1</v>
      </c>
      <c r="M11" s="850">
        <v>0</v>
      </c>
    </row>
    <row r="12" spans="1:13" ht="14.4" customHeight="1" x14ac:dyDescent="0.3">
      <c r="A12" s="831" t="s">
        <v>2055</v>
      </c>
      <c r="B12" s="832" t="s">
        <v>1891</v>
      </c>
      <c r="C12" s="832" t="s">
        <v>1892</v>
      </c>
      <c r="D12" s="832" t="s">
        <v>1120</v>
      </c>
      <c r="E12" s="832" t="s">
        <v>1893</v>
      </c>
      <c r="F12" s="849"/>
      <c r="G12" s="849"/>
      <c r="H12" s="837"/>
      <c r="I12" s="849">
        <v>1</v>
      </c>
      <c r="J12" s="849">
        <v>0</v>
      </c>
      <c r="K12" s="837"/>
      <c r="L12" s="849">
        <v>1</v>
      </c>
      <c r="M12" s="850">
        <v>0</v>
      </c>
    </row>
    <row r="13" spans="1:13" ht="14.4" customHeight="1" x14ac:dyDescent="0.3">
      <c r="A13" s="831" t="s">
        <v>2056</v>
      </c>
      <c r="B13" s="832" t="s">
        <v>1632</v>
      </c>
      <c r="C13" s="832" t="s">
        <v>2083</v>
      </c>
      <c r="D13" s="832" t="s">
        <v>810</v>
      </c>
      <c r="E13" s="832" t="s">
        <v>1638</v>
      </c>
      <c r="F13" s="849"/>
      <c r="G13" s="849"/>
      <c r="H13" s="837">
        <v>0</v>
      </c>
      <c r="I13" s="849">
        <v>28</v>
      </c>
      <c r="J13" s="849">
        <v>13744.919999999998</v>
      </c>
      <c r="K13" s="837">
        <v>1</v>
      </c>
      <c r="L13" s="849">
        <v>28</v>
      </c>
      <c r="M13" s="850">
        <v>13744.919999999998</v>
      </c>
    </row>
    <row r="14" spans="1:13" ht="14.4" customHeight="1" x14ac:dyDescent="0.3">
      <c r="A14" s="831" t="s">
        <v>2056</v>
      </c>
      <c r="B14" s="832" t="s">
        <v>1632</v>
      </c>
      <c r="C14" s="832" t="s">
        <v>2091</v>
      </c>
      <c r="D14" s="832" t="s">
        <v>810</v>
      </c>
      <c r="E14" s="832" t="s">
        <v>1636</v>
      </c>
      <c r="F14" s="849"/>
      <c r="G14" s="849"/>
      <c r="H14" s="837">
        <v>0</v>
      </c>
      <c r="I14" s="849">
        <v>45</v>
      </c>
      <c r="J14" s="849">
        <v>33134.850000000006</v>
      </c>
      <c r="K14" s="837">
        <v>1</v>
      </c>
      <c r="L14" s="849">
        <v>45</v>
      </c>
      <c r="M14" s="850">
        <v>33134.850000000006</v>
      </c>
    </row>
    <row r="15" spans="1:13" ht="14.4" customHeight="1" x14ac:dyDescent="0.3">
      <c r="A15" s="831" t="s">
        <v>2056</v>
      </c>
      <c r="B15" s="832" t="s">
        <v>1659</v>
      </c>
      <c r="C15" s="832" t="s">
        <v>1662</v>
      </c>
      <c r="D15" s="832" t="s">
        <v>1663</v>
      </c>
      <c r="E15" s="832" t="s">
        <v>1664</v>
      </c>
      <c r="F15" s="849">
        <v>1</v>
      </c>
      <c r="G15" s="849">
        <v>0</v>
      </c>
      <c r="H15" s="837"/>
      <c r="I15" s="849"/>
      <c r="J15" s="849"/>
      <c r="K15" s="837"/>
      <c r="L15" s="849">
        <v>1</v>
      </c>
      <c r="M15" s="850">
        <v>0</v>
      </c>
    </row>
    <row r="16" spans="1:13" ht="14.4" customHeight="1" x14ac:dyDescent="0.3">
      <c r="A16" s="831" t="s">
        <v>2056</v>
      </c>
      <c r="B16" s="832" t="s">
        <v>1773</v>
      </c>
      <c r="C16" s="832" t="s">
        <v>1776</v>
      </c>
      <c r="D16" s="832" t="s">
        <v>1158</v>
      </c>
      <c r="E16" s="832" t="s">
        <v>1777</v>
      </c>
      <c r="F16" s="849"/>
      <c r="G16" s="849"/>
      <c r="H16" s="837">
        <v>0</v>
      </c>
      <c r="I16" s="849">
        <v>2</v>
      </c>
      <c r="J16" s="849">
        <v>308.72000000000003</v>
      </c>
      <c r="K16" s="837">
        <v>1</v>
      </c>
      <c r="L16" s="849">
        <v>2</v>
      </c>
      <c r="M16" s="850">
        <v>308.72000000000003</v>
      </c>
    </row>
    <row r="17" spans="1:13" ht="14.4" customHeight="1" x14ac:dyDescent="0.3">
      <c r="A17" s="831" t="s">
        <v>2056</v>
      </c>
      <c r="B17" s="832" t="s">
        <v>1773</v>
      </c>
      <c r="C17" s="832" t="s">
        <v>1778</v>
      </c>
      <c r="D17" s="832" t="s">
        <v>1779</v>
      </c>
      <c r="E17" s="832" t="s">
        <v>1780</v>
      </c>
      <c r="F17" s="849"/>
      <c r="G17" s="849"/>
      <c r="H17" s="837">
        <v>0</v>
      </c>
      <c r="I17" s="849">
        <v>2</v>
      </c>
      <c r="J17" s="849">
        <v>299.04000000000002</v>
      </c>
      <c r="K17" s="837">
        <v>1</v>
      </c>
      <c r="L17" s="849">
        <v>2</v>
      </c>
      <c r="M17" s="850">
        <v>299.04000000000002</v>
      </c>
    </row>
    <row r="18" spans="1:13" ht="14.4" customHeight="1" x14ac:dyDescent="0.3">
      <c r="A18" s="831" t="s">
        <v>2056</v>
      </c>
      <c r="B18" s="832" t="s">
        <v>1787</v>
      </c>
      <c r="C18" s="832" t="s">
        <v>1791</v>
      </c>
      <c r="D18" s="832" t="s">
        <v>1792</v>
      </c>
      <c r="E18" s="832" t="s">
        <v>1790</v>
      </c>
      <c r="F18" s="849">
        <v>1</v>
      </c>
      <c r="G18" s="849">
        <v>170.52</v>
      </c>
      <c r="H18" s="837">
        <v>1</v>
      </c>
      <c r="I18" s="849"/>
      <c r="J18" s="849"/>
      <c r="K18" s="837">
        <v>0</v>
      </c>
      <c r="L18" s="849">
        <v>1</v>
      </c>
      <c r="M18" s="850">
        <v>170.52</v>
      </c>
    </row>
    <row r="19" spans="1:13" ht="14.4" customHeight="1" x14ac:dyDescent="0.3">
      <c r="A19" s="831" t="s">
        <v>2056</v>
      </c>
      <c r="B19" s="832" t="s">
        <v>1809</v>
      </c>
      <c r="C19" s="832" t="s">
        <v>2352</v>
      </c>
      <c r="D19" s="832" t="s">
        <v>2163</v>
      </c>
      <c r="E19" s="832" t="s">
        <v>2353</v>
      </c>
      <c r="F19" s="849">
        <v>2</v>
      </c>
      <c r="G19" s="849">
        <v>0</v>
      </c>
      <c r="H19" s="837"/>
      <c r="I19" s="849"/>
      <c r="J19" s="849"/>
      <c r="K19" s="837"/>
      <c r="L19" s="849">
        <v>2</v>
      </c>
      <c r="M19" s="850">
        <v>0</v>
      </c>
    </row>
    <row r="20" spans="1:13" ht="14.4" customHeight="1" x14ac:dyDescent="0.3">
      <c r="A20" s="831" t="s">
        <v>2056</v>
      </c>
      <c r="B20" s="832" t="s">
        <v>1809</v>
      </c>
      <c r="C20" s="832" t="s">
        <v>2228</v>
      </c>
      <c r="D20" s="832" t="s">
        <v>2163</v>
      </c>
      <c r="E20" s="832" t="s">
        <v>2164</v>
      </c>
      <c r="F20" s="849">
        <v>3</v>
      </c>
      <c r="G20" s="849">
        <v>398.93999999999994</v>
      </c>
      <c r="H20" s="837">
        <v>1</v>
      </c>
      <c r="I20" s="849"/>
      <c r="J20" s="849"/>
      <c r="K20" s="837">
        <v>0</v>
      </c>
      <c r="L20" s="849">
        <v>3</v>
      </c>
      <c r="M20" s="850">
        <v>398.93999999999994</v>
      </c>
    </row>
    <row r="21" spans="1:13" ht="14.4" customHeight="1" x14ac:dyDescent="0.3">
      <c r="A21" s="831" t="s">
        <v>2056</v>
      </c>
      <c r="B21" s="832" t="s">
        <v>1841</v>
      </c>
      <c r="C21" s="832" t="s">
        <v>1844</v>
      </c>
      <c r="D21" s="832" t="s">
        <v>671</v>
      </c>
      <c r="E21" s="832" t="s">
        <v>1845</v>
      </c>
      <c r="F21" s="849"/>
      <c r="G21" s="849"/>
      <c r="H21" s="837">
        <v>0</v>
      </c>
      <c r="I21" s="849">
        <v>1</v>
      </c>
      <c r="J21" s="849">
        <v>48.42</v>
      </c>
      <c r="K21" s="837">
        <v>1</v>
      </c>
      <c r="L21" s="849">
        <v>1</v>
      </c>
      <c r="M21" s="850">
        <v>48.42</v>
      </c>
    </row>
    <row r="22" spans="1:13" ht="14.4" customHeight="1" x14ac:dyDescent="0.3">
      <c r="A22" s="831" t="s">
        <v>2056</v>
      </c>
      <c r="B22" s="832" t="s">
        <v>1865</v>
      </c>
      <c r="C22" s="832" t="s">
        <v>1866</v>
      </c>
      <c r="D22" s="832" t="s">
        <v>1867</v>
      </c>
      <c r="E22" s="832" t="s">
        <v>1868</v>
      </c>
      <c r="F22" s="849"/>
      <c r="G22" s="849"/>
      <c r="H22" s="837"/>
      <c r="I22" s="849">
        <v>32</v>
      </c>
      <c r="J22" s="849">
        <v>0</v>
      </c>
      <c r="K22" s="837"/>
      <c r="L22" s="849">
        <v>32</v>
      </c>
      <c r="M22" s="850">
        <v>0</v>
      </c>
    </row>
    <row r="23" spans="1:13" ht="14.4" customHeight="1" x14ac:dyDescent="0.3">
      <c r="A23" s="831" t="s">
        <v>2056</v>
      </c>
      <c r="B23" s="832" t="s">
        <v>1923</v>
      </c>
      <c r="C23" s="832" t="s">
        <v>1927</v>
      </c>
      <c r="D23" s="832" t="s">
        <v>647</v>
      </c>
      <c r="E23" s="832" t="s">
        <v>1926</v>
      </c>
      <c r="F23" s="849"/>
      <c r="G23" s="849"/>
      <c r="H23" s="837"/>
      <c r="I23" s="849">
        <v>1</v>
      </c>
      <c r="J23" s="849">
        <v>0</v>
      </c>
      <c r="K23" s="837"/>
      <c r="L23" s="849">
        <v>1</v>
      </c>
      <c r="M23" s="850">
        <v>0</v>
      </c>
    </row>
    <row r="24" spans="1:13" ht="14.4" customHeight="1" x14ac:dyDescent="0.3">
      <c r="A24" s="831" t="s">
        <v>2056</v>
      </c>
      <c r="B24" s="832" t="s">
        <v>1861</v>
      </c>
      <c r="C24" s="832" t="s">
        <v>2192</v>
      </c>
      <c r="D24" s="832" t="s">
        <v>2099</v>
      </c>
      <c r="E24" s="832" t="s">
        <v>2193</v>
      </c>
      <c r="F24" s="849">
        <v>1</v>
      </c>
      <c r="G24" s="849">
        <v>33.549999999999997</v>
      </c>
      <c r="H24" s="837">
        <v>1</v>
      </c>
      <c r="I24" s="849"/>
      <c r="J24" s="849"/>
      <c r="K24" s="837">
        <v>0</v>
      </c>
      <c r="L24" s="849">
        <v>1</v>
      </c>
      <c r="M24" s="850">
        <v>33.549999999999997</v>
      </c>
    </row>
    <row r="25" spans="1:13" ht="14.4" customHeight="1" x14ac:dyDescent="0.3">
      <c r="A25" s="831" t="s">
        <v>2056</v>
      </c>
      <c r="B25" s="832" t="s">
        <v>1861</v>
      </c>
      <c r="C25" s="832" t="s">
        <v>2098</v>
      </c>
      <c r="D25" s="832" t="s">
        <v>2099</v>
      </c>
      <c r="E25" s="832" t="s">
        <v>2100</v>
      </c>
      <c r="F25" s="849">
        <v>1</v>
      </c>
      <c r="G25" s="849">
        <v>50.32</v>
      </c>
      <c r="H25" s="837">
        <v>1</v>
      </c>
      <c r="I25" s="849"/>
      <c r="J25" s="849"/>
      <c r="K25" s="837">
        <v>0</v>
      </c>
      <c r="L25" s="849">
        <v>1</v>
      </c>
      <c r="M25" s="850">
        <v>50.32</v>
      </c>
    </row>
    <row r="26" spans="1:13" ht="14.4" customHeight="1" x14ac:dyDescent="0.3">
      <c r="A26" s="831" t="s">
        <v>2057</v>
      </c>
      <c r="B26" s="832" t="s">
        <v>1602</v>
      </c>
      <c r="C26" s="832" t="s">
        <v>3329</v>
      </c>
      <c r="D26" s="832" t="s">
        <v>1606</v>
      </c>
      <c r="E26" s="832" t="s">
        <v>3330</v>
      </c>
      <c r="F26" s="849"/>
      <c r="G26" s="849"/>
      <c r="H26" s="837">
        <v>0</v>
      </c>
      <c r="I26" s="849">
        <v>1</v>
      </c>
      <c r="J26" s="849">
        <v>301.2</v>
      </c>
      <c r="K26" s="837">
        <v>1</v>
      </c>
      <c r="L26" s="849">
        <v>1</v>
      </c>
      <c r="M26" s="850">
        <v>301.2</v>
      </c>
    </row>
    <row r="27" spans="1:13" ht="14.4" customHeight="1" x14ac:dyDescent="0.3">
      <c r="A27" s="831" t="s">
        <v>2057</v>
      </c>
      <c r="B27" s="832" t="s">
        <v>1973</v>
      </c>
      <c r="C27" s="832" t="s">
        <v>3309</v>
      </c>
      <c r="D27" s="832" t="s">
        <v>3310</v>
      </c>
      <c r="E27" s="832" t="s">
        <v>3311</v>
      </c>
      <c r="F27" s="849"/>
      <c r="G27" s="849"/>
      <c r="H27" s="837">
        <v>0</v>
      </c>
      <c r="I27" s="849">
        <v>2</v>
      </c>
      <c r="J27" s="849">
        <v>370.68</v>
      </c>
      <c r="K27" s="837">
        <v>1</v>
      </c>
      <c r="L27" s="849">
        <v>2</v>
      </c>
      <c r="M27" s="850">
        <v>370.68</v>
      </c>
    </row>
    <row r="28" spans="1:13" ht="14.4" customHeight="1" x14ac:dyDescent="0.3">
      <c r="A28" s="831" t="s">
        <v>2057</v>
      </c>
      <c r="B28" s="832" t="s">
        <v>1973</v>
      </c>
      <c r="C28" s="832" t="s">
        <v>3312</v>
      </c>
      <c r="D28" s="832" t="s">
        <v>3313</v>
      </c>
      <c r="E28" s="832" t="s">
        <v>3314</v>
      </c>
      <c r="F28" s="849">
        <v>4</v>
      </c>
      <c r="G28" s="849">
        <v>2224.16</v>
      </c>
      <c r="H28" s="837">
        <v>1</v>
      </c>
      <c r="I28" s="849"/>
      <c r="J28" s="849"/>
      <c r="K28" s="837">
        <v>0</v>
      </c>
      <c r="L28" s="849">
        <v>4</v>
      </c>
      <c r="M28" s="850">
        <v>2224.16</v>
      </c>
    </row>
    <row r="29" spans="1:13" ht="14.4" customHeight="1" x14ac:dyDescent="0.3">
      <c r="A29" s="831" t="s">
        <v>2057</v>
      </c>
      <c r="B29" s="832" t="s">
        <v>3345</v>
      </c>
      <c r="C29" s="832" t="s">
        <v>3324</v>
      </c>
      <c r="D29" s="832" t="s">
        <v>3325</v>
      </c>
      <c r="E29" s="832" t="s">
        <v>3326</v>
      </c>
      <c r="F29" s="849">
        <v>1</v>
      </c>
      <c r="G29" s="849">
        <v>908.53</v>
      </c>
      <c r="H29" s="837">
        <v>1</v>
      </c>
      <c r="I29" s="849"/>
      <c r="J29" s="849"/>
      <c r="K29" s="837">
        <v>0</v>
      </c>
      <c r="L29" s="849">
        <v>1</v>
      </c>
      <c r="M29" s="850">
        <v>908.53</v>
      </c>
    </row>
    <row r="30" spans="1:13" ht="14.4" customHeight="1" x14ac:dyDescent="0.3">
      <c r="A30" s="831" t="s">
        <v>2057</v>
      </c>
      <c r="B30" s="832" t="s">
        <v>3345</v>
      </c>
      <c r="C30" s="832" t="s">
        <v>3327</v>
      </c>
      <c r="D30" s="832" t="s">
        <v>3325</v>
      </c>
      <c r="E30" s="832" t="s">
        <v>3328</v>
      </c>
      <c r="F30" s="849">
        <v>2</v>
      </c>
      <c r="G30" s="849">
        <v>0</v>
      </c>
      <c r="H30" s="837"/>
      <c r="I30" s="849"/>
      <c r="J30" s="849"/>
      <c r="K30" s="837"/>
      <c r="L30" s="849">
        <v>2</v>
      </c>
      <c r="M30" s="850">
        <v>0</v>
      </c>
    </row>
    <row r="31" spans="1:13" ht="14.4" customHeight="1" x14ac:dyDescent="0.3">
      <c r="A31" s="831" t="s">
        <v>2057</v>
      </c>
      <c r="B31" s="832" t="s">
        <v>3346</v>
      </c>
      <c r="C31" s="832" t="s">
        <v>3316</v>
      </c>
      <c r="D31" s="832" t="s">
        <v>3317</v>
      </c>
      <c r="E31" s="832" t="s">
        <v>3318</v>
      </c>
      <c r="F31" s="849"/>
      <c r="G31" s="849"/>
      <c r="H31" s="837">
        <v>0</v>
      </c>
      <c r="I31" s="849">
        <v>3</v>
      </c>
      <c r="J31" s="849">
        <v>2908.44</v>
      </c>
      <c r="K31" s="837">
        <v>1</v>
      </c>
      <c r="L31" s="849">
        <v>3</v>
      </c>
      <c r="M31" s="850">
        <v>2908.44</v>
      </c>
    </row>
    <row r="32" spans="1:13" ht="14.4" customHeight="1" x14ac:dyDescent="0.3">
      <c r="A32" s="831" t="s">
        <v>2057</v>
      </c>
      <c r="B32" s="832" t="s">
        <v>3346</v>
      </c>
      <c r="C32" s="832" t="s">
        <v>3319</v>
      </c>
      <c r="D32" s="832" t="s">
        <v>3317</v>
      </c>
      <c r="E32" s="832" t="s">
        <v>3320</v>
      </c>
      <c r="F32" s="849"/>
      <c r="G32" s="849"/>
      <c r="H32" s="837">
        <v>0</v>
      </c>
      <c r="I32" s="849">
        <v>2</v>
      </c>
      <c r="J32" s="849">
        <v>484.74</v>
      </c>
      <c r="K32" s="837">
        <v>1</v>
      </c>
      <c r="L32" s="849">
        <v>2</v>
      </c>
      <c r="M32" s="850">
        <v>484.74</v>
      </c>
    </row>
    <row r="33" spans="1:13" ht="14.4" customHeight="1" x14ac:dyDescent="0.3">
      <c r="A33" s="831" t="s">
        <v>2057</v>
      </c>
      <c r="B33" s="832" t="s">
        <v>3346</v>
      </c>
      <c r="C33" s="832" t="s">
        <v>3321</v>
      </c>
      <c r="D33" s="832" t="s">
        <v>3317</v>
      </c>
      <c r="E33" s="832" t="s">
        <v>3322</v>
      </c>
      <c r="F33" s="849"/>
      <c r="G33" s="849"/>
      <c r="H33" s="837">
        <v>0</v>
      </c>
      <c r="I33" s="849">
        <v>1</v>
      </c>
      <c r="J33" s="849">
        <v>1454.23</v>
      </c>
      <c r="K33" s="837">
        <v>1</v>
      </c>
      <c r="L33" s="849">
        <v>1</v>
      </c>
      <c r="M33" s="850">
        <v>1454.23</v>
      </c>
    </row>
    <row r="34" spans="1:13" ht="14.4" customHeight="1" x14ac:dyDescent="0.3">
      <c r="A34" s="831" t="s">
        <v>2057</v>
      </c>
      <c r="B34" s="832" t="s">
        <v>3347</v>
      </c>
      <c r="C34" s="832" t="s">
        <v>3306</v>
      </c>
      <c r="D34" s="832" t="s">
        <v>3031</v>
      </c>
      <c r="E34" s="832" t="s">
        <v>3307</v>
      </c>
      <c r="F34" s="849">
        <v>1</v>
      </c>
      <c r="G34" s="849">
        <v>115.26</v>
      </c>
      <c r="H34" s="837">
        <v>1</v>
      </c>
      <c r="I34" s="849"/>
      <c r="J34" s="849"/>
      <c r="K34" s="837">
        <v>0</v>
      </c>
      <c r="L34" s="849">
        <v>1</v>
      </c>
      <c r="M34" s="850">
        <v>115.26</v>
      </c>
    </row>
    <row r="35" spans="1:13" ht="14.4" customHeight="1" x14ac:dyDescent="0.3">
      <c r="A35" s="831" t="s">
        <v>2058</v>
      </c>
      <c r="B35" s="832" t="s">
        <v>1632</v>
      </c>
      <c r="C35" s="832" t="s">
        <v>2174</v>
      </c>
      <c r="D35" s="832" t="s">
        <v>810</v>
      </c>
      <c r="E35" s="832" t="s">
        <v>2175</v>
      </c>
      <c r="F35" s="849"/>
      <c r="G35" s="849"/>
      <c r="H35" s="837">
        <v>0</v>
      </c>
      <c r="I35" s="849">
        <v>1</v>
      </c>
      <c r="J35" s="849">
        <v>368.16</v>
      </c>
      <c r="K35" s="837">
        <v>1</v>
      </c>
      <c r="L35" s="849">
        <v>1</v>
      </c>
      <c r="M35" s="850">
        <v>368.16</v>
      </c>
    </row>
    <row r="36" spans="1:13" ht="14.4" customHeight="1" x14ac:dyDescent="0.3">
      <c r="A36" s="831" t="s">
        <v>2058</v>
      </c>
      <c r="B36" s="832" t="s">
        <v>1632</v>
      </c>
      <c r="C36" s="832" t="s">
        <v>2083</v>
      </c>
      <c r="D36" s="832" t="s">
        <v>810</v>
      </c>
      <c r="E36" s="832" t="s">
        <v>1638</v>
      </c>
      <c r="F36" s="849"/>
      <c r="G36" s="849"/>
      <c r="H36" s="837">
        <v>0</v>
      </c>
      <c r="I36" s="849">
        <v>80</v>
      </c>
      <c r="J36" s="849">
        <v>39271.200000000004</v>
      </c>
      <c r="K36" s="837">
        <v>1</v>
      </c>
      <c r="L36" s="849">
        <v>80</v>
      </c>
      <c r="M36" s="850">
        <v>39271.200000000004</v>
      </c>
    </row>
    <row r="37" spans="1:13" ht="14.4" customHeight="1" x14ac:dyDescent="0.3">
      <c r="A37" s="831" t="s">
        <v>2058</v>
      </c>
      <c r="B37" s="832" t="s">
        <v>1632</v>
      </c>
      <c r="C37" s="832" t="s">
        <v>2091</v>
      </c>
      <c r="D37" s="832" t="s">
        <v>810</v>
      </c>
      <c r="E37" s="832" t="s">
        <v>1636</v>
      </c>
      <c r="F37" s="849"/>
      <c r="G37" s="849"/>
      <c r="H37" s="837">
        <v>0</v>
      </c>
      <c r="I37" s="849">
        <v>50</v>
      </c>
      <c r="J37" s="849">
        <v>36816.5</v>
      </c>
      <c r="K37" s="837">
        <v>1</v>
      </c>
      <c r="L37" s="849">
        <v>50</v>
      </c>
      <c r="M37" s="850">
        <v>36816.5</v>
      </c>
    </row>
    <row r="38" spans="1:13" ht="14.4" customHeight="1" x14ac:dyDescent="0.3">
      <c r="A38" s="831" t="s">
        <v>2058</v>
      </c>
      <c r="B38" s="832" t="s">
        <v>1632</v>
      </c>
      <c r="C38" s="832" t="s">
        <v>1637</v>
      </c>
      <c r="D38" s="832" t="s">
        <v>810</v>
      </c>
      <c r="E38" s="832" t="s">
        <v>1638</v>
      </c>
      <c r="F38" s="849"/>
      <c r="G38" s="849"/>
      <c r="H38" s="837">
        <v>0</v>
      </c>
      <c r="I38" s="849">
        <v>11</v>
      </c>
      <c r="J38" s="849">
        <v>5399.79</v>
      </c>
      <c r="K38" s="837">
        <v>1</v>
      </c>
      <c r="L38" s="849">
        <v>11</v>
      </c>
      <c r="M38" s="850">
        <v>5399.79</v>
      </c>
    </row>
    <row r="39" spans="1:13" ht="14.4" customHeight="1" x14ac:dyDescent="0.3">
      <c r="A39" s="831" t="s">
        <v>2058</v>
      </c>
      <c r="B39" s="832" t="s">
        <v>1665</v>
      </c>
      <c r="C39" s="832" t="s">
        <v>2172</v>
      </c>
      <c r="D39" s="832" t="s">
        <v>1667</v>
      </c>
      <c r="E39" s="832" t="s">
        <v>2173</v>
      </c>
      <c r="F39" s="849"/>
      <c r="G39" s="849"/>
      <c r="H39" s="837">
        <v>0</v>
      </c>
      <c r="I39" s="849">
        <v>1</v>
      </c>
      <c r="J39" s="849">
        <v>35.11</v>
      </c>
      <c r="K39" s="837">
        <v>1</v>
      </c>
      <c r="L39" s="849">
        <v>1</v>
      </c>
      <c r="M39" s="850">
        <v>35.11</v>
      </c>
    </row>
    <row r="40" spans="1:13" ht="14.4" customHeight="1" x14ac:dyDescent="0.3">
      <c r="A40" s="831" t="s">
        <v>2058</v>
      </c>
      <c r="B40" s="832" t="s">
        <v>1675</v>
      </c>
      <c r="C40" s="832" t="s">
        <v>1676</v>
      </c>
      <c r="D40" s="832" t="s">
        <v>1677</v>
      </c>
      <c r="E40" s="832" t="s">
        <v>1678</v>
      </c>
      <c r="F40" s="849"/>
      <c r="G40" s="849"/>
      <c r="H40" s="837">
        <v>0</v>
      </c>
      <c r="I40" s="849">
        <v>1</v>
      </c>
      <c r="J40" s="849">
        <v>35.11</v>
      </c>
      <c r="K40" s="837">
        <v>1</v>
      </c>
      <c r="L40" s="849">
        <v>1</v>
      </c>
      <c r="M40" s="850">
        <v>35.11</v>
      </c>
    </row>
    <row r="41" spans="1:13" ht="14.4" customHeight="1" x14ac:dyDescent="0.3">
      <c r="A41" s="831" t="s">
        <v>2058</v>
      </c>
      <c r="B41" s="832" t="s">
        <v>1675</v>
      </c>
      <c r="C41" s="832" t="s">
        <v>2140</v>
      </c>
      <c r="D41" s="832" t="s">
        <v>1677</v>
      </c>
      <c r="E41" s="832" t="s">
        <v>2141</v>
      </c>
      <c r="F41" s="849">
        <v>1</v>
      </c>
      <c r="G41" s="849">
        <v>0</v>
      </c>
      <c r="H41" s="837"/>
      <c r="I41" s="849"/>
      <c r="J41" s="849"/>
      <c r="K41" s="837"/>
      <c r="L41" s="849">
        <v>1</v>
      </c>
      <c r="M41" s="850">
        <v>0</v>
      </c>
    </row>
    <row r="42" spans="1:13" ht="14.4" customHeight="1" x14ac:dyDescent="0.3">
      <c r="A42" s="831" t="s">
        <v>2058</v>
      </c>
      <c r="B42" s="832" t="s">
        <v>1682</v>
      </c>
      <c r="C42" s="832" t="s">
        <v>2136</v>
      </c>
      <c r="D42" s="832" t="s">
        <v>2137</v>
      </c>
      <c r="E42" s="832" t="s">
        <v>1693</v>
      </c>
      <c r="F42" s="849"/>
      <c r="G42" s="849"/>
      <c r="H42" s="837">
        <v>0</v>
      </c>
      <c r="I42" s="849">
        <v>1</v>
      </c>
      <c r="J42" s="849">
        <v>73.73</v>
      </c>
      <c r="K42" s="837">
        <v>1</v>
      </c>
      <c r="L42" s="849">
        <v>1</v>
      </c>
      <c r="M42" s="850">
        <v>73.73</v>
      </c>
    </row>
    <row r="43" spans="1:13" ht="14.4" customHeight="1" x14ac:dyDescent="0.3">
      <c r="A43" s="831" t="s">
        <v>2058</v>
      </c>
      <c r="B43" s="832" t="s">
        <v>1730</v>
      </c>
      <c r="C43" s="832" t="s">
        <v>2187</v>
      </c>
      <c r="D43" s="832" t="s">
        <v>2188</v>
      </c>
      <c r="E43" s="832" t="s">
        <v>2189</v>
      </c>
      <c r="F43" s="849">
        <v>1</v>
      </c>
      <c r="G43" s="849">
        <v>0</v>
      </c>
      <c r="H43" s="837"/>
      <c r="I43" s="849"/>
      <c r="J43" s="849"/>
      <c r="K43" s="837"/>
      <c r="L43" s="849">
        <v>1</v>
      </c>
      <c r="M43" s="850">
        <v>0</v>
      </c>
    </row>
    <row r="44" spans="1:13" ht="14.4" customHeight="1" x14ac:dyDescent="0.3">
      <c r="A44" s="831" t="s">
        <v>2058</v>
      </c>
      <c r="B44" s="832" t="s">
        <v>1730</v>
      </c>
      <c r="C44" s="832" t="s">
        <v>1731</v>
      </c>
      <c r="D44" s="832" t="s">
        <v>1046</v>
      </c>
      <c r="E44" s="832" t="s">
        <v>1732</v>
      </c>
      <c r="F44" s="849"/>
      <c r="G44" s="849"/>
      <c r="H44" s="837">
        <v>0</v>
      </c>
      <c r="I44" s="849">
        <v>1</v>
      </c>
      <c r="J44" s="849">
        <v>118.06</v>
      </c>
      <c r="K44" s="837">
        <v>1</v>
      </c>
      <c r="L44" s="849">
        <v>1</v>
      </c>
      <c r="M44" s="850">
        <v>118.06</v>
      </c>
    </row>
    <row r="45" spans="1:13" ht="14.4" customHeight="1" x14ac:dyDescent="0.3">
      <c r="A45" s="831" t="s">
        <v>2058</v>
      </c>
      <c r="B45" s="832" t="s">
        <v>1773</v>
      </c>
      <c r="C45" s="832" t="s">
        <v>1776</v>
      </c>
      <c r="D45" s="832" t="s">
        <v>1158</v>
      </c>
      <c r="E45" s="832" t="s">
        <v>1777</v>
      </c>
      <c r="F45" s="849"/>
      <c r="G45" s="849"/>
      <c r="H45" s="837">
        <v>0</v>
      </c>
      <c r="I45" s="849">
        <v>2</v>
      </c>
      <c r="J45" s="849">
        <v>308.72000000000003</v>
      </c>
      <c r="K45" s="837">
        <v>1</v>
      </c>
      <c r="L45" s="849">
        <v>2</v>
      </c>
      <c r="M45" s="850">
        <v>308.72000000000003</v>
      </c>
    </row>
    <row r="46" spans="1:13" ht="14.4" customHeight="1" x14ac:dyDescent="0.3">
      <c r="A46" s="831" t="s">
        <v>2058</v>
      </c>
      <c r="B46" s="832" t="s">
        <v>1773</v>
      </c>
      <c r="C46" s="832" t="s">
        <v>1774</v>
      </c>
      <c r="D46" s="832" t="s">
        <v>1158</v>
      </c>
      <c r="E46" s="832" t="s">
        <v>1775</v>
      </c>
      <c r="F46" s="849"/>
      <c r="G46" s="849"/>
      <c r="H46" s="837">
        <v>0</v>
      </c>
      <c r="I46" s="849">
        <v>1</v>
      </c>
      <c r="J46" s="849">
        <v>225.06</v>
      </c>
      <c r="K46" s="837">
        <v>1</v>
      </c>
      <c r="L46" s="849">
        <v>1</v>
      </c>
      <c r="M46" s="850">
        <v>225.06</v>
      </c>
    </row>
    <row r="47" spans="1:13" ht="14.4" customHeight="1" x14ac:dyDescent="0.3">
      <c r="A47" s="831" t="s">
        <v>2058</v>
      </c>
      <c r="B47" s="832" t="s">
        <v>1809</v>
      </c>
      <c r="C47" s="832" t="s">
        <v>2228</v>
      </c>
      <c r="D47" s="832" t="s">
        <v>2163</v>
      </c>
      <c r="E47" s="832" t="s">
        <v>2164</v>
      </c>
      <c r="F47" s="849">
        <v>3</v>
      </c>
      <c r="G47" s="849">
        <v>398.93999999999994</v>
      </c>
      <c r="H47" s="837">
        <v>1</v>
      </c>
      <c r="I47" s="849"/>
      <c r="J47" s="849"/>
      <c r="K47" s="837">
        <v>0</v>
      </c>
      <c r="L47" s="849">
        <v>3</v>
      </c>
      <c r="M47" s="850">
        <v>398.93999999999994</v>
      </c>
    </row>
    <row r="48" spans="1:13" ht="14.4" customHeight="1" x14ac:dyDescent="0.3">
      <c r="A48" s="831" t="s">
        <v>2058</v>
      </c>
      <c r="B48" s="832" t="s">
        <v>1841</v>
      </c>
      <c r="C48" s="832" t="s">
        <v>1842</v>
      </c>
      <c r="D48" s="832" t="s">
        <v>671</v>
      </c>
      <c r="E48" s="832" t="s">
        <v>1843</v>
      </c>
      <c r="F48" s="849"/>
      <c r="G48" s="849"/>
      <c r="H48" s="837">
        <v>0</v>
      </c>
      <c r="I48" s="849">
        <v>1</v>
      </c>
      <c r="J48" s="849">
        <v>24.22</v>
      </c>
      <c r="K48" s="837">
        <v>1</v>
      </c>
      <c r="L48" s="849">
        <v>1</v>
      </c>
      <c r="M48" s="850">
        <v>24.22</v>
      </c>
    </row>
    <row r="49" spans="1:13" ht="14.4" customHeight="1" x14ac:dyDescent="0.3">
      <c r="A49" s="831" t="s">
        <v>2058</v>
      </c>
      <c r="B49" s="832" t="s">
        <v>1841</v>
      </c>
      <c r="C49" s="832" t="s">
        <v>1844</v>
      </c>
      <c r="D49" s="832" t="s">
        <v>671</v>
      </c>
      <c r="E49" s="832" t="s">
        <v>1845</v>
      </c>
      <c r="F49" s="849"/>
      <c r="G49" s="849"/>
      <c r="H49" s="837">
        <v>0</v>
      </c>
      <c r="I49" s="849">
        <v>12</v>
      </c>
      <c r="J49" s="849">
        <v>581.04000000000008</v>
      </c>
      <c r="K49" s="837">
        <v>1</v>
      </c>
      <c r="L49" s="849">
        <v>12</v>
      </c>
      <c r="M49" s="850">
        <v>581.04000000000008</v>
      </c>
    </row>
    <row r="50" spans="1:13" ht="14.4" customHeight="1" x14ac:dyDescent="0.3">
      <c r="A50" s="831" t="s">
        <v>2058</v>
      </c>
      <c r="B50" s="832" t="s">
        <v>1865</v>
      </c>
      <c r="C50" s="832" t="s">
        <v>1866</v>
      </c>
      <c r="D50" s="832" t="s">
        <v>1867</v>
      </c>
      <c r="E50" s="832" t="s">
        <v>1868</v>
      </c>
      <c r="F50" s="849"/>
      <c r="G50" s="849"/>
      <c r="H50" s="837"/>
      <c r="I50" s="849">
        <v>113</v>
      </c>
      <c r="J50" s="849">
        <v>0</v>
      </c>
      <c r="K50" s="837"/>
      <c r="L50" s="849">
        <v>113</v>
      </c>
      <c r="M50" s="850">
        <v>0</v>
      </c>
    </row>
    <row r="51" spans="1:13" ht="14.4" customHeight="1" x14ac:dyDescent="0.3">
      <c r="A51" s="831" t="s">
        <v>2058</v>
      </c>
      <c r="B51" s="832" t="s">
        <v>1891</v>
      </c>
      <c r="C51" s="832" t="s">
        <v>1892</v>
      </c>
      <c r="D51" s="832" t="s">
        <v>1120</v>
      </c>
      <c r="E51" s="832" t="s">
        <v>1893</v>
      </c>
      <c r="F51" s="849"/>
      <c r="G51" s="849"/>
      <c r="H51" s="837"/>
      <c r="I51" s="849">
        <v>1</v>
      </c>
      <c r="J51" s="849">
        <v>0</v>
      </c>
      <c r="K51" s="837"/>
      <c r="L51" s="849">
        <v>1</v>
      </c>
      <c r="M51" s="850">
        <v>0</v>
      </c>
    </row>
    <row r="52" spans="1:13" ht="14.4" customHeight="1" x14ac:dyDescent="0.3">
      <c r="A52" s="831" t="s">
        <v>2058</v>
      </c>
      <c r="B52" s="832" t="s">
        <v>1923</v>
      </c>
      <c r="C52" s="832" t="s">
        <v>1928</v>
      </c>
      <c r="D52" s="832" t="s">
        <v>639</v>
      </c>
      <c r="E52" s="832" t="s">
        <v>1926</v>
      </c>
      <c r="F52" s="849">
        <v>8</v>
      </c>
      <c r="G52" s="849">
        <v>0</v>
      </c>
      <c r="H52" s="837"/>
      <c r="I52" s="849"/>
      <c r="J52" s="849"/>
      <c r="K52" s="837"/>
      <c r="L52" s="849">
        <v>8</v>
      </c>
      <c r="M52" s="850">
        <v>0</v>
      </c>
    </row>
    <row r="53" spans="1:13" ht="14.4" customHeight="1" x14ac:dyDescent="0.3">
      <c r="A53" s="831" t="s">
        <v>2058</v>
      </c>
      <c r="B53" s="832" t="s">
        <v>1861</v>
      </c>
      <c r="C53" s="832" t="s">
        <v>2192</v>
      </c>
      <c r="D53" s="832" t="s">
        <v>2099</v>
      </c>
      <c r="E53" s="832" t="s">
        <v>2193</v>
      </c>
      <c r="F53" s="849">
        <v>4</v>
      </c>
      <c r="G53" s="849">
        <v>134.19999999999999</v>
      </c>
      <c r="H53" s="837">
        <v>1</v>
      </c>
      <c r="I53" s="849"/>
      <c r="J53" s="849"/>
      <c r="K53" s="837">
        <v>0</v>
      </c>
      <c r="L53" s="849">
        <v>4</v>
      </c>
      <c r="M53" s="850">
        <v>134.19999999999999</v>
      </c>
    </row>
    <row r="54" spans="1:13" ht="14.4" customHeight="1" x14ac:dyDescent="0.3">
      <c r="A54" s="831" t="s">
        <v>2058</v>
      </c>
      <c r="B54" s="832" t="s">
        <v>1861</v>
      </c>
      <c r="C54" s="832" t="s">
        <v>2098</v>
      </c>
      <c r="D54" s="832" t="s">
        <v>2099</v>
      </c>
      <c r="E54" s="832" t="s">
        <v>2100</v>
      </c>
      <c r="F54" s="849">
        <v>1</v>
      </c>
      <c r="G54" s="849">
        <v>50.32</v>
      </c>
      <c r="H54" s="837">
        <v>1</v>
      </c>
      <c r="I54" s="849"/>
      <c r="J54" s="849"/>
      <c r="K54" s="837">
        <v>0</v>
      </c>
      <c r="L54" s="849">
        <v>1</v>
      </c>
      <c r="M54" s="850">
        <v>50.32</v>
      </c>
    </row>
    <row r="55" spans="1:13" ht="14.4" customHeight="1" x14ac:dyDescent="0.3">
      <c r="A55" s="831" t="s">
        <v>2059</v>
      </c>
      <c r="B55" s="832" t="s">
        <v>1632</v>
      </c>
      <c r="C55" s="832" t="s">
        <v>2174</v>
      </c>
      <c r="D55" s="832" t="s">
        <v>810</v>
      </c>
      <c r="E55" s="832" t="s">
        <v>2175</v>
      </c>
      <c r="F55" s="849"/>
      <c r="G55" s="849"/>
      <c r="H55" s="837">
        <v>0</v>
      </c>
      <c r="I55" s="849">
        <v>1</v>
      </c>
      <c r="J55" s="849">
        <v>368.16</v>
      </c>
      <c r="K55" s="837">
        <v>1</v>
      </c>
      <c r="L55" s="849">
        <v>1</v>
      </c>
      <c r="M55" s="850">
        <v>368.16</v>
      </c>
    </row>
    <row r="56" spans="1:13" ht="14.4" customHeight="1" x14ac:dyDescent="0.3">
      <c r="A56" s="831" t="s">
        <v>2059</v>
      </c>
      <c r="B56" s="832" t="s">
        <v>1632</v>
      </c>
      <c r="C56" s="832" t="s">
        <v>2083</v>
      </c>
      <c r="D56" s="832" t="s">
        <v>810</v>
      </c>
      <c r="E56" s="832" t="s">
        <v>1638</v>
      </c>
      <c r="F56" s="849"/>
      <c r="G56" s="849"/>
      <c r="H56" s="837">
        <v>0</v>
      </c>
      <c r="I56" s="849">
        <v>41</v>
      </c>
      <c r="J56" s="849">
        <v>20126.489999999998</v>
      </c>
      <c r="K56" s="837">
        <v>1</v>
      </c>
      <c r="L56" s="849">
        <v>41</v>
      </c>
      <c r="M56" s="850">
        <v>20126.489999999998</v>
      </c>
    </row>
    <row r="57" spans="1:13" ht="14.4" customHeight="1" x14ac:dyDescent="0.3">
      <c r="A57" s="831" t="s">
        <v>2059</v>
      </c>
      <c r="B57" s="832" t="s">
        <v>1632</v>
      </c>
      <c r="C57" s="832" t="s">
        <v>2091</v>
      </c>
      <c r="D57" s="832" t="s">
        <v>810</v>
      </c>
      <c r="E57" s="832" t="s">
        <v>1636</v>
      </c>
      <c r="F57" s="849"/>
      <c r="G57" s="849"/>
      <c r="H57" s="837">
        <v>0</v>
      </c>
      <c r="I57" s="849">
        <v>98</v>
      </c>
      <c r="J57" s="849">
        <v>72160.340000000011</v>
      </c>
      <c r="K57" s="837">
        <v>1</v>
      </c>
      <c r="L57" s="849">
        <v>98</v>
      </c>
      <c r="M57" s="850">
        <v>72160.340000000011</v>
      </c>
    </row>
    <row r="58" spans="1:13" ht="14.4" customHeight="1" x14ac:dyDescent="0.3">
      <c r="A58" s="831" t="s">
        <v>2059</v>
      </c>
      <c r="B58" s="832" t="s">
        <v>1632</v>
      </c>
      <c r="C58" s="832" t="s">
        <v>2233</v>
      </c>
      <c r="D58" s="832" t="s">
        <v>810</v>
      </c>
      <c r="E58" s="832" t="s">
        <v>2234</v>
      </c>
      <c r="F58" s="849"/>
      <c r="G58" s="849"/>
      <c r="H58" s="837">
        <v>0</v>
      </c>
      <c r="I58" s="849">
        <v>1</v>
      </c>
      <c r="J58" s="849">
        <v>923.74</v>
      </c>
      <c r="K58" s="837">
        <v>1</v>
      </c>
      <c r="L58" s="849">
        <v>1</v>
      </c>
      <c r="M58" s="850">
        <v>923.74</v>
      </c>
    </row>
    <row r="59" spans="1:13" ht="14.4" customHeight="1" x14ac:dyDescent="0.3">
      <c r="A59" s="831" t="s">
        <v>2059</v>
      </c>
      <c r="B59" s="832" t="s">
        <v>1632</v>
      </c>
      <c r="C59" s="832" t="s">
        <v>1635</v>
      </c>
      <c r="D59" s="832" t="s">
        <v>810</v>
      </c>
      <c r="E59" s="832" t="s">
        <v>1636</v>
      </c>
      <c r="F59" s="849"/>
      <c r="G59" s="849"/>
      <c r="H59" s="837">
        <v>0</v>
      </c>
      <c r="I59" s="849">
        <v>6</v>
      </c>
      <c r="J59" s="849">
        <v>4417.9800000000005</v>
      </c>
      <c r="K59" s="837">
        <v>1</v>
      </c>
      <c r="L59" s="849">
        <v>6</v>
      </c>
      <c r="M59" s="850">
        <v>4417.9800000000005</v>
      </c>
    </row>
    <row r="60" spans="1:13" ht="14.4" customHeight="1" x14ac:dyDescent="0.3">
      <c r="A60" s="831" t="s">
        <v>2059</v>
      </c>
      <c r="B60" s="832" t="s">
        <v>1632</v>
      </c>
      <c r="C60" s="832" t="s">
        <v>1637</v>
      </c>
      <c r="D60" s="832" t="s">
        <v>810</v>
      </c>
      <c r="E60" s="832" t="s">
        <v>1638</v>
      </c>
      <c r="F60" s="849"/>
      <c r="G60" s="849"/>
      <c r="H60" s="837">
        <v>0</v>
      </c>
      <c r="I60" s="849">
        <v>2</v>
      </c>
      <c r="J60" s="849">
        <v>981.78</v>
      </c>
      <c r="K60" s="837">
        <v>1</v>
      </c>
      <c r="L60" s="849">
        <v>2</v>
      </c>
      <c r="M60" s="850">
        <v>981.78</v>
      </c>
    </row>
    <row r="61" spans="1:13" ht="14.4" customHeight="1" x14ac:dyDescent="0.3">
      <c r="A61" s="831" t="s">
        <v>2059</v>
      </c>
      <c r="B61" s="832" t="s">
        <v>1773</v>
      </c>
      <c r="C61" s="832" t="s">
        <v>1776</v>
      </c>
      <c r="D61" s="832" t="s">
        <v>1158</v>
      </c>
      <c r="E61" s="832" t="s">
        <v>1777</v>
      </c>
      <c r="F61" s="849"/>
      <c r="G61" s="849"/>
      <c r="H61" s="837">
        <v>0</v>
      </c>
      <c r="I61" s="849">
        <v>3</v>
      </c>
      <c r="J61" s="849">
        <v>463.08000000000004</v>
      </c>
      <c r="K61" s="837">
        <v>1</v>
      </c>
      <c r="L61" s="849">
        <v>3</v>
      </c>
      <c r="M61" s="850">
        <v>463.08000000000004</v>
      </c>
    </row>
    <row r="62" spans="1:13" ht="14.4" customHeight="1" x14ac:dyDescent="0.3">
      <c r="A62" s="831" t="s">
        <v>2059</v>
      </c>
      <c r="B62" s="832" t="s">
        <v>1773</v>
      </c>
      <c r="C62" s="832" t="s">
        <v>1778</v>
      </c>
      <c r="D62" s="832" t="s">
        <v>1779</v>
      </c>
      <c r="E62" s="832" t="s">
        <v>1780</v>
      </c>
      <c r="F62" s="849"/>
      <c r="G62" s="849"/>
      <c r="H62" s="837">
        <v>0</v>
      </c>
      <c r="I62" s="849">
        <v>1</v>
      </c>
      <c r="J62" s="849">
        <v>149.52000000000001</v>
      </c>
      <c r="K62" s="837">
        <v>1</v>
      </c>
      <c r="L62" s="849">
        <v>1</v>
      </c>
      <c r="M62" s="850">
        <v>149.52000000000001</v>
      </c>
    </row>
    <row r="63" spans="1:13" ht="14.4" customHeight="1" x14ac:dyDescent="0.3">
      <c r="A63" s="831" t="s">
        <v>2059</v>
      </c>
      <c r="B63" s="832" t="s">
        <v>1773</v>
      </c>
      <c r="C63" s="832" t="s">
        <v>1774</v>
      </c>
      <c r="D63" s="832" t="s">
        <v>1158</v>
      </c>
      <c r="E63" s="832" t="s">
        <v>1775</v>
      </c>
      <c r="F63" s="849"/>
      <c r="G63" s="849"/>
      <c r="H63" s="837">
        <v>0</v>
      </c>
      <c r="I63" s="849">
        <v>2</v>
      </c>
      <c r="J63" s="849">
        <v>450.12</v>
      </c>
      <c r="K63" s="837">
        <v>1</v>
      </c>
      <c r="L63" s="849">
        <v>2</v>
      </c>
      <c r="M63" s="850">
        <v>450.12</v>
      </c>
    </row>
    <row r="64" spans="1:13" ht="14.4" customHeight="1" x14ac:dyDescent="0.3">
      <c r="A64" s="831" t="s">
        <v>2059</v>
      </c>
      <c r="B64" s="832" t="s">
        <v>1841</v>
      </c>
      <c r="C64" s="832" t="s">
        <v>1844</v>
      </c>
      <c r="D64" s="832" t="s">
        <v>671</v>
      </c>
      <c r="E64" s="832" t="s">
        <v>1845</v>
      </c>
      <c r="F64" s="849"/>
      <c r="G64" s="849"/>
      <c r="H64" s="837">
        <v>0</v>
      </c>
      <c r="I64" s="849">
        <v>4</v>
      </c>
      <c r="J64" s="849">
        <v>193.68</v>
      </c>
      <c r="K64" s="837">
        <v>1</v>
      </c>
      <c r="L64" s="849">
        <v>4</v>
      </c>
      <c r="M64" s="850">
        <v>193.68</v>
      </c>
    </row>
    <row r="65" spans="1:13" ht="14.4" customHeight="1" x14ac:dyDescent="0.3">
      <c r="A65" s="831" t="s">
        <v>2059</v>
      </c>
      <c r="B65" s="832" t="s">
        <v>1841</v>
      </c>
      <c r="C65" s="832" t="s">
        <v>2427</v>
      </c>
      <c r="D65" s="832" t="s">
        <v>2428</v>
      </c>
      <c r="E65" s="832" t="s">
        <v>2429</v>
      </c>
      <c r="F65" s="849">
        <v>2</v>
      </c>
      <c r="G65" s="849">
        <v>96.84</v>
      </c>
      <c r="H65" s="837">
        <v>1</v>
      </c>
      <c r="I65" s="849"/>
      <c r="J65" s="849"/>
      <c r="K65" s="837">
        <v>0</v>
      </c>
      <c r="L65" s="849">
        <v>2</v>
      </c>
      <c r="M65" s="850">
        <v>96.84</v>
      </c>
    </row>
    <row r="66" spans="1:13" ht="14.4" customHeight="1" x14ac:dyDescent="0.3">
      <c r="A66" s="831" t="s">
        <v>2059</v>
      </c>
      <c r="B66" s="832" t="s">
        <v>1865</v>
      </c>
      <c r="C66" s="832" t="s">
        <v>1866</v>
      </c>
      <c r="D66" s="832" t="s">
        <v>1867</v>
      </c>
      <c r="E66" s="832" t="s">
        <v>1868</v>
      </c>
      <c r="F66" s="849"/>
      <c r="G66" s="849"/>
      <c r="H66" s="837"/>
      <c r="I66" s="849">
        <v>27</v>
      </c>
      <c r="J66" s="849">
        <v>0</v>
      </c>
      <c r="K66" s="837"/>
      <c r="L66" s="849">
        <v>27</v>
      </c>
      <c r="M66" s="850">
        <v>0</v>
      </c>
    </row>
    <row r="67" spans="1:13" ht="14.4" customHeight="1" x14ac:dyDescent="0.3">
      <c r="A67" s="831" t="s">
        <v>2060</v>
      </c>
      <c r="B67" s="832" t="s">
        <v>1628</v>
      </c>
      <c r="C67" s="832" t="s">
        <v>1629</v>
      </c>
      <c r="D67" s="832" t="s">
        <v>1630</v>
      </c>
      <c r="E67" s="832" t="s">
        <v>1631</v>
      </c>
      <c r="F67" s="849"/>
      <c r="G67" s="849"/>
      <c r="H67" s="837">
        <v>0</v>
      </c>
      <c r="I67" s="849">
        <v>1</v>
      </c>
      <c r="J67" s="849">
        <v>120.61</v>
      </c>
      <c r="K67" s="837">
        <v>1</v>
      </c>
      <c r="L67" s="849">
        <v>1</v>
      </c>
      <c r="M67" s="850">
        <v>120.61</v>
      </c>
    </row>
    <row r="68" spans="1:13" ht="14.4" customHeight="1" x14ac:dyDescent="0.3">
      <c r="A68" s="831" t="s">
        <v>2060</v>
      </c>
      <c r="B68" s="832" t="s">
        <v>1632</v>
      </c>
      <c r="C68" s="832" t="s">
        <v>2083</v>
      </c>
      <c r="D68" s="832" t="s">
        <v>810</v>
      </c>
      <c r="E68" s="832" t="s">
        <v>1638</v>
      </c>
      <c r="F68" s="849"/>
      <c r="G68" s="849"/>
      <c r="H68" s="837">
        <v>0</v>
      </c>
      <c r="I68" s="849">
        <v>53</v>
      </c>
      <c r="J68" s="849">
        <v>26017.17</v>
      </c>
      <c r="K68" s="837">
        <v>1</v>
      </c>
      <c r="L68" s="849">
        <v>53</v>
      </c>
      <c r="M68" s="850">
        <v>26017.17</v>
      </c>
    </row>
    <row r="69" spans="1:13" ht="14.4" customHeight="1" x14ac:dyDescent="0.3">
      <c r="A69" s="831" t="s">
        <v>2060</v>
      </c>
      <c r="B69" s="832" t="s">
        <v>1632</v>
      </c>
      <c r="C69" s="832" t="s">
        <v>2091</v>
      </c>
      <c r="D69" s="832" t="s">
        <v>810</v>
      </c>
      <c r="E69" s="832" t="s">
        <v>1636</v>
      </c>
      <c r="F69" s="849"/>
      <c r="G69" s="849"/>
      <c r="H69" s="837">
        <v>0</v>
      </c>
      <c r="I69" s="849">
        <v>53</v>
      </c>
      <c r="J69" s="849">
        <v>39025.490000000005</v>
      </c>
      <c r="K69" s="837">
        <v>1</v>
      </c>
      <c r="L69" s="849">
        <v>53</v>
      </c>
      <c r="M69" s="850">
        <v>39025.490000000005</v>
      </c>
    </row>
    <row r="70" spans="1:13" ht="14.4" customHeight="1" x14ac:dyDescent="0.3">
      <c r="A70" s="831" t="s">
        <v>2060</v>
      </c>
      <c r="B70" s="832" t="s">
        <v>1632</v>
      </c>
      <c r="C70" s="832" t="s">
        <v>2233</v>
      </c>
      <c r="D70" s="832" t="s">
        <v>810</v>
      </c>
      <c r="E70" s="832" t="s">
        <v>2234</v>
      </c>
      <c r="F70" s="849"/>
      <c r="G70" s="849"/>
      <c r="H70" s="837">
        <v>0</v>
      </c>
      <c r="I70" s="849">
        <v>3</v>
      </c>
      <c r="J70" s="849">
        <v>2771.2200000000003</v>
      </c>
      <c r="K70" s="837">
        <v>1</v>
      </c>
      <c r="L70" s="849">
        <v>3</v>
      </c>
      <c r="M70" s="850">
        <v>2771.2200000000003</v>
      </c>
    </row>
    <row r="71" spans="1:13" ht="14.4" customHeight="1" x14ac:dyDescent="0.3">
      <c r="A71" s="831" t="s">
        <v>2060</v>
      </c>
      <c r="B71" s="832" t="s">
        <v>1632</v>
      </c>
      <c r="C71" s="832" t="s">
        <v>2293</v>
      </c>
      <c r="D71" s="832" t="s">
        <v>810</v>
      </c>
      <c r="E71" s="832" t="s">
        <v>2294</v>
      </c>
      <c r="F71" s="849"/>
      <c r="G71" s="849"/>
      <c r="H71" s="837">
        <v>0</v>
      </c>
      <c r="I71" s="849">
        <v>1</v>
      </c>
      <c r="J71" s="849">
        <v>1154.68</v>
      </c>
      <c r="K71" s="837">
        <v>1</v>
      </c>
      <c r="L71" s="849">
        <v>1</v>
      </c>
      <c r="M71" s="850">
        <v>1154.68</v>
      </c>
    </row>
    <row r="72" spans="1:13" ht="14.4" customHeight="1" x14ac:dyDescent="0.3">
      <c r="A72" s="831" t="s">
        <v>2060</v>
      </c>
      <c r="B72" s="832" t="s">
        <v>1690</v>
      </c>
      <c r="C72" s="832" t="s">
        <v>2745</v>
      </c>
      <c r="D72" s="832" t="s">
        <v>1692</v>
      </c>
      <c r="E72" s="832" t="s">
        <v>2746</v>
      </c>
      <c r="F72" s="849"/>
      <c r="G72" s="849"/>
      <c r="H72" s="837">
        <v>0</v>
      </c>
      <c r="I72" s="849">
        <v>1</v>
      </c>
      <c r="J72" s="849">
        <v>317.98</v>
      </c>
      <c r="K72" s="837">
        <v>1</v>
      </c>
      <c r="L72" s="849">
        <v>1</v>
      </c>
      <c r="M72" s="850">
        <v>317.98</v>
      </c>
    </row>
    <row r="73" spans="1:13" ht="14.4" customHeight="1" x14ac:dyDescent="0.3">
      <c r="A73" s="831" t="s">
        <v>2060</v>
      </c>
      <c r="B73" s="832" t="s">
        <v>1690</v>
      </c>
      <c r="C73" s="832" t="s">
        <v>2747</v>
      </c>
      <c r="D73" s="832" t="s">
        <v>1692</v>
      </c>
      <c r="E73" s="832" t="s">
        <v>2748</v>
      </c>
      <c r="F73" s="849"/>
      <c r="G73" s="849"/>
      <c r="H73" s="837">
        <v>0</v>
      </c>
      <c r="I73" s="849">
        <v>1</v>
      </c>
      <c r="J73" s="849">
        <v>158.99</v>
      </c>
      <c r="K73" s="837">
        <v>1</v>
      </c>
      <c r="L73" s="849">
        <v>1</v>
      </c>
      <c r="M73" s="850">
        <v>158.99</v>
      </c>
    </row>
    <row r="74" spans="1:13" ht="14.4" customHeight="1" x14ac:dyDescent="0.3">
      <c r="A74" s="831" t="s">
        <v>2060</v>
      </c>
      <c r="B74" s="832" t="s">
        <v>3348</v>
      </c>
      <c r="C74" s="832" t="s">
        <v>2698</v>
      </c>
      <c r="D74" s="832" t="s">
        <v>2699</v>
      </c>
      <c r="E74" s="832" t="s">
        <v>2264</v>
      </c>
      <c r="F74" s="849">
        <v>3</v>
      </c>
      <c r="G74" s="849">
        <v>0</v>
      </c>
      <c r="H74" s="837"/>
      <c r="I74" s="849"/>
      <c r="J74" s="849"/>
      <c r="K74" s="837"/>
      <c r="L74" s="849">
        <v>3</v>
      </c>
      <c r="M74" s="850">
        <v>0</v>
      </c>
    </row>
    <row r="75" spans="1:13" ht="14.4" customHeight="1" x14ac:dyDescent="0.3">
      <c r="A75" s="831" t="s">
        <v>2060</v>
      </c>
      <c r="B75" s="832" t="s">
        <v>1699</v>
      </c>
      <c r="C75" s="832" t="s">
        <v>2733</v>
      </c>
      <c r="D75" s="832" t="s">
        <v>1704</v>
      </c>
      <c r="E75" s="832" t="s">
        <v>2734</v>
      </c>
      <c r="F75" s="849"/>
      <c r="G75" s="849"/>
      <c r="H75" s="837">
        <v>0</v>
      </c>
      <c r="I75" s="849">
        <v>2</v>
      </c>
      <c r="J75" s="849">
        <v>437.24</v>
      </c>
      <c r="K75" s="837">
        <v>1</v>
      </c>
      <c r="L75" s="849">
        <v>2</v>
      </c>
      <c r="M75" s="850">
        <v>437.24</v>
      </c>
    </row>
    <row r="76" spans="1:13" ht="14.4" customHeight="1" x14ac:dyDescent="0.3">
      <c r="A76" s="831" t="s">
        <v>2060</v>
      </c>
      <c r="B76" s="832" t="s">
        <v>1773</v>
      </c>
      <c r="C76" s="832" t="s">
        <v>1776</v>
      </c>
      <c r="D76" s="832" t="s">
        <v>1158</v>
      </c>
      <c r="E76" s="832" t="s">
        <v>1777</v>
      </c>
      <c r="F76" s="849"/>
      <c r="G76" s="849"/>
      <c r="H76" s="837">
        <v>0</v>
      </c>
      <c r="I76" s="849">
        <v>3</v>
      </c>
      <c r="J76" s="849">
        <v>463.08000000000004</v>
      </c>
      <c r="K76" s="837">
        <v>1</v>
      </c>
      <c r="L76" s="849">
        <v>3</v>
      </c>
      <c r="M76" s="850">
        <v>463.08000000000004</v>
      </c>
    </row>
    <row r="77" spans="1:13" ht="14.4" customHeight="1" x14ac:dyDescent="0.3">
      <c r="A77" s="831" t="s">
        <v>2060</v>
      </c>
      <c r="B77" s="832" t="s">
        <v>1773</v>
      </c>
      <c r="C77" s="832" t="s">
        <v>1778</v>
      </c>
      <c r="D77" s="832" t="s">
        <v>1779</v>
      </c>
      <c r="E77" s="832" t="s">
        <v>1780</v>
      </c>
      <c r="F77" s="849"/>
      <c r="G77" s="849"/>
      <c r="H77" s="837">
        <v>0</v>
      </c>
      <c r="I77" s="849">
        <v>1</v>
      </c>
      <c r="J77" s="849">
        <v>149.52000000000001</v>
      </c>
      <c r="K77" s="837">
        <v>1</v>
      </c>
      <c r="L77" s="849">
        <v>1</v>
      </c>
      <c r="M77" s="850">
        <v>149.52000000000001</v>
      </c>
    </row>
    <row r="78" spans="1:13" ht="14.4" customHeight="1" x14ac:dyDescent="0.3">
      <c r="A78" s="831" t="s">
        <v>2060</v>
      </c>
      <c r="B78" s="832" t="s">
        <v>1773</v>
      </c>
      <c r="C78" s="832" t="s">
        <v>1774</v>
      </c>
      <c r="D78" s="832" t="s">
        <v>1158</v>
      </c>
      <c r="E78" s="832" t="s">
        <v>1775</v>
      </c>
      <c r="F78" s="849"/>
      <c r="G78" s="849"/>
      <c r="H78" s="837">
        <v>0</v>
      </c>
      <c r="I78" s="849">
        <v>4</v>
      </c>
      <c r="J78" s="849">
        <v>900.24</v>
      </c>
      <c r="K78" s="837">
        <v>1</v>
      </c>
      <c r="L78" s="849">
        <v>4</v>
      </c>
      <c r="M78" s="850">
        <v>900.24</v>
      </c>
    </row>
    <row r="79" spans="1:13" ht="14.4" customHeight="1" x14ac:dyDescent="0.3">
      <c r="A79" s="831" t="s">
        <v>2060</v>
      </c>
      <c r="B79" s="832" t="s">
        <v>1773</v>
      </c>
      <c r="C79" s="832" t="s">
        <v>2260</v>
      </c>
      <c r="D79" s="832" t="s">
        <v>1158</v>
      </c>
      <c r="E79" s="832" t="s">
        <v>1777</v>
      </c>
      <c r="F79" s="849">
        <v>1</v>
      </c>
      <c r="G79" s="849">
        <v>154.36000000000001</v>
      </c>
      <c r="H79" s="837">
        <v>1</v>
      </c>
      <c r="I79" s="849"/>
      <c r="J79" s="849"/>
      <c r="K79" s="837">
        <v>0</v>
      </c>
      <c r="L79" s="849">
        <v>1</v>
      </c>
      <c r="M79" s="850">
        <v>154.36000000000001</v>
      </c>
    </row>
    <row r="80" spans="1:13" ht="14.4" customHeight="1" x14ac:dyDescent="0.3">
      <c r="A80" s="831" t="s">
        <v>2060</v>
      </c>
      <c r="B80" s="832" t="s">
        <v>1841</v>
      </c>
      <c r="C80" s="832" t="s">
        <v>1844</v>
      </c>
      <c r="D80" s="832" t="s">
        <v>671</v>
      </c>
      <c r="E80" s="832" t="s">
        <v>1845</v>
      </c>
      <c r="F80" s="849"/>
      <c r="G80" s="849"/>
      <c r="H80" s="837">
        <v>0</v>
      </c>
      <c r="I80" s="849">
        <v>14</v>
      </c>
      <c r="J80" s="849">
        <v>677.88</v>
      </c>
      <c r="K80" s="837">
        <v>1</v>
      </c>
      <c r="L80" s="849">
        <v>14</v>
      </c>
      <c r="M80" s="850">
        <v>677.88</v>
      </c>
    </row>
    <row r="81" spans="1:13" ht="14.4" customHeight="1" x14ac:dyDescent="0.3">
      <c r="A81" s="831" t="s">
        <v>2060</v>
      </c>
      <c r="B81" s="832" t="s">
        <v>1841</v>
      </c>
      <c r="C81" s="832" t="s">
        <v>2427</v>
      </c>
      <c r="D81" s="832" t="s">
        <v>2428</v>
      </c>
      <c r="E81" s="832" t="s">
        <v>2429</v>
      </c>
      <c r="F81" s="849">
        <v>6</v>
      </c>
      <c r="G81" s="849">
        <v>290.52</v>
      </c>
      <c r="H81" s="837">
        <v>1</v>
      </c>
      <c r="I81" s="849"/>
      <c r="J81" s="849"/>
      <c r="K81" s="837">
        <v>0</v>
      </c>
      <c r="L81" s="849">
        <v>6</v>
      </c>
      <c r="M81" s="850">
        <v>290.52</v>
      </c>
    </row>
    <row r="82" spans="1:13" ht="14.4" customHeight="1" x14ac:dyDescent="0.3">
      <c r="A82" s="831" t="s">
        <v>2060</v>
      </c>
      <c r="B82" s="832" t="s">
        <v>1847</v>
      </c>
      <c r="C82" s="832" t="s">
        <v>2669</v>
      </c>
      <c r="D82" s="832" t="s">
        <v>2670</v>
      </c>
      <c r="E82" s="832" t="s">
        <v>2671</v>
      </c>
      <c r="F82" s="849">
        <v>3</v>
      </c>
      <c r="G82" s="849">
        <v>195.84</v>
      </c>
      <c r="H82" s="837">
        <v>1</v>
      </c>
      <c r="I82" s="849"/>
      <c r="J82" s="849"/>
      <c r="K82" s="837">
        <v>0</v>
      </c>
      <c r="L82" s="849">
        <v>3</v>
      </c>
      <c r="M82" s="850">
        <v>195.84</v>
      </c>
    </row>
    <row r="83" spans="1:13" ht="14.4" customHeight="1" x14ac:dyDescent="0.3">
      <c r="A83" s="831" t="s">
        <v>2060</v>
      </c>
      <c r="B83" s="832" t="s">
        <v>1847</v>
      </c>
      <c r="C83" s="832" t="s">
        <v>2672</v>
      </c>
      <c r="D83" s="832" t="s">
        <v>2670</v>
      </c>
      <c r="E83" s="832" t="s">
        <v>2673</v>
      </c>
      <c r="F83" s="849">
        <v>1</v>
      </c>
      <c r="G83" s="849">
        <v>121.75</v>
      </c>
      <c r="H83" s="837">
        <v>1</v>
      </c>
      <c r="I83" s="849"/>
      <c r="J83" s="849"/>
      <c r="K83" s="837">
        <v>0</v>
      </c>
      <c r="L83" s="849">
        <v>1</v>
      </c>
      <c r="M83" s="850">
        <v>121.75</v>
      </c>
    </row>
    <row r="84" spans="1:13" ht="14.4" customHeight="1" x14ac:dyDescent="0.3">
      <c r="A84" s="831" t="s">
        <v>2060</v>
      </c>
      <c r="B84" s="832" t="s">
        <v>1865</v>
      </c>
      <c r="C84" s="832" t="s">
        <v>1866</v>
      </c>
      <c r="D84" s="832" t="s">
        <v>1867</v>
      </c>
      <c r="E84" s="832" t="s">
        <v>1868</v>
      </c>
      <c r="F84" s="849"/>
      <c r="G84" s="849"/>
      <c r="H84" s="837"/>
      <c r="I84" s="849">
        <v>59</v>
      </c>
      <c r="J84" s="849">
        <v>0</v>
      </c>
      <c r="K84" s="837"/>
      <c r="L84" s="849">
        <v>59</v>
      </c>
      <c r="M84" s="850">
        <v>0</v>
      </c>
    </row>
    <row r="85" spans="1:13" ht="14.4" customHeight="1" x14ac:dyDescent="0.3">
      <c r="A85" s="831" t="s">
        <v>2060</v>
      </c>
      <c r="B85" s="832" t="s">
        <v>1883</v>
      </c>
      <c r="C85" s="832" t="s">
        <v>2675</v>
      </c>
      <c r="D85" s="832" t="s">
        <v>2676</v>
      </c>
      <c r="E85" s="832" t="s">
        <v>2677</v>
      </c>
      <c r="F85" s="849"/>
      <c r="G85" s="849"/>
      <c r="H85" s="837">
        <v>0</v>
      </c>
      <c r="I85" s="849">
        <v>2</v>
      </c>
      <c r="J85" s="849">
        <v>18.8</v>
      </c>
      <c r="K85" s="837">
        <v>1</v>
      </c>
      <c r="L85" s="849">
        <v>2</v>
      </c>
      <c r="M85" s="850">
        <v>18.8</v>
      </c>
    </row>
    <row r="86" spans="1:13" ht="14.4" customHeight="1" x14ac:dyDescent="0.3">
      <c r="A86" s="831" t="s">
        <v>2060</v>
      </c>
      <c r="B86" s="832" t="s">
        <v>1891</v>
      </c>
      <c r="C86" s="832" t="s">
        <v>1892</v>
      </c>
      <c r="D86" s="832" t="s">
        <v>1120</v>
      </c>
      <c r="E86" s="832" t="s">
        <v>1893</v>
      </c>
      <c r="F86" s="849"/>
      <c r="G86" s="849"/>
      <c r="H86" s="837"/>
      <c r="I86" s="849">
        <v>2</v>
      </c>
      <c r="J86" s="849">
        <v>0</v>
      </c>
      <c r="K86" s="837"/>
      <c r="L86" s="849">
        <v>2</v>
      </c>
      <c r="M86" s="850">
        <v>0</v>
      </c>
    </row>
    <row r="87" spans="1:13" ht="14.4" customHeight="1" x14ac:dyDescent="0.3">
      <c r="A87" s="831" t="s">
        <v>2060</v>
      </c>
      <c r="B87" s="832" t="s">
        <v>1891</v>
      </c>
      <c r="C87" s="832" t="s">
        <v>2765</v>
      </c>
      <c r="D87" s="832" t="s">
        <v>2764</v>
      </c>
      <c r="E87" s="832" t="s">
        <v>1893</v>
      </c>
      <c r="F87" s="849">
        <v>6</v>
      </c>
      <c r="G87" s="849">
        <v>0</v>
      </c>
      <c r="H87" s="837"/>
      <c r="I87" s="849"/>
      <c r="J87" s="849"/>
      <c r="K87" s="837"/>
      <c r="L87" s="849">
        <v>6</v>
      </c>
      <c r="M87" s="850">
        <v>0</v>
      </c>
    </row>
    <row r="88" spans="1:13" ht="14.4" customHeight="1" x14ac:dyDescent="0.3">
      <c r="A88" s="831" t="s">
        <v>2060</v>
      </c>
      <c r="B88" s="832" t="s">
        <v>1891</v>
      </c>
      <c r="C88" s="832" t="s">
        <v>2766</v>
      </c>
      <c r="D88" s="832" t="s">
        <v>2764</v>
      </c>
      <c r="E88" s="832" t="s">
        <v>1893</v>
      </c>
      <c r="F88" s="849">
        <v>3</v>
      </c>
      <c r="G88" s="849">
        <v>0</v>
      </c>
      <c r="H88" s="837"/>
      <c r="I88" s="849"/>
      <c r="J88" s="849"/>
      <c r="K88" s="837"/>
      <c r="L88" s="849">
        <v>3</v>
      </c>
      <c r="M88" s="850">
        <v>0</v>
      </c>
    </row>
    <row r="89" spans="1:13" ht="14.4" customHeight="1" x14ac:dyDescent="0.3">
      <c r="A89" s="831" t="s">
        <v>2060</v>
      </c>
      <c r="B89" s="832" t="s">
        <v>1827</v>
      </c>
      <c r="C89" s="832" t="s">
        <v>1828</v>
      </c>
      <c r="D89" s="832" t="s">
        <v>1829</v>
      </c>
      <c r="E89" s="832" t="s">
        <v>1830</v>
      </c>
      <c r="F89" s="849"/>
      <c r="G89" s="849"/>
      <c r="H89" s="837">
        <v>0</v>
      </c>
      <c r="I89" s="849">
        <v>4</v>
      </c>
      <c r="J89" s="849">
        <v>28528.560000000001</v>
      </c>
      <c r="K89" s="837">
        <v>1</v>
      </c>
      <c r="L89" s="849">
        <v>4</v>
      </c>
      <c r="M89" s="850">
        <v>28528.560000000001</v>
      </c>
    </row>
    <row r="90" spans="1:13" ht="14.4" customHeight="1" x14ac:dyDescent="0.3">
      <c r="A90" s="831" t="s">
        <v>2061</v>
      </c>
      <c r="B90" s="832" t="s">
        <v>1632</v>
      </c>
      <c r="C90" s="832" t="s">
        <v>2091</v>
      </c>
      <c r="D90" s="832" t="s">
        <v>810</v>
      </c>
      <c r="E90" s="832" t="s">
        <v>1636</v>
      </c>
      <c r="F90" s="849"/>
      <c r="G90" s="849"/>
      <c r="H90" s="837">
        <v>0</v>
      </c>
      <c r="I90" s="849">
        <v>3</v>
      </c>
      <c r="J90" s="849">
        <v>2208.9900000000002</v>
      </c>
      <c r="K90" s="837">
        <v>1</v>
      </c>
      <c r="L90" s="849">
        <v>3</v>
      </c>
      <c r="M90" s="850">
        <v>2208.9900000000002</v>
      </c>
    </row>
    <row r="91" spans="1:13" ht="14.4" customHeight="1" x14ac:dyDescent="0.3">
      <c r="A91" s="831" t="s">
        <v>2061</v>
      </c>
      <c r="B91" s="832" t="s">
        <v>1773</v>
      </c>
      <c r="C91" s="832" t="s">
        <v>1774</v>
      </c>
      <c r="D91" s="832" t="s">
        <v>1158</v>
      </c>
      <c r="E91" s="832" t="s">
        <v>1775</v>
      </c>
      <c r="F91" s="849"/>
      <c r="G91" s="849"/>
      <c r="H91" s="837">
        <v>0</v>
      </c>
      <c r="I91" s="849">
        <v>1</v>
      </c>
      <c r="J91" s="849">
        <v>225.06</v>
      </c>
      <c r="K91" s="837">
        <v>1</v>
      </c>
      <c r="L91" s="849">
        <v>1</v>
      </c>
      <c r="M91" s="850">
        <v>225.06</v>
      </c>
    </row>
    <row r="92" spans="1:13" ht="14.4" customHeight="1" x14ac:dyDescent="0.3">
      <c r="A92" s="831" t="s">
        <v>2062</v>
      </c>
      <c r="B92" s="832" t="s">
        <v>1773</v>
      </c>
      <c r="C92" s="832" t="s">
        <v>1776</v>
      </c>
      <c r="D92" s="832" t="s">
        <v>1158</v>
      </c>
      <c r="E92" s="832" t="s">
        <v>1777</v>
      </c>
      <c r="F92" s="849"/>
      <c r="G92" s="849"/>
      <c r="H92" s="837">
        <v>0</v>
      </c>
      <c r="I92" s="849">
        <v>1</v>
      </c>
      <c r="J92" s="849">
        <v>154.36000000000001</v>
      </c>
      <c r="K92" s="837">
        <v>1</v>
      </c>
      <c r="L92" s="849">
        <v>1</v>
      </c>
      <c r="M92" s="850">
        <v>154.36000000000001</v>
      </c>
    </row>
    <row r="93" spans="1:13" ht="14.4" customHeight="1" x14ac:dyDescent="0.3">
      <c r="A93" s="831" t="s">
        <v>2063</v>
      </c>
      <c r="B93" s="832" t="s">
        <v>1773</v>
      </c>
      <c r="C93" s="832" t="s">
        <v>1776</v>
      </c>
      <c r="D93" s="832" t="s">
        <v>1158</v>
      </c>
      <c r="E93" s="832" t="s">
        <v>1777</v>
      </c>
      <c r="F93" s="849"/>
      <c r="G93" s="849"/>
      <c r="H93" s="837">
        <v>0</v>
      </c>
      <c r="I93" s="849">
        <v>1</v>
      </c>
      <c r="J93" s="849">
        <v>154.36000000000001</v>
      </c>
      <c r="K93" s="837">
        <v>1</v>
      </c>
      <c r="L93" s="849">
        <v>1</v>
      </c>
      <c r="M93" s="850">
        <v>154.36000000000001</v>
      </c>
    </row>
    <row r="94" spans="1:13" ht="14.4" customHeight="1" x14ac:dyDescent="0.3">
      <c r="A94" s="831" t="s">
        <v>2064</v>
      </c>
      <c r="B94" s="832" t="s">
        <v>1632</v>
      </c>
      <c r="C94" s="832" t="s">
        <v>2174</v>
      </c>
      <c r="D94" s="832" t="s">
        <v>810</v>
      </c>
      <c r="E94" s="832" t="s">
        <v>2175</v>
      </c>
      <c r="F94" s="849"/>
      <c r="G94" s="849"/>
      <c r="H94" s="837">
        <v>0</v>
      </c>
      <c r="I94" s="849">
        <v>2</v>
      </c>
      <c r="J94" s="849">
        <v>736.32</v>
      </c>
      <c r="K94" s="837">
        <v>1</v>
      </c>
      <c r="L94" s="849">
        <v>2</v>
      </c>
      <c r="M94" s="850">
        <v>736.32</v>
      </c>
    </row>
    <row r="95" spans="1:13" ht="14.4" customHeight="1" x14ac:dyDescent="0.3">
      <c r="A95" s="831" t="s">
        <v>2064</v>
      </c>
      <c r="B95" s="832" t="s">
        <v>1632</v>
      </c>
      <c r="C95" s="832" t="s">
        <v>2083</v>
      </c>
      <c r="D95" s="832" t="s">
        <v>810</v>
      </c>
      <c r="E95" s="832" t="s">
        <v>1638</v>
      </c>
      <c r="F95" s="849"/>
      <c r="G95" s="849"/>
      <c r="H95" s="837">
        <v>0</v>
      </c>
      <c r="I95" s="849">
        <v>109</v>
      </c>
      <c r="J95" s="849">
        <v>53507.009999999995</v>
      </c>
      <c r="K95" s="837">
        <v>1</v>
      </c>
      <c r="L95" s="849">
        <v>109</v>
      </c>
      <c r="M95" s="850">
        <v>53507.009999999995</v>
      </c>
    </row>
    <row r="96" spans="1:13" ht="14.4" customHeight="1" x14ac:dyDescent="0.3">
      <c r="A96" s="831" t="s">
        <v>2064</v>
      </c>
      <c r="B96" s="832" t="s">
        <v>1632</v>
      </c>
      <c r="C96" s="832" t="s">
        <v>2091</v>
      </c>
      <c r="D96" s="832" t="s">
        <v>810</v>
      </c>
      <c r="E96" s="832" t="s">
        <v>1636</v>
      </c>
      <c r="F96" s="849"/>
      <c r="G96" s="849"/>
      <c r="H96" s="837">
        <v>0</v>
      </c>
      <c r="I96" s="849">
        <v>117</v>
      </c>
      <c r="J96" s="849">
        <v>86150.610000000015</v>
      </c>
      <c r="K96" s="837">
        <v>1</v>
      </c>
      <c r="L96" s="849">
        <v>117</v>
      </c>
      <c r="M96" s="850">
        <v>86150.610000000015</v>
      </c>
    </row>
    <row r="97" spans="1:13" ht="14.4" customHeight="1" x14ac:dyDescent="0.3">
      <c r="A97" s="831" t="s">
        <v>2064</v>
      </c>
      <c r="B97" s="832" t="s">
        <v>1632</v>
      </c>
      <c r="C97" s="832" t="s">
        <v>2233</v>
      </c>
      <c r="D97" s="832" t="s">
        <v>810</v>
      </c>
      <c r="E97" s="832" t="s">
        <v>2234</v>
      </c>
      <c r="F97" s="849"/>
      <c r="G97" s="849"/>
      <c r="H97" s="837">
        <v>0</v>
      </c>
      <c r="I97" s="849">
        <v>1</v>
      </c>
      <c r="J97" s="849">
        <v>923.74</v>
      </c>
      <c r="K97" s="837">
        <v>1</v>
      </c>
      <c r="L97" s="849">
        <v>1</v>
      </c>
      <c r="M97" s="850">
        <v>923.74</v>
      </c>
    </row>
    <row r="98" spans="1:13" ht="14.4" customHeight="1" x14ac:dyDescent="0.3">
      <c r="A98" s="831" t="s">
        <v>2064</v>
      </c>
      <c r="B98" s="832" t="s">
        <v>1632</v>
      </c>
      <c r="C98" s="832" t="s">
        <v>2293</v>
      </c>
      <c r="D98" s="832" t="s">
        <v>810</v>
      </c>
      <c r="E98" s="832" t="s">
        <v>2294</v>
      </c>
      <c r="F98" s="849"/>
      <c r="G98" s="849"/>
      <c r="H98" s="837">
        <v>0</v>
      </c>
      <c r="I98" s="849">
        <v>1</v>
      </c>
      <c r="J98" s="849">
        <v>1154.68</v>
      </c>
      <c r="K98" s="837">
        <v>1</v>
      </c>
      <c r="L98" s="849">
        <v>1</v>
      </c>
      <c r="M98" s="850">
        <v>1154.68</v>
      </c>
    </row>
    <row r="99" spans="1:13" ht="14.4" customHeight="1" x14ac:dyDescent="0.3">
      <c r="A99" s="831" t="s">
        <v>2064</v>
      </c>
      <c r="B99" s="832" t="s">
        <v>1632</v>
      </c>
      <c r="C99" s="832" t="s">
        <v>2417</v>
      </c>
      <c r="D99" s="832" t="s">
        <v>810</v>
      </c>
      <c r="E99" s="832" t="s">
        <v>2294</v>
      </c>
      <c r="F99" s="849"/>
      <c r="G99" s="849"/>
      <c r="H99" s="837">
        <v>0</v>
      </c>
      <c r="I99" s="849">
        <v>2</v>
      </c>
      <c r="J99" s="849">
        <v>2309.36</v>
      </c>
      <c r="K99" s="837">
        <v>1</v>
      </c>
      <c r="L99" s="849">
        <v>2</v>
      </c>
      <c r="M99" s="850">
        <v>2309.36</v>
      </c>
    </row>
    <row r="100" spans="1:13" ht="14.4" customHeight="1" x14ac:dyDescent="0.3">
      <c r="A100" s="831" t="s">
        <v>2064</v>
      </c>
      <c r="B100" s="832" t="s">
        <v>1773</v>
      </c>
      <c r="C100" s="832" t="s">
        <v>2220</v>
      </c>
      <c r="D100" s="832" t="s">
        <v>2221</v>
      </c>
      <c r="E100" s="832" t="s">
        <v>2222</v>
      </c>
      <c r="F100" s="849">
        <v>2</v>
      </c>
      <c r="G100" s="849">
        <v>308.72000000000003</v>
      </c>
      <c r="H100" s="837">
        <v>1</v>
      </c>
      <c r="I100" s="849"/>
      <c r="J100" s="849"/>
      <c r="K100" s="837">
        <v>0</v>
      </c>
      <c r="L100" s="849">
        <v>2</v>
      </c>
      <c r="M100" s="850">
        <v>308.72000000000003</v>
      </c>
    </row>
    <row r="101" spans="1:13" ht="14.4" customHeight="1" x14ac:dyDescent="0.3">
      <c r="A101" s="831" t="s">
        <v>2064</v>
      </c>
      <c r="B101" s="832" t="s">
        <v>1773</v>
      </c>
      <c r="C101" s="832" t="s">
        <v>1776</v>
      </c>
      <c r="D101" s="832" t="s">
        <v>1158</v>
      </c>
      <c r="E101" s="832" t="s">
        <v>1777</v>
      </c>
      <c r="F101" s="849"/>
      <c r="G101" s="849"/>
      <c r="H101" s="837">
        <v>0</v>
      </c>
      <c r="I101" s="849">
        <v>6</v>
      </c>
      <c r="J101" s="849">
        <v>926.16000000000008</v>
      </c>
      <c r="K101" s="837">
        <v>1</v>
      </c>
      <c r="L101" s="849">
        <v>6</v>
      </c>
      <c r="M101" s="850">
        <v>926.16000000000008</v>
      </c>
    </row>
    <row r="102" spans="1:13" ht="14.4" customHeight="1" x14ac:dyDescent="0.3">
      <c r="A102" s="831" t="s">
        <v>2064</v>
      </c>
      <c r="B102" s="832" t="s">
        <v>1773</v>
      </c>
      <c r="C102" s="832" t="s">
        <v>1984</v>
      </c>
      <c r="D102" s="832" t="s">
        <v>1985</v>
      </c>
      <c r="E102" s="832" t="s">
        <v>1986</v>
      </c>
      <c r="F102" s="849"/>
      <c r="G102" s="849"/>
      <c r="H102" s="837">
        <v>0</v>
      </c>
      <c r="I102" s="849">
        <v>1</v>
      </c>
      <c r="J102" s="849">
        <v>111.22</v>
      </c>
      <c r="K102" s="837">
        <v>1</v>
      </c>
      <c r="L102" s="849">
        <v>1</v>
      </c>
      <c r="M102" s="850">
        <v>111.22</v>
      </c>
    </row>
    <row r="103" spans="1:13" ht="14.4" customHeight="1" x14ac:dyDescent="0.3">
      <c r="A103" s="831" t="s">
        <v>2064</v>
      </c>
      <c r="B103" s="832" t="s">
        <v>1773</v>
      </c>
      <c r="C103" s="832" t="s">
        <v>1778</v>
      </c>
      <c r="D103" s="832" t="s">
        <v>1779</v>
      </c>
      <c r="E103" s="832" t="s">
        <v>1780</v>
      </c>
      <c r="F103" s="849"/>
      <c r="G103" s="849"/>
      <c r="H103" s="837">
        <v>0</v>
      </c>
      <c r="I103" s="849">
        <v>3</v>
      </c>
      <c r="J103" s="849">
        <v>448.56000000000006</v>
      </c>
      <c r="K103" s="837">
        <v>1</v>
      </c>
      <c r="L103" s="849">
        <v>3</v>
      </c>
      <c r="M103" s="850">
        <v>448.56000000000006</v>
      </c>
    </row>
    <row r="104" spans="1:13" ht="14.4" customHeight="1" x14ac:dyDescent="0.3">
      <c r="A104" s="831" t="s">
        <v>2064</v>
      </c>
      <c r="B104" s="832" t="s">
        <v>1809</v>
      </c>
      <c r="C104" s="832" t="s">
        <v>2228</v>
      </c>
      <c r="D104" s="832" t="s">
        <v>2163</v>
      </c>
      <c r="E104" s="832" t="s">
        <v>2164</v>
      </c>
      <c r="F104" s="849">
        <v>2</v>
      </c>
      <c r="G104" s="849">
        <v>265.95999999999998</v>
      </c>
      <c r="H104" s="837">
        <v>1</v>
      </c>
      <c r="I104" s="849"/>
      <c r="J104" s="849"/>
      <c r="K104" s="837">
        <v>0</v>
      </c>
      <c r="L104" s="849">
        <v>2</v>
      </c>
      <c r="M104" s="850">
        <v>265.95999999999998</v>
      </c>
    </row>
    <row r="105" spans="1:13" ht="14.4" customHeight="1" x14ac:dyDescent="0.3">
      <c r="A105" s="831" t="s">
        <v>2064</v>
      </c>
      <c r="B105" s="832" t="s">
        <v>1841</v>
      </c>
      <c r="C105" s="832" t="s">
        <v>1842</v>
      </c>
      <c r="D105" s="832" t="s">
        <v>671</v>
      </c>
      <c r="E105" s="832" t="s">
        <v>1843</v>
      </c>
      <c r="F105" s="849"/>
      <c r="G105" s="849"/>
      <c r="H105" s="837">
        <v>0</v>
      </c>
      <c r="I105" s="849">
        <v>3</v>
      </c>
      <c r="J105" s="849">
        <v>72.66</v>
      </c>
      <c r="K105" s="837">
        <v>1</v>
      </c>
      <c r="L105" s="849">
        <v>3</v>
      </c>
      <c r="M105" s="850">
        <v>72.66</v>
      </c>
    </row>
    <row r="106" spans="1:13" ht="14.4" customHeight="1" x14ac:dyDescent="0.3">
      <c r="A106" s="831" t="s">
        <v>2064</v>
      </c>
      <c r="B106" s="832" t="s">
        <v>1841</v>
      </c>
      <c r="C106" s="832" t="s">
        <v>1844</v>
      </c>
      <c r="D106" s="832" t="s">
        <v>671</v>
      </c>
      <c r="E106" s="832" t="s">
        <v>1845</v>
      </c>
      <c r="F106" s="849"/>
      <c r="G106" s="849"/>
      <c r="H106" s="837">
        <v>0</v>
      </c>
      <c r="I106" s="849">
        <v>5</v>
      </c>
      <c r="J106" s="849">
        <v>242.10000000000002</v>
      </c>
      <c r="K106" s="837">
        <v>1</v>
      </c>
      <c r="L106" s="849">
        <v>5</v>
      </c>
      <c r="M106" s="850">
        <v>242.10000000000002</v>
      </c>
    </row>
    <row r="107" spans="1:13" ht="14.4" customHeight="1" x14ac:dyDescent="0.3">
      <c r="A107" s="831" t="s">
        <v>2064</v>
      </c>
      <c r="B107" s="832" t="s">
        <v>1847</v>
      </c>
      <c r="C107" s="832" t="s">
        <v>2770</v>
      </c>
      <c r="D107" s="832" t="s">
        <v>935</v>
      </c>
      <c r="E107" s="832" t="s">
        <v>1849</v>
      </c>
      <c r="F107" s="849">
        <v>1</v>
      </c>
      <c r="G107" s="849">
        <v>36.270000000000003</v>
      </c>
      <c r="H107" s="837">
        <v>1</v>
      </c>
      <c r="I107" s="849"/>
      <c r="J107" s="849"/>
      <c r="K107" s="837">
        <v>0</v>
      </c>
      <c r="L107" s="849">
        <v>1</v>
      </c>
      <c r="M107" s="850">
        <v>36.270000000000003</v>
      </c>
    </row>
    <row r="108" spans="1:13" ht="14.4" customHeight="1" x14ac:dyDescent="0.3">
      <c r="A108" s="831" t="s">
        <v>2064</v>
      </c>
      <c r="B108" s="832" t="s">
        <v>1865</v>
      </c>
      <c r="C108" s="832" t="s">
        <v>1866</v>
      </c>
      <c r="D108" s="832" t="s">
        <v>1867</v>
      </c>
      <c r="E108" s="832" t="s">
        <v>1868</v>
      </c>
      <c r="F108" s="849"/>
      <c r="G108" s="849"/>
      <c r="H108" s="837"/>
      <c r="I108" s="849">
        <v>87</v>
      </c>
      <c r="J108" s="849">
        <v>0</v>
      </c>
      <c r="K108" s="837"/>
      <c r="L108" s="849">
        <v>87</v>
      </c>
      <c r="M108" s="850">
        <v>0</v>
      </c>
    </row>
    <row r="109" spans="1:13" ht="14.4" customHeight="1" x14ac:dyDescent="0.3">
      <c r="A109" s="831" t="s">
        <v>2065</v>
      </c>
      <c r="B109" s="832" t="s">
        <v>1632</v>
      </c>
      <c r="C109" s="832" t="s">
        <v>2083</v>
      </c>
      <c r="D109" s="832" t="s">
        <v>810</v>
      </c>
      <c r="E109" s="832" t="s">
        <v>1638</v>
      </c>
      <c r="F109" s="849"/>
      <c r="G109" s="849"/>
      <c r="H109" s="837">
        <v>0</v>
      </c>
      <c r="I109" s="849">
        <v>47</v>
      </c>
      <c r="J109" s="849">
        <v>23071.83</v>
      </c>
      <c r="K109" s="837">
        <v>1</v>
      </c>
      <c r="L109" s="849">
        <v>47</v>
      </c>
      <c r="M109" s="850">
        <v>23071.83</v>
      </c>
    </row>
    <row r="110" spans="1:13" ht="14.4" customHeight="1" x14ac:dyDescent="0.3">
      <c r="A110" s="831" t="s">
        <v>2065</v>
      </c>
      <c r="B110" s="832" t="s">
        <v>1632</v>
      </c>
      <c r="C110" s="832" t="s">
        <v>2091</v>
      </c>
      <c r="D110" s="832" t="s">
        <v>810</v>
      </c>
      <c r="E110" s="832" t="s">
        <v>1636</v>
      </c>
      <c r="F110" s="849"/>
      <c r="G110" s="849"/>
      <c r="H110" s="837">
        <v>0</v>
      </c>
      <c r="I110" s="849">
        <v>32</v>
      </c>
      <c r="J110" s="849">
        <v>23562.560000000005</v>
      </c>
      <c r="K110" s="837">
        <v>1</v>
      </c>
      <c r="L110" s="849">
        <v>32</v>
      </c>
      <c r="M110" s="850">
        <v>23562.560000000005</v>
      </c>
    </row>
    <row r="111" spans="1:13" ht="14.4" customHeight="1" x14ac:dyDescent="0.3">
      <c r="A111" s="831" t="s">
        <v>2065</v>
      </c>
      <c r="B111" s="832" t="s">
        <v>1632</v>
      </c>
      <c r="C111" s="832" t="s">
        <v>2233</v>
      </c>
      <c r="D111" s="832" t="s">
        <v>810</v>
      </c>
      <c r="E111" s="832" t="s">
        <v>2234</v>
      </c>
      <c r="F111" s="849"/>
      <c r="G111" s="849"/>
      <c r="H111" s="837">
        <v>0</v>
      </c>
      <c r="I111" s="849">
        <v>3</v>
      </c>
      <c r="J111" s="849">
        <v>2771.2200000000003</v>
      </c>
      <c r="K111" s="837">
        <v>1</v>
      </c>
      <c r="L111" s="849">
        <v>3</v>
      </c>
      <c r="M111" s="850">
        <v>2771.2200000000003</v>
      </c>
    </row>
    <row r="112" spans="1:13" ht="14.4" customHeight="1" x14ac:dyDescent="0.3">
      <c r="A112" s="831" t="s">
        <v>2065</v>
      </c>
      <c r="B112" s="832" t="s">
        <v>1632</v>
      </c>
      <c r="C112" s="832" t="s">
        <v>2293</v>
      </c>
      <c r="D112" s="832" t="s">
        <v>810</v>
      </c>
      <c r="E112" s="832" t="s">
        <v>2294</v>
      </c>
      <c r="F112" s="849"/>
      <c r="G112" s="849"/>
      <c r="H112" s="837">
        <v>0</v>
      </c>
      <c r="I112" s="849">
        <v>3</v>
      </c>
      <c r="J112" s="849">
        <v>3464.04</v>
      </c>
      <c r="K112" s="837">
        <v>1</v>
      </c>
      <c r="L112" s="849">
        <v>3</v>
      </c>
      <c r="M112" s="850">
        <v>3464.04</v>
      </c>
    </row>
    <row r="113" spans="1:13" ht="14.4" customHeight="1" x14ac:dyDescent="0.3">
      <c r="A113" s="831" t="s">
        <v>2065</v>
      </c>
      <c r="B113" s="832" t="s">
        <v>1632</v>
      </c>
      <c r="C113" s="832" t="s">
        <v>1637</v>
      </c>
      <c r="D113" s="832" t="s">
        <v>810</v>
      </c>
      <c r="E113" s="832" t="s">
        <v>1638</v>
      </c>
      <c r="F113" s="849"/>
      <c r="G113" s="849"/>
      <c r="H113" s="837">
        <v>0</v>
      </c>
      <c r="I113" s="849">
        <v>4</v>
      </c>
      <c r="J113" s="849">
        <v>1963.56</v>
      </c>
      <c r="K113" s="837">
        <v>1</v>
      </c>
      <c r="L113" s="849">
        <v>4</v>
      </c>
      <c r="M113" s="850">
        <v>1963.56</v>
      </c>
    </row>
    <row r="114" spans="1:13" ht="14.4" customHeight="1" x14ac:dyDescent="0.3">
      <c r="A114" s="831" t="s">
        <v>2065</v>
      </c>
      <c r="B114" s="832" t="s">
        <v>1650</v>
      </c>
      <c r="C114" s="832" t="s">
        <v>2847</v>
      </c>
      <c r="D114" s="832" t="s">
        <v>1652</v>
      </c>
      <c r="E114" s="832" t="s">
        <v>2848</v>
      </c>
      <c r="F114" s="849"/>
      <c r="G114" s="849"/>
      <c r="H114" s="837">
        <v>0</v>
      </c>
      <c r="I114" s="849">
        <v>1</v>
      </c>
      <c r="J114" s="849">
        <v>351.51</v>
      </c>
      <c r="K114" s="837">
        <v>1</v>
      </c>
      <c r="L114" s="849">
        <v>1</v>
      </c>
      <c r="M114" s="850">
        <v>351.51</v>
      </c>
    </row>
    <row r="115" spans="1:13" ht="14.4" customHeight="1" x14ac:dyDescent="0.3">
      <c r="A115" s="831" t="s">
        <v>2065</v>
      </c>
      <c r="B115" s="832" t="s">
        <v>1654</v>
      </c>
      <c r="C115" s="832" t="s">
        <v>1657</v>
      </c>
      <c r="D115" s="832" t="s">
        <v>817</v>
      </c>
      <c r="E115" s="832" t="s">
        <v>1658</v>
      </c>
      <c r="F115" s="849"/>
      <c r="G115" s="849"/>
      <c r="H115" s="837">
        <v>0</v>
      </c>
      <c r="I115" s="849">
        <v>1</v>
      </c>
      <c r="J115" s="849">
        <v>42.51</v>
      </c>
      <c r="K115" s="837">
        <v>1</v>
      </c>
      <c r="L115" s="849">
        <v>1</v>
      </c>
      <c r="M115" s="850">
        <v>42.51</v>
      </c>
    </row>
    <row r="116" spans="1:13" ht="14.4" customHeight="1" x14ac:dyDescent="0.3">
      <c r="A116" s="831" t="s">
        <v>2065</v>
      </c>
      <c r="B116" s="832" t="s">
        <v>1723</v>
      </c>
      <c r="C116" s="832" t="s">
        <v>2850</v>
      </c>
      <c r="D116" s="832" t="s">
        <v>2851</v>
      </c>
      <c r="E116" s="832" t="s">
        <v>2852</v>
      </c>
      <c r="F116" s="849">
        <v>1</v>
      </c>
      <c r="G116" s="849">
        <v>152.63999999999999</v>
      </c>
      <c r="H116" s="837">
        <v>1</v>
      </c>
      <c r="I116" s="849"/>
      <c r="J116" s="849"/>
      <c r="K116" s="837">
        <v>0</v>
      </c>
      <c r="L116" s="849">
        <v>1</v>
      </c>
      <c r="M116" s="850">
        <v>152.63999999999999</v>
      </c>
    </row>
    <row r="117" spans="1:13" ht="14.4" customHeight="1" x14ac:dyDescent="0.3">
      <c r="A117" s="831" t="s">
        <v>2065</v>
      </c>
      <c r="B117" s="832" t="s">
        <v>1773</v>
      </c>
      <c r="C117" s="832" t="s">
        <v>1776</v>
      </c>
      <c r="D117" s="832" t="s">
        <v>1158</v>
      </c>
      <c r="E117" s="832" t="s">
        <v>1777</v>
      </c>
      <c r="F117" s="849"/>
      <c r="G117" s="849"/>
      <c r="H117" s="837">
        <v>0</v>
      </c>
      <c r="I117" s="849">
        <v>1</v>
      </c>
      <c r="J117" s="849">
        <v>154.36000000000001</v>
      </c>
      <c r="K117" s="837">
        <v>1</v>
      </c>
      <c r="L117" s="849">
        <v>1</v>
      </c>
      <c r="M117" s="850">
        <v>154.36000000000001</v>
      </c>
    </row>
    <row r="118" spans="1:13" ht="14.4" customHeight="1" x14ac:dyDescent="0.3">
      <c r="A118" s="831" t="s">
        <v>2065</v>
      </c>
      <c r="B118" s="832" t="s">
        <v>1805</v>
      </c>
      <c r="C118" s="832" t="s">
        <v>1806</v>
      </c>
      <c r="D118" s="832" t="s">
        <v>1807</v>
      </c>
      <c r="E118" s="832" t="s">
        <v>1808</v>
      </c>
      <c r="F118" s="849"/>
      <c r="G118" s="849"/>
      <c r="H118" s="837">
        <v>0</v>
      </c>
      <c r="I118" s="849">
        <v>2</v>
      </c>
      <c r="J118" s="849">
        <v>141.08000000000001</v>
      </c>
      <c r="K118" s="837">
        <v>1</v>
      </c>
      <c r="L118" s="849">
        <v>2</v>
      </c>
      <c r="M118" s="850">
        <v>141.08000000000001</v>
      </c>
    </row>
    <row r="119" spans="1:13" ht="14.4" customHeight="1" x14ac:dyDescent="0.3">
      <c r="A119" s="831" t="s">
        <v>2065</v>
      </c>
      <c r="B119" s="832" t="s">
        <v>1809</v>
      </c>
      <c r="C119" s="832" t="s">
        <v>2228</v>
      </c>
      <c r="D119" s="832" t="s">
        <v>2163</v>
      </c>
      <c r="E119" s="832" t="s">
        <v>2164</v>
      </c>
      <c r="F119" s="849">
        <v>2</v>
      </c>
      <c r="G119" s="849">
        <v>265.95999999999998</v>
      </c>
      <c r="H119" s="837">
        <v>1</v>
      </c>
      <c r="I119" s="849"/>
      <c r="J119" s="849"/>
      <c r="K119" s="837">
        <v>0</v>
      </c>
      <c r="L119" s="849">
        <v>2</v>
      </c>
      <c r="M119" s="850">
        <v>265.95999999999998</v>
      </c>
    </row>
    <row r="120" spans="1:13" ht="14.4" customHeight="1" x14ac:dyDescent="0.3">
      <c r="A120" s="831" t="s">
        <v>2065</v>
      </c>
      <c r="B120" s="832" t="s">
        <v>1992</v>
      </c>
      <c r="C120" s="832" t="s">
        <v>1996</v>
      </c>
      <c r="D120" s="832" t="s">
        <v>1994</v>
      </c>
      <c r="E120" s="832" t="s">
        <v>1997</v>
      </c>
      <c r="F120" s="849"/>
      <c r="G120" s="849"/>
      <c r="H120" s="837">
        <v>0</v>
      </c>
      <c r="I120" s="849">
        <v>2</v>
      </c>
      <c r="J120" s="849">
        <v>129.12</v>
      </c>
      <c r="K120" s="837">
        <v>1</v>
      </c>
      <c r="L120" s="849">
        <v>2</v>
      </c>
      <c r="M120" s="850">
        <v>129.12</v>
      </c>
    </row>
    <row r="121" spans="1:13" ht="14.4" customHeight="1" x14ac:dyDescent="0.3">
      <c r="A121" s="831" t="s">
        <v>2065</v>
      </c>
      <c r="B121" s="832" t="s">
        <v>1841</v>
      </c>
      <c r="C121" s="832" t="s">
        <v>1844</v>
      </c>
      <c r="D121" s="832" t="s">
        <v>671</v>
      </c>
      <c r="E121" s="832" t="s">
        <v>1845</v>
      </c>
      <c r="F121" s="849"/>
      <c r="G121" s="849"/>
      <c r="H121" s="837">
        <v>0</v>
      </c>
      <c r="I121" s="849">
        <v>7</v>
      </c>
      <c r="J121" s="849">
        <v>338.94</v>
      </c>
      <c r="K121" s="837">
        <v>1</v>
      </c>
      <c r="L121" s="849">
        <v>7</v>
      </c>
      <c r="M121" s="850">
        <v>338.94</v>
      </c>
    </row>
    <row r="122" spans="1:13" ht="14.4" customHeight="1" x14ac:dyDescent="0.3">
      <c r="A122" s="831" t="s">
        <v>2065</v>
      </c>
      <c r="B122" s="832" t="s">
        <v>1865</v>
      </c>
      <c r="C122" s="832" t="s">
        <v>1866</v>
      </c>
      <c r="D122" s="832" t="s">
        <v>1867</v>
      </c>
      <c r="E122" s="832" t="s">
        <v>1868</v>
      </c>
      <c r="F122" s="849"/>
      <c r="G122" s="849"/>
      <c r="H122" s="837"/>
      <c r="I122" s="849">
        <v>67</v>
      </c>
      <c r="J122" s="849">
        <v>0</v>
      </c>
      <c r="K122" s="837"/>
      <c r="L122" s="849">
        <v>67</v>
      </c>
      <c r="M122" s="850">
        <v>0</v>
      </c>
    </row>
    <row r="123" spans="1:13" ht="14.4" customHeight="1" x14ac:dyDescent="0.3">
      <c r="A123" s="831" t="s">
        <v>2065</v>
      </c>
      <c r="B123" s="832" t="s">
        <v>3349</v>
      </c>
      <c r="C123" s="832" t="s">
        <v>2412</v>
      </c>
      <c r="D123" s="832" t="s">
        <v>2089</v>
      </c>
      <c r="E123" s="832" t="s">
        <v>2353</v>
      </c>
      <c r="F123" s="849"/>
      <c r="G123" s="849"/>
      <c r="H123" s="837">
        <v>0</v>
      </c>
      <c r="I123" s="849">
        <v>1</v>
      </c>
      <c r="J123" s="849">
        <v>848.49</v>
      </c>
      <c r="K123" s="837">
        <v>1</v>
      </c>
      <c r="L123" s="849">
        <v>1</v>
      </c>
      <c r="M123" s="850">
        <v>848.49</v>
      </c>
    </row>
    <row r="124" spans="1:13" ht="14.4" customHeight="1" x14ac:dyDescent="0.3">
      <c r="A124" s="831" t="s">
        <v>2065</v>
      </c>
      <c r="B124" s="832" t="s">
        <v>3350</v>
      </c>
      <c r="C124" s="832" t="s">
        <v>2859</v>
      </c>
      <c r="D124" s="832" t="s">
        <v>2860</v>
      </c>
      <c r="E124" s="832" t="s">
        <v>2861</v>
      </c>
      <c r="F124" s="849"/>
      <c r="G124" s="849"/>
      <c r="H124" s="837">
        <v>0</v>
      </c>
      <c r="I124" s="849">
        <v>2</v>
      </c>
      <c r="J124" s="849">
        <v>1604.96</v>
      </c>
      <c r="K124" s="837">
        <v>1</v>
      </c>
      <c r="L124" s="849">
        <v>2</v>
      </c>
      <c r="M124" s="850">
        <v>1604.96</v>
      </c>
    </row>
    <row r="125" spans="1:13" ht="14.4" customHeight="1" x14ac:dyDescent="0.3">
      <c r="A125" s="831" t="s">
        <v>2065</v>
      </c>
      <c r="B125" s="832" t="s">
        <v>3347</v>
      </c>
      <c r="C125" s="832" t="s">
        <v>2838</v>
      </c>
      <c r="D125" s="832" t="s">
        <v>2839</v>
      </c>
      <c r="E125" s="832" t="s">
        <v>2840</v>
      </c>
      <c r="F125" s="849"/>
      <c r="G125" s="849"/>
      <c r="H125" s="837">
        <v>0</v>
      </c>
      <c r="I125" s="849">
        <v>1</v>
      </c>
      <c r="J125" s="849">
        <v>207.45</v>
      </c>
      <c r="K125" s="837">
        <v>1</v>
      </c>
      <c r="L125" s="849">
        <v>1</v>
      </c>
      <c r="M125" s="850">
        <v>207.45</v>
      </c>
    </row>
    <row r="126" spans="1:13" ht="14.4" customHeight="1" x14ac:dyDescent="0.3">
      <c r="A126" s="831" t="s">
        <v>2066</v>
      </c>
      <c r="B126" s="832" t="s">
        <v>1632</v>
      </c>
      <c r="C126" s="832" t="s">
        <v>2174</v>
      </c>
      <c r="D126" s="832" t="s">
        <v>810</v>
      </c>
      <c r="E126" s="832" t="s">
        <v>2175</v>
      </c>
      <c r="F126" s="849"/>
      <c r="G126" s="849"/>
      <c r="H126" s="837">
        <v>0</v>
      </c>
      <c r="I126" s="849">
        <v>2</v>
      </c>
      <c r="J126" s="849">
        <v>736.32</v>
      </c>
      <c r="K126" s="837">
        <v>1</v>
      </c>
      <c r="L126" s="849">
        <v>2</v>
      </c>
      <c r="M126" s="850">
        <v>736.32</v>
      </c>
    </row>
    <row r="127" spans="1:13" ht="14.4" customHeight="1" x14ac:dyDescent="0.3">
      <c r="A127" s="831" t="s">
        <v>2066</v>
      </c>
      <c r="B127" s="832" t="s">
        <v>1632</v>
      </c>
      <c r="C127" s="832" t="s">
        <v>2083</v>
      </c>
      <c r="D127" s="832" t="s">
        <v>810</v>
      </c>
      <c r="E127" s="832" t="s">
        <v>1638</v>
      </c>
      <c r="F127" s="849"/>
      <c r="G127" s="849"/>
      <c r="H127" s="837">
        <v>0</v>
      </c>
      <c r="I127" s="849">
        <v>54</v>
      </c>
      <c r="J127" s="849">
        <v>26508.059999999998</v>
      </c>
      <c r="K127" s="837">
        <v>1</v>
      </c>
      <c r="L127" s="849">
        <v>54</v>
      </c>
      <c r="M127" s="850">
        <v>26508.059999999998</v>
      </c>
    </row>
    <row r="128" spans="1:13" ht="14.4" customHeight="1" x14ac:dyDescent="0.3">
      <c r="A128" s="831" t="s">
        <v>2066</v>
      </c>
      <c r="B128" s="832" t="s">
        <v>1632</v>
      </c>
      <c r="C128" s="832" t="s">
        <v>2091</v>
      </c>
      <c r="D128" s="832" t="s">
        <v>810</v>
      </c>
      <c r="E128" s="832" t="s">
        <v>1636</v>
      </c>
      <c r="F128" s="849"/>
      <c r="G128" s="849"/>
      <c r="H128" s="837">
        <v>0</v>
      </c>
      <c r="I128" s="849">
        <v>70</v>
      </c>
      <c r="J128" s="849">
        <v>51543.10000000002</v>
      </c>
      <c r="K128" s="837">
        <v>1</v>
      </c>
      <c r="L128" s="849">
        <v>70</v>
      </c>
      <c r="M128" s="850">
        <v>51543.10000000002</v>
      </c>
    </row>
    <row r="129" spans="1:13" ht="14.4" customHeight="1" x14ac:dyDescent="0.3">
      <c r="A129" s="831" t="s">
        <v>2066</v>
      </c>
      <c r="B129" s="832" t="s">
        <v>1632</v>
      </c>
      <c r="C129" s="832" t="s">
        <v>2233</v>
      </c>
      <c r="D129" s="832" t="s">
        <v>810</v>
      </c>
      <c r="E129" s="832" t="s">
        <v>2234</v>
      </c>
      <c r="F129" s="849"/>
      <c r="G129" s="849"/>
      <c r="H129" s="837">
        <v>0</v>
      </c>
      <c r="I129" s="849">
        <v>3</v>
      </c>
      <c r="J129" s="849">
        <v>2771.2200000000003</v>
      </c>
      <c r="K129" s="837">
        <v>1</v>
      </c>
      <c r="L129" s="849">
        <v>3</v>
      </c>
      <c r="M129" s="850">
        <v>2771.2200000000003</v>
      </c>
    </row>
    <row r="130" spans="1:13" ht="14.4" customHeight="1" x14ac:dyDescent="0.3">
      <c r="A130" s="831" t="s">
        <v>2066</v>
      </c>
      <c r="B130" s="832" t="s">
        <v>1632</v>
      </c>
      <c r="C130" s="832" t="s">
        <v>2293</v>
      </c>
      <c r="D130" s="832" t="s">
        <v>810</v>
      </c>
      <c r="E130" s="832" t="s">
        <v>2294</v>
      </c>
      <c r="F130" s="849"/>
      <c r="G130" s="849"/>
      <c r="H130" s="837">
        <v>0</v>
      </c>
      <c r="I130" s="849">
        <v>3</v>
      </c>
      <c r="J130" s="849">
        <v>3464.04</v>
      </c>
      <c r="K130" s="837">
        <v>1</v>
      </c>
      <c r="L130" s="849">
        <v>3</v>
      </c>
      <c r="M130" s="850">
        <v>3464.04</v>
      </c>
    </row>
    <row r="131" spans="1:13" ht="14.4" customHeight="1" x14ac:dyDescent="0.3">
      <c r="A131" s="831" t="s">
        <v>2066</v>
      </c>
      <c r="B131" s="832" t="s">
        <v>1773</v>
      </c>
      <c r="C131" s="832" t="s">
        <v>1776</v>
      </c>
      <c r="D131" s="832" t="s">
        <v>1158</v>
      </c>
      <c r="E131" s="832" t="s">
        <v>1777</v>
      </c>
      <c r="F131" s="849"/>
      <c r="G131" s="849"/>
      <c r="H131" s="837">
        <v>0</v>
      </c>
      <c r="I131" s="849">
        <v>1</v>
      </c>
      <c r="J131" s="849">
        <v>154.36000000000001</v>
      </c>
      <c r="K131" s="837">
        <v>1</v>
      </c>
      <c r="L131" s="849">
        <v>1</v>
      </c>
      <c r="M131" s="850">
        <v>154.36000000000001</v>
      </c>
    </row>
    <row r="132" spans="1:13" ht="14.4" customHeight="1" x14ac:dyDescent="0.3">
      <c r="A132" s="831" t="s">
        <v>2066</v>
      </c>
      <c r="B132" s="832" t="s">
        <v>1773</v>
      </c>
      <c r="C132" s="832" t="s">
        <v>2297</v>
      </c>
      <c r="D132" s="832" t="s">
        <v>2298</v>
      </c>
      <c r="E132" s="832" t="s">
        <v>2299</v>
      </c>
      <c r="F132" s="849">
        <v>1</v>
      </c>
      <c r="G132" s="849">
        <v>149.52000000000001</v>
      </c>
      <c r="H132" s="837">
        <v>1</v>
      </c>
      <c r="I132" s="849"/>
      <c r="J132" s="849"/>
      <c r="K132" s="837">
        <v>0</v>
      </c>
      <c r="L132" s="849">
        <v>1</v>
      </c>
      <c r="M132" s="850">
        <v>149.52000000000001</v>
      </c>
    </row>
    <row r="133" spans="1:13" ht="14.4" customHeight="1" x14ac:dyDescent="0.3">
      <c r="A133" s="831" t="s">
        <v>2066</v>
      </c>
      <c r="B133" s="832" t="s">
        <v>1773</v>
      </c>
      <c r="C133" s="832" t="s">
        <v>1774</v>
      </c>
      <c r="D133" s="832" t="s">
        <v>1158</v>
      </c>
      <c r="E133" s="832" t="s">
        <v>1775</v>
      </c>
      <c r="F133" s="849"/>
      <c r="G133" s="849"/>
      <c r="H133" s="837">
        <v>0</v>
      </c>
      <c r="I133" s="849">
        <v>4</v>
      </c>
      <c r="J133" s="849">
        <v>900.24</v>
      </c>
      <c r="K133" s="837">
        <v>1</v>
      </c>
      <c r="L133" s="849">
        <v>4</v>
      </c>
      <c r="M133" s="850">
        <v>900.24</v>
      </c>
    </row>
    <row r="134" spans="1:13" ht="14.4" customHeight="1" x14ac:dyDescent="0.3">
      <c r="A134" s="831" t="s">
        <v>2066</v>
      </c>
      <c r="B134" s="832" t="s">
        <v>1787</v>
      </c>
      <c r="C134" s="832" t="s">
        <v>2300</v>
      </c>
      <c r="D134" s="832" t="s">
        <v>1792</v>
      </c>
      <c r="E134" s="832" t="s">
        <v>2301</v>
      </c>
      <c r="F134" s="849">
        <v>3</v>
      </c>
      <c r="G134" s="849">
        <v>716.16</v>
      </c>
      <c r="H134" s="837">
        <v>1</v>
      </c>
      <c r="I134" s="849"/>
      <c r="J134" s="849"/>
      <c r="K134" s="837">
        <v>0</v>
      </c>
      <c r="L134" s="849">
        <v>3</v>
      </c>
      <c r="M134" s="850">
        <v>716.16</v>
      </c>
    </row>
    <row r="135" spans="1:13" ht="14.4" customHeight="1" x14ac:dyDescent="0.3">
      <c r="A135" s="831" t="s">
        <v>2066</v>
      </c>
      <c r="B135" s="832" t="s">
        <v>1992</v>
      </c>
      <c r="C135" s="832" t="s">
        <v>2883</v>
      </c>
      <c r="D135" s="832" t="s">
        <v>1994</v>
      </c>
      <c r="E135" s="832" t="s">
        <v>2884</v>
      </c>
      <c r="F135" s="849"/>
      <c r="G135" s="849"/>
      <c r="H135" s="837">
        <v>0</v>
      </c>
      <c r="I135" s="849">
        <v>2</v>
      </c>
      <c r="J135" s="849">
        <v>387.36</v>
      </c>
      <c r="K135" s="837">
        <v>1</v>
      </c>
      <c r="L135" s="849">
        <v>2</v>
      </c>
      <c r="M135" s="850">
        <v>387.36</v>
      </c>
    </row>
    <row r="136" spans="1:13" ht="14.4" customHeight="1" x14ac:dyDescent="0.3">
      <c r="A136" s="831" t="s">
        <v>2066</v>
      </c>
      <c r="B136" s="832" t="s">
        <v>1841</v>
      </c>
      <c r="C136" s="832" t="s">
        <v>1842</v>
      </c>
      <c r="D136" s="832" t="s">
        <v>671</v>
      </c>
      <c r="E136" s="832" t="s">
        <v>1843</v>
      </c>
      <c r="F136" s="849"/>
      <c r="G136" s="849"/>
      <c r="H136" s="837">
        <v>0</v>
      </c>
      <c r="I136" s="849">
        <v>2</v>
      </c>
      <c r="J136" s="849">
        <v>48.44</v>
      </c>
      <c r="K136" s="837">
        <v>1</v>
      </c>
      <c r="L136" s="849">
        <v>2</v>
      </c>
      <c r="M136" s="850">
        <v>48.44</v>
      </c>
    </row>
    <row r="137" spans="1:13" ht="14.4" customHeight="1" x14ac:dyDescent="0.3">
      <c r="A137" s="831" t="s">
        <v>2066</v>
      </c>
      <c r="B137" s="832" t="s">
        <v>1841</v>
      </c>
      <c r="C137" s="832" t="s">
        <v>1844</v>
      </c>
      <c r="D137" s="832" t="s">
        <v>671</v>
      </c>
      <c r="E137" s="832" t="s">
        <v>1845</v>
      </c>
      <c r="F137" s="849"/>
      <c r="G137" s="849"/>
      <c r="H137" s="837">
        <v>0</v>
      </c>
      <c r="I137" s="849">
        <v>3</v>
      </c>
      <c r="J137" s="849">
        <v>145.26</v>
      </c>
      <c r="K137" s="837">
        <v>1</v>
      </c>
      <c r="L137" s="849">
        <v>3</v>
      </c>
      <c r="M137" s="850">
        <v>145.26</v>
      </c>
    </row>
    <row r="138" spans="1:13" ht="14.4" customHeight="1" x14ac:dyDescent="0.3">
      <c r="A138" s="831" t="s">
        <v>2066</v>
      </c>
      <c r="B138" s="832" t="s">
        <v>1865</v>
      </c>
      <c r="C138" s="832" t="s">
        <v>1866</v>
      </c>
      <c r="D138" s="832" t="s">
        <v>1867</v>
      </c>
      <c r="E138" s="832" t="s">
        <v>1868</v>
      </c>
      <c r="F138" s="849"/>
      <c r="G138" s="849"/>
      <c r="H138" s="837"/>
      <c r="I138" s="849">
        <v>136</v>
      </c>
      <c r="J138" s="849">
        <v>0</v>
      </c>
      <c r="K138" s="837"/>
      <c r="L138" s="849">
        <v>136</v>
      </c>
      <c r="M138" s="850">
        <v>0</v>
      </c>
    </row>
    <row r="139" spans="1:13" ht="14.4" customHeight="1" x14ac:dyDescent="0.3">
      <c r="A139" s="831" t="s">
        <v>2066</v>
      </c>
      <c r="B139" s="832" t="s">
        <v>2000</v>
      </c>
      <c r="C139" s="832" t="s">
        <v>2001</v>
      </c>
      <c r="D139" s="832" t="s">
        <v>2002</v>
      </c>
      <c r="E139" s="832" t="s">
        <v>2003</v>
      </c>
      <c r="F139" s="849"/>
      <c r="G139" s="849"/>
      <c r="H139" s="837">
        <v>0</v>
      </c>
      <c r="I139" s="849">
        <v>1</v>
      </c>
      <c r="J139" s="849">
        <v>700.43</v>
      </c>
      <c r="K139" s="837">
        <v>1</v>
      </c>
      <c r="L139" s="849">
        <v>1</v>
      </c>
      <c r="M139" s="850">
        <v>700.43</v>
      </c>
    </row>
    <row r="140" spans="1:13" ht="14.4" customHeight="1" x14ac:dyDescent="0.3">
      <c r="A140" s="831" t="s">
        <v>2066</v>
      </c>
      <c r="B140" s="832" t="s">
        <v>3351</v>
      </c>
      <c r="C140" s="832" t="s">
        <v>2311</v>
      </c>
      <c r="D140" s="832" t="s">
        <v>2312</v>
      </c>
      <c r="E140" s="832" t="s">
        <v>2313</v>
      </c>
      <c r="F140" s="849">
        <v>1</v>
      </c>
      <c r="G140" s="849">
        <v>75.16</v>
      </c>
      <c r="H140" s="837">
        <v>1</v>
      </c>
      <c r="I140" s="849"/>
      <c r="J140" s="849"/>
      <c r="K140" s="837">
        <v>0</v>
      </c>
      <c r="L140" s="849">
        <v>1</v>
      </c>
      <c r="M140" s="850">
        <v>75.16</v>
      </c>
    </row>
    <row r="141" spans="1:13" ht="14.4" customHeight="1" x14ac:dyDescent="0.3">
      <c r="A141" s="831" t="s">
        <v>2066</v>
      </c>
      <c r="B141" s="832" t="s">
        <v>3352</v>
      </c>
      <c r="C141" s="832" t="s">
        <v>2890</v>
      </c>
      <c r="D141" s="832" t="s">
        <v>2891</v>
      </c>
      <c r="E141" s="832" t="s">
        <v>2892</v>
      </c>
      <c r="F141" s="849">
        <v>1</v>
      </c>
      <c r="G141" s="849">
        <v>0</v>
      </c>
      <c r="H141" s="837"/>
      <c r="I141" s="849"/>
      <c r="J141" s="849"/>
      <c r="K141" s="837"/>
      <c r="L141" s="849">
        <v>1</v>
      </c>
      <c r="M141" s="850">
        <v>0</v>
      </c>
    </row>
    <row r="142" spans="1:13" ht="14.4" customHeight="1" x14ac:dyDescent="0.3">
      <c r="A142" s="831" t="s">
        <v>2067</v>
      </c>
      <c r="B142" s="832" t="s">
        <v>1632</v>
      </c>
      <c r="C142" s="832" t="s">
        <v>2174</v>
      </c>
      <c r="D142" s="832" t="s">
        <v>810</v>
      </c>
      <c r="E142" s="832" t="s">
        <v>2175</v>
      </c>
      <c r="F142" s="849"/>
      <c r="G142" s="849"/>
      <c r="H142" s="837">
        <v>0</v>
      </c>
      <c r="I142" s="849">
        <v>1</v>
      </c>
      <c r="J142" s="849">
        <v>368.16</v>
      </c>
      <c r="K142" s="837">
        <v>1</v>
      </c>
      <c r="L142" s="849">
        <v>1</v>
      </c>
      <c r="M142" s="850">
        <v>368.16</v>
      </c>
    </row>
    <row r="143" spans="1:13" ht="14.4" customHeight="1" x14ac:dyDescent="0.3">
      <c r="A143" s="831" t="s">
        <v>2067</v>
      </c>
      <c r="B143" s="832" t="s">
        <v>1632</v>
      </c>
      <c r="C143" s="832" t="s">
        <v>2083</v>
      </c>
      <c r="D143" s="832" t="s">
        <v>810</v>
      </c>
      <c r="E143" s="832" t="s">
        <v>1638</v>
      </c>
      <c r="F143" s="849"/>
      <c r="G143" s="849"/>
      <c r="H143" s="837">
        <v>0</v>
      </c>
      <c r="I143" s="849">
        <v>91</v>
      </c>
      <c r="J143" s="849">
        <v>44670.990000000005</v>
      </c>
      <c r="K143" s="837">
        <v>1</v>
      </c>
      <c r="L143" s="849">
        <v>91</v>
      </c>
      <c r="M143" s="850">
        <v>44670.990000000005</v>
      </c>
    </row>
    <row r="144" spans="1:13" ht="14.4" customHeight="1" x14ac:dyDescent="0.3">
      <c r="A144" s="831" t="s">
        <v>2067</v>
      </c>
      <c r="B144" s="832" t="s">
        <v>1632</v>
      </c>
      <c r="C144" s="832" t="s">
        <v>2091</v>
      </c>
      <c r="D144" s="832" t="s">
        <v>810</v>
      </c>
      <c r="E144" s="832" t="s">
        <v>1636</v>
      </c>
      <c r="F144" s="849"/>
      <c r="G144" s="849"/>
      <c r="H144" s="837">
        <v>0</v>
      </c>
      <c r="I144" s="849">
        <v>119</v>
      </c>
      <c r="J144" s="849">
        <v>87623.27</v>
      </c>
      <c r="K144" s="837">
        <v>1</v>
      </c>
      <c r="L144" s="849">
        <v>119</v>
      </c>
      <c r="M144" s="850">
        <v>87623.27</v>
      </c>
    </row>
    <row r="145" spans="1:13" ht="14.4" customHeight="1" x14ac:dyDescent="0.3">
      <c r="A145" s="831" t="s">
        <v>2067</v>
      </c>
      <c r="B145" s="832" t="s">
        <v>1632</v>
      </c>
      <c r="C145" s="832" t="s">
        <v>2293</v>
      </c>
      <c r="D145" s="832" t="s">
        <v>810</v>
      </c>
      <c r="E145" s="832" t="s">
        <v>2294</v>
      </c>
      <c r="F145" s="849"/>
      <c r="G145" s="849"/>
      <c r="H145" s="837">
        <v>0</v>
      </c>
      <c r="I145" s="849">
        <v>7</v>
      </c>
      <c r="J145" s="849">
        <v>8082.76</v>
      </c>
      <c r="K145" s="837">
        <v>1</v>
      </c>
      <c r="L145" s="849">
        <v>7</v>
      </c>
      <c r="M145" s="850">
        <v>8082.76</v>
      </c>
    </row>
    <row r="146" spans="1:13" ht="14.4" customHeight="1" x14ac:dyDescent="0.3">
      <c r="A146" s="831" t="s">
        <v>2067</v>
      </c>
      <c r="B146" s="832" t="s">
        <v>1632</v>
      </c>
      <c r="C146" s="832" t="s">
        <v>1637</v>
      </c>
      <c r="D146" s="832" t="s">
        <v>810</v>
      </c>
      <c r="E146" s="832" t="s">
        <v>1638</v>
      </c>
      <c r="F146" s="849"/>
      <c r="G146" s="849"/>
      <c r="H146" s="837">
        <v>0</v>
      </c>
      <c r="I146" s="849">
        <v>4</v>
      </c>
      <c r="J146" s="849">
        <v>1963.56</v>
      </c>
      <c r="K146" s="837">
        <v>1</v>
      </c>
      <c r="L146" s="849">
        <v>4</v>
      </c>
      <c r="M146" s="850">
        <v>1963.56</v>
      </c>
    </row>
    <row r="147" spans="1:13" ht="14.4" customHeight="1" x14ac:dyDescent="0.3">
      <c r="A147" s="831" t="s">
        <v>2067</v>
      </c>
      <c r="B147" s="832" t="s">
        <v>1639</v>
      </c>
      <c r="C147" s="832" t="s">
        <v>1640</v>
      </c>
      <c r="D147" s="832" t="s">
        <v>1641</v>
      </c>
      <c r="E147" s="832" t="s">
        <v>1642</v>
      </c>
      <c r="F147" s="849"/>
      <c r="G147" s="849"/>
      <c r="H147" s="837">
        <v>0</v>
      </c>
      <c r="I147" s="849">
        <v>3</v>
      </c>
      <c r="J147" s="849">
        <v>280.29000000000002</v>
      </c>
      <c r="K147" s="837">
        <v>1</v>
      </c>
      <c r="L147" s="849">
        <v>3</v>
      </c>
      <c r="M147" s="850">
        <v>280.29000000000002</v>
      </c>
    </row>
    <row r="148" spans="1:13" ht="14.4" customHeight="1" x14ac:dyDescent="0.3">
      <c r="A148" s="831" t="s">
        <v>2067</v>
      </c>
      <c r="B148" s="832" t="s">
        <v>1773</v>
      </c>
      <c r="C148" s="832" t="s">
        <v>2220</v>
      </c>
      <c r="D148" s="832" t="s">
        <v>2221</v>
      </c>
      <c r="E148" s="832" t="s">
        <v>2222</v>
      </c>
      <c r="F148" s="849">
        <v>3</v>
      </c>
      <c r="G148" s="849">
        <v>463.08000000000004</v>
      </c>
      <c r="H148" s="837">
        <v>1</v>
      </c>
      <c r="I148" s="849"/>
      <c r="J148" s="849"/>
      <c r="K148" s="837">
        <v>0</v>
      </c>
      <c r="L148" s="849">
        <v>3</v>
      </c>
      <c r="M148" s="850">
        <v>463.08000000000004</v>
      </c>
    </row>
    <row r="149" spans="1:13" ht="14.4" customHeight="1" x14ac:dyDescent="0.3">
      <c r="A149" s="831" t="s">
        <v>2067</v>
      </c>
      <c r="B149" s="832" t="s">
        <v>1773</v>
      </c>
      <c r="C149" s="832" t="s">
        <v>1776</v>
      </c>
      <c r="D149" s="832" t="s">
        <v>1158</v>
      </c>
      <c r="E149" s="832" t="s">
        <v>1777</v>
      </c>
      <c r="F149" s="849"/>
      <c r="G149" s="849"/>
      <c r="H149" s="837">
        <v>0</v>
      </c>
      <c r="I149" s="849">
        <v>16</v>
      </c>
      <c r="J149" s="849">
        <v>2469.7600000000002</v>
      </c>
      <c r="K149" s="837">
        <v>1</v>
      </c>
      <c r="L149" s="849">
        <v>16</v>
      </c>
      <c r="M149" s="850">
        <v>2469.7600000000002</v>
      </c>
    </row>
    <row r="150" spans="1:13" ht="14.4" customHeight="1" x14ac:dyDescent="0.3">
      <c r="A150" s="831" t="s">
        <v>2067</v>
      </c>
      <c r="B150" s="832" t="s">
        <v>1773</v>
      </c>
      <c r="C150" s="832" t="s">
        <v>1778</v>
      </c>
      <c r="D150" s="832" t="s">
        <v>1779</v>
      </c>
      <c r="E150" s="832" t="s">
        <v>1780</v>
      </c>
      <c r="F150" s="849"/>
      <c r="G150" s="849"/>
      <c r="H150" s="837">
        <v>0</v>
      </c>
      <c r="I150" s="849">
        <v>2</v>
      </c>
      <c r="J150" s="849">
        <v>299.04000000000002</v>
      </c>
      <c r="K150" s="837">
        <v>1</v>
      </c>
      <c r="L150" s="849">
        <v>2</v>
      </c>
      <c r="M150" s="850">
        <v>299.04000000000002</v>
      </c>
    </row>
    <row r="151" spans="1:13" ht="14.4" customHeight="1" x14ac:dyDescent="0.3">
      <c r="A151" s="831" t="s">
        <v>2067</v>
      </c>
      <c r="B151" s="832" t="s">
        <v>1773</v>
      </c>
      <c r="C151" s="832" t="s">
        <v>1774</v>
      </c>
      <c r="D151" s="832" t="s">
        <v>1158</v>
      </c>
      <c r="E151" s="832" t="s">
        <v>1775</v>
      </c>
      <c r="F151" s="849"/>
      <c r="G151" s="849"/>
      <c r="H151" s="837">
        <v>0</v>
      </c>
      <c r="I151" s="849">
        <v>1</v>
      </c>
      <c r="J151" s="849">
        <v>225.06</v>
      </c>
      <c r="K151" s="837">
        <v>1</v>
      </c>
      <c r="L151" s="849">
        <v>1</v>
      </c>
      <c r="M151" s="850">
        <v>225.06</v>
      </c>
    </row>
    <row r="152" spans="1:13" ht="14.4" customHeight="1" x14ac:dyDescent="0.3">
      <c r="A152" s="831" t="s">
        <v>2067</v>
      </c>
      <c r="B152" s="832" t="s">
        <v>1841</v>
      </c>
      <c r="C152" s="832" t="s">
        <v>1842</v>
      </c>
      <c r="D152" s="832" t="s">
        <v>671</v>
      </c>
      <c r="E152" s="832" t="s">
        <v>1843</v>
      </c>
      <c r="F152" s="849"/>
      <c r="G152" s="849"/>
      <c r="H152" s="837">
        <v>0</v>
      </c>
      <c r="I152" s="849">
        <v>1</v>
      </c>
      <c r="J152" s="849">
        <v>24.22</v>
      </c>
      <c r="K152" s="837">
        <v>1</v>
      </c>
      <c r="L152" s="849">
        <v>1</v>
      </c>
      <c r="M152" s="850">
        <v>24.22</v>
      </c>
    </row>
    <row r="153" spans="1:13" ht="14.4" customHeight="1" x14ac:dyDescent="0.3">
      <c r="A153" s="831" t="s">
        <v>2067</v>
      </c>
      <c r="B153" s="832" t="s">
        <v>1841</v>
      </c>
      <c r="C153" s="832" t="s">
        <v>1844</v>
      </c>
      <c r="D153" s="832" t="s">
        <v>671</v>
      </c>
      <c r="E153" s="832" t="s">
        <v>1845</v>
      </c>
      <c r="F153" s="849"/>
      <c r="G153" s="849"/>
      <c r="H153" s="837">
        <v>0</v>
      </c>
      <c r="I153" s="849">
        <v>8</v>
      </c>
      <c r="J153" s="849">
        <v>387.36</v>
      </c>
      <c r="K153" s="837">
        <v>1</v>
      </c>
      <c r="L153" s="849">
        <v>8</v>
      </c>
      <c r="M153" s="850">
        <v>387.36</v>
      </c>
    </row>
    <row r="154" spans="1:13" ht="14.4" customHeight="1" x14ac:dyDescent="0.3">
      <c r="A154" s="831" t="s">
        <v>2067</v>
      </c>
      <c r="B154" s="832" t="s">
        <v>1841</v>
      </c>
      <c r="C154" s="832" t="s">
        <v>2427</v>
      </c>
      <c r="D154" s="832" t="s">
        <v>2428</v>
      </c>
      <c r="E154" s="832" t="s">
        <v>2429</v>
      </c>
      <c r="F154" s="849">
        <v>2</v>
      </c>
      <c r="G154" s="849">
        <v>96.84</v>
      </c>
      <c r="H154" s="837">
        <v>1</v>
      </c>
      <c r="I154" s="849"/>
      <c r="J154" s="849"/>
      <c r="K154" s="837">
        <v>0</v>
      </c>
      <c r="L154" s="849">
        <v>2</v>
      </c>
      <c r="M154" s="850">
        <v>96.84</v>
      </c>
    </row>
    <row r="155" spans="1:13" ht="14.4" customHeight="1" x14ac:dyDescent="0.3">
      <c r="A155" s="831" t="s">
        <v>2067</v>
      </c>
      <c r="B155" s="832" t="s">
        <v>1865</v>
      </c>
      <c r="C155" s="832" t="s">
        <v>1866</v>
      </c>
      <c r="D155" s="832" t="s">
        <v>1867</v>
      </c>
      <c r="E155" s="832" t="s">
        <v>1868</v>
      </c>
      <c r="F155" s="849"/>
      <c r="G155" s="849"/>
      <c r="H155" s="837"/>
      <c r="I155" s="849">
        <v>146</v>
      </c>
      <c r="J155" s="849">
        <v>0</v>
      </c>
      <c r="K155" s="837"/>
      <c r="L155" s="849">
        <v>146</v>
      </c>
      <c r="M155" s="850">
        <v>0</v>
      </c>
    </row>
    <row r="156" spans="1:13" ht="14.4" customHeight="1" x14ac:dyDescent="0.3">
      <c r="A156" s="831" t="s">
        <v>2067</v>
      </c>
      <c r="B156" s="832" t="s">
        <v>1861</v>
      </c>
      <c r="C156" s="832" t="s">
        <v>2342</v>
      </c>
      <c r="D156" s="832" t="s">
        <v>2099</v>
      </c>
      <c r="E156" s="832" t="s">
        <v>2343</v>
      </c>
      <c r="F156" s="849">
        <v>2</v>
      </c>
      <c r="G156" s="849">
        <v>33.54</v>
      </c>
      <c r="H156" s="837">
        <v>1</v>
      </c>
      <c r="I156" s="849"/>
      <c r="J156" s="849"/>
      <c r="K156" s="837">
        <v>0</v>
      </c>
      <c r="L156" s="849">
        <v>2</v>
      </c>
      <c r="M156" s="850">
        <v>33.54</v>
      </c>
    </row>
    <row r="157" spans="1:13" ht="14.4" customHeight="1" x14ac:dyDescent="0.3">
      <c r="A157" s="831" t="s">
        <v>2067</v>
      </c>
      <c r="B157" s="832" t="s">
        <v>1861</v>
      </c>
      <c r="C157" s="832" t="s">
        <v>2192</v>
      </c>
      <c r="D157" s="832" t="s">
        <v>2099</v>
      </c>
      <c r="E157" s="832" t="s">
        <v>2193</v>
      </c>
      <c r="F157" s="849">
        <v>3</v>
      </c>
      <c r="G157" s="849">
        <v>100.64999999999999</v>
      </c>
      <c r="H157" s="837">
        <v>1</v>
      </c>
      <c r="I157" s="849"/>
      <c r="J157" s="849"/>
      <c r="K157" s="837">
        <v>0</v>
      </c>
      <c r="L157" s="849">
        <v>3</v>
      </c>
      <c r="M157" s="850">
        <v>100.64999999999999</v>
      </c>
    </row>
    <row r="158" spans="1:13" ht="14.4" customHeight="1" x14ac:dyDescent="0.3">
      <c r="A158" s="831" t="s">
        <v>2067</v>
      </c>
      <c r="B158" s="832" t="s">
        <v>1861</v>
      </c>
      <c r="C158" s="832" t="s">
        <v>2098</v>
      </c>
      <c r="D158" s="832" t="s">
        <v>2099</v>
      </c>
      <c r="E158" s="832" t="s">
        <v>2100</v>
      </c>
      <c r="F158" s="849">
        <v>1</v>
      </c>
      <c r="G158" s="849">
        <v>50.32</v>
      </c>
      <c r="H158" s="837">
        <v>1</v>
      </c>
      <c r="I158" s="849"/>
      <c r="J158" s="849"/>
      <c r="K158" s="837">
        <v>0</v>
      </c>
      <c r="L158" s="849">
        <v>1</v>
      </c>
      <c r="M158" s="850">
        <v>50.32</v>
      </c>
    </row>
    <row r="159" spans="1:13" ht="14.4" customHeight="1" x14ac:dyDescent="0.3">
      <c r="A159" s="831" t="s">
        <v>2068</v>
      </c>
      <c r="B159" s="832" t="s">
        <v>1632</v>
      </c>
      <c r="C159" s="832" t="s">
        <v>2083</v>
      </c>
      <c r="D159" s="832" t="s">
        <v>810</v>
      </c>
      <c r="E159" s="832" t="s">
        <v>1638</v>
      </c>
      <c r="F159" s="849"/>
      <c r="G159" s="849"/>
      <c r="H159" s="837">
        <v>0</v>
      </c>
      <c r="I159" s="849">
        <v>20</v>
      </c>
      <c r="J159" s="849">
        <v>9817.7999999999993</v>
      </c>
      <c r="K159" s="837">
        <v>1</v>
      </c>
      <c r="L159" s="849">
        <v>20</v>
      </c>
      <c r="M159" s="850">
        <v>9817.7999999999993</v>
      </c>
    </row>
    <row r="160" spans="1:13" ht="14.4" customHeight="1" x14ac:dyDescent="0.3">
      <c r="A160" s="831" t="s">
        <v>2068</v>
      </c>
      <c r="B160" s="832" t="s">
        <v>1632</v>
      </c>
      <c r="C160" s="832" t="s">
        <v>2091</v>
      </c>
      <c r="D160" s="832" t="s">
        <v>810</v>
      </c>
      <c r="E160" s="832" t="s">
        <v>1636</v>
      </c>
      <c r="F160" s="849"/>
      <c r="G160" s="849"/>
      <c r="H160" s="837">
        <v>0</v>
      </c>
      <c r="I160" s="849">
        <v>41</v>
      </c>
      <c r="J160" s="849">
        <v>30189.530000000002</v>
      </c>
      <c r="K160" s="837">
        <v>1</v>
      </c>
      <c r="L160" s="849">
        <v>41</v>
      </c>
      <c r="M160" s="850">
        <v>30189.530000000002</v>
      </c>
    </row>
    <row r="161" spans="1:13" ht="14.4" customHeight="1" x14ac:dyDescent="0.3">
      <c r="A161" s="831" t="s">
        <v>2068</v>
      </c>
      <c r="B161" s="832" t="s">
        <v>1632</v>
      </c>
      <c r="C161" s="832" t="s">
        <v>2233</v>
      </c>
      <c r="D161" s="832" t="s">
        <v>810</v>
      </c>
      <c r="E161" s="832" t="s">
        <v>2234</v>
      </c>
      <c r="F161" s="849"/>
      <c r="G161" s="849"/>
      <c r="H161" s="837">
        <v>0</v>
      </c>
      <c r="I161" s="849">
        <v>2</v>
      </c>
      <c r="J161" s="849">
        <v>1847.48</v>
      </c>
      <c r="K161" s="837">
        <v>1</v>
      </c>
      <c r="L161" s="849">
        <v>2</v>
      </c>
      <c r="M161" s="850">
        <v>1847.48</v>
      </c>
    </row>
    <row r="162" spans="1:13" ht="14.4" customHeight="1" x14ac:dyDescent="0.3">
      <c r="A162" s="831" t="s">
        <v>2068</v>
      </c>
      <c r="B162" s="832" t="s">
        <v>1632</v>
      </c>
      <c r="C162" s="832" t="s">
        <v>2293</v>
      </c>
      <c r="D162" s="832" t="s">
        <v>810</v>
      </c>
      <c r="E162" s="832" t="s">
        <v>2294</v>
      </c>
      <c r="F162" s="849"/>
      <c r="G162" s="849"/>
      <c r="H162" s="837">
        <v>0</v>
      </c>
      <c r="I162" s="849">
        <v>4</v>
      </c>
      <c r="J162" s="849">
        <v>4618.72</v>
      </c>
      <c r="K162" s="837">
        <v>1</v>
      </c>
      <c r="L162" s="849">
        <v>4</v>
      </c>
      <c r="M162" s="850">
        <v>4618.72</v>
      </c>
    </row>
    <row r="163" spans="1:13" ht="14.4" customHeight="1" x14ac:dyDescent="0.3">
      <c r="A163" s="831" t="s">
        <v>2068</v>
      </c>
      <c r="B163" s="832" t="s">
        <v>1675</v>
      </c>
      <c r="C163" s="832" t="s">
        <v>1676</v>
      </c>
      <c r="D163" s="832" t="s">
        <v>1677</v>
      </c>
      <c r="E163" s="832" t="s">
        <v>1678</v>
      </c>
      <c r="F163" s="849"/>
      <c r="G163" s="849"/>
      <c r="H163" s="837">
        <v>0</v>
      </c>
      <c r="I163" s="849">
        <v>1</v>
      </c>
      <c r="J163" s="849">
        <v>35.11</v>
      </c>
      <c r="K163" s="837">
        <v>1</v>
      </c>
      <c r="L163" s="849">
        <v>1</v>
      </c>
      <c r="M163" s="850">
        <v>35.11</v>
      </c>
    </row>
    <row r="164" spans="1:13" ht="14.4" customHeight="1" x14ac:dyDescent="0.3">
      <c r="A164" s="831" t="s">
        <v>2068</v>
      </c>
      <c r="B164" s="832" t="s">
        <v>1682</v>
      </c>
      <c r="C164" s="832" t="s">
        <v>2426</v>
      </c>
      <c r="D164" s="832" t="s">
        <v>1291</v>
      </c>
      <c r="E164" s="832" t="s">
        <v>1684</v>
      </c>
      <c r="F164" s="849">
        <v>1</v>
      </c>
      <c r="G164" s="849">
        <v>36.86</v>
      </c>
      <c r="H164" s="837">
        <v>1</v>
      </c>
      <c r="I164" s="849"/>
      <c r="J164" s="849"/>
      <c r="K164" s="837">
        <v>0</v>
      </c>
      <c r="L164" s="849">
        <v>1</v>
      </c>
      <c r="M164" s="850">
        <v>36.86</v>
      </c>
    </row>
    <row r="165" spans="1:13" ht="14.4" customHeight="1" x14ac:dyDescent="0.3">
      <c r="A165" s="831" t="s">
        <v>2068</v>
      </c>
      <c r="B165" s="832" t="s">
        <v>1685</v>
      </c>
      <c r="C165" s="832" t="s">
        <v>1686</v>
      </c>
      <c r="D165" s="832" t="s">
        <v>991</v>
      </c>
      <c r="E165" s="832" t="s">
        <v>1678</v>
      </c>
      <c r="F165" s="849"/>
      <c r="G165" s="849"/>
      <c r="H165" s="837">
        <v>0</v>
      </c>
      <c r="I165" s="849">
        <v>1</v>
      </c>
      <c r="J165" s="849">
        <v>47.7</v>
      </c>
      <c r="K165" s="837">
        <v>1</v>
      </c>
      <c r="L165" s="849">
        <v>1</v>
      </c>
      <c r="M165" s="850">
        <v>47.7</v>
      </c>
    </row>
    <row r="166" spans="1:13" ht="14.4" customHeight="1" x14ac:dyDescent="0.3">
      <c r="A166" s="831" t="s">
        <v>2068</v>
      </c>
      <c r="B166" s="832" t="s">
        <v>1730</v>
      </c>
      <c r="C166" s="832" t="s">
        <v>2435</v>
      </c>
      <c r="D166" s="832" t="s">
        <v>2188</v>
      </c>
      <c r="E166" s="832" t="s">
        <v>2436</v>
      </c>
      <c r="F166" s="849">
        <v>1</v>
      </c>
      <c r="G166" s="849">
        <v>110.19</v>
      </c>
      <c r="H166" s="837">
        <v>1</v>
      </c>
      <c r="I166" s="849"/>
      <c r="J166" s="849"/>
      <c r="K166" s="837">
        <v>0</v>
      </c>
      <c r="L166" s="849">
        <v>1</v>
      </c>
      <c r="M166" s="850">
        <v>110.19</v>
      </c>
    </row>
    <row r="167" spans="1:13" ht="14.4" customHeight="1" x14ac:dyDescent="0.3">
      <c r="A167" s="831" t="s">
        <v>2068</v>
      </c>
      <c r="B167" s="832" t="s">
        <v>1773</v>
      </c>
      <c r="C167" s="832" t="s">
        <v>1776</v>
      </c>
      <c r="D167" s="832" t="s">
        <v>1158</v>
      </c>
      <c r="E167" s="832" t="s">
        <v>1777</v>
      </c>
      <c r="F167" s="849"/>
      <c r="G167" s="849"/>
      <c r="H167" s="837">
        <v>0</v>
      </c>
      <c r="I167" s="849">
        <v>1</v>
      </c>
      <c r="J167" s="849">
        <v>154.36000000000001</v>
      </c>
      <c r="K167" s="837">
        <v>1</v>
      </c>
      <c r="L167" s="849">
        <v>1</v>
      </c>
      <c r="M167" s="850">
        <v>154.36000000000001</v>
      </c>
    </row>
    <row r="168" spans="1:13" ht="14.4" customHeight="1" x14ac:dyDescent="0.3">
      <c r="A168" s="831" t="s">
        <v>2068</v>
      </c>
      <c r="B168" s="832" t="s">
        <v>1773</v>
      </c>
      <c r="C168" s="832" t="s">
        <v>1778</v>
      </c>
      <c r="D168" s="832" t="s">
        <v>1779</v>
      </c>
      <c r="E168" s="832" t="s">
        <v>1780</v>
      </c>
      <c r="F168" s="849"/>
      <c r="G168" s="849"/>
      <c r="H168" s="837">
        <v>0</v>
      </c>
      <c r="I168" s="849">
        <v>1</v>
      </c>
      <c r="J168" s="849">
        <v>149.52000000000001</v>
      </c>
      <c r="K168" s="837">
        <v>1</v>
      </c>
      <c r="L168" s="849">
        <v>1</v>
      </c>
      <c r="M168" s="850">
        <v>149.52000000000001</v>
      </c>
    </row>
    <row r="169" spans="1:13" ht="14.4" customHeight="1" x14ac:dyDescent="0.3">
      <c r="A169" s="831" t="s">
        <v>2068</v>
      </c>
      <c r="B169" s="832" t="s">
        <v>1773</v>
      </c>
      <c r="C169" s="832" t="s">
        <v>1774</v>
      </c>
      <c r="D169" s="832" t="s">
        <v>1158</v>
      </c>
      <c r="E169" s="832" t="s">
        <v>1775</v>
      </c>
      <c r="F169" s="849"/>
      <c r="G169" s="849"/>
      <c r="H169" s="837">
        <v>0</v>
      </c>
      <c r="I169" s="849">
        <v>1</v>
      </c>
      <c r="J169" s="849">
        <v>225.06</v>
      </c>
      <c r="K169" s="837">
        <v>1</v>
      </c>
      <c r="L169" s="849">
        <v>1</v>
      </c>
      <c r="M169" s="850">
        <v>225.06</v>
      </c>
    </row>
    <row r="170" spans="1:13" ht="14.4" customHeight="1" x14ac:dyDescent="0.3">
      <c r="A170" s="831" t="s">
        <v>2068</v>
      </c>
      <c r="B170" s="832" t="s">
        <v>1841</v>
      </c>
      <c r="C170" s="832" t="s">
        <v>2427</v>
      </c>
      <c r="D170" s="832" t="s">
        <v>2428</v>
      </c>
      <c r="E170" s="832" t="s">
        <v>2429</v>
      </c>
      <c r="F170" s="849">
        <v>1</v>
      </c>
      <c r="G170" s="849">
        <v>48.42</v>
      </c>
      <c r="H170" s="837">
        <v>1</v>
      </c>
      <c r="I170" s="849"/>
      <c r="J170" s="849"/>
      <c r="K170" s="837">
        <v>0</v>
      </c>
      <c r="L170" s="849">
        <v>1</v>
      </c>
      <c r="M170" s="850">
        <v>48.42</v>
      </c>
    </row>
    <row r="171" spans="1:13" ht="14.4" customHeight="1" x14ac:dyDescent="0.3">
      <c r="A171" s="831" t="s">
        <v>2068</v>
      </c>
      <c r="B171" s="832" t="s">
        <v>1865</v>
      </c>
      <c r="C171" s="832" t="s">
        <v>1866</v>
      </c>
      <c r="D171" s="832" t="s">
        <v>1867</v>
      </c>
      <c r="E171" s="832" t="s">
        <v>1868</v>
      </c>
      <c r="F171" s="849"/>
      <c r="G171" s="849"/>
      <c r="H171" s="837"/>
      <c r="I171" s="849">
        <v>92</v>
      </c>
      <c r="J171" s="849">
        <v>0</v>
      </c>
      <c r="K171" s="837"/>
      <c r="L171" s="849">
        <v>92</v>
      </c>
      <c r="M171" s="850">
        <v>0</v>
      </c>
    </row>
    <row r="172" spans="1:13" ht="14.4" customHeight="1" x14ac:dyDescent="0.3">
      <c r="A172" s="831" t="s">
        <v>2068</v>
      </c>
      <c r="B172" s="832" t="s">
        <v>1923</v>
      </c>
      <c r="C172" s="832" t="s">
        <v>1928</v>
      </c>
      <c r="D172" s="832" t="s">
        <v>639</v>
      </c>
      <c r="E172" s="832" t="s">
        <v>1926</v>
      </c>
      <c r="F172" s="849">
        <v>1</v>
      </c>
      <c r="G172" s="849">
        <v>0</v>
      </c>
      <c r="H172" s="837"/>
      <c r="I172" s="849"/>
      <c r="J172" s="849"/>
      <c r="K172" s="837"/>
      <c r="L172" s="849">
        <v>1</v>
      </c>
      <c r="M172" s="850">
        <v>0</v>
      </c>
    </row>
    <row r="173" spans="1:13" ht="14.4" customHeight="1" x14ac:dyDescent="0.3">
      <c r="A173" s="831" t="s">
        <v>2068</v>
      </c>
      <c r="B173" s="832" t="s">
        <v>1861</v>
      </c>
      <c r="C173" s="832" t="s">
        <v>2192</v>
      </c>
      <c r="D173" s="832" t="s">
        <v>2099</v>
      </c>
      <c r="E173" s="832" t="s">
        <v>2193</v>
      </c>
      <c r="F173" s="849">
        <v>1</v>
      </c>
      <c r="G173" s="849">
        <v>33.549999999999997</v>
      </c>
      <c r="H173" s="837">
        <v>1</v>
      </c>
      <c r="I173" s="849"/>
      <c r="J173" s="849"/>
      <c r="K173" s="837">
        <v>0</v>
      </c>
      <c r="L173" s="849">
        <v>1</v>
      </c>
      <c r="M173" s="850">
        <v>33.549999999999997</v>
      </c>
    </row>
    <row r="174" spans="1:13" ht="14.4" customHeight="1" x14ac:dyDescent="0.3">
      <c r="A174" s="831" t="s">
        <v>2069</v>
      </c>
      <c r="B174" s="832" t="s">
        <v>1773</v>
      </c>
      <c r="C174" s="832" t="s">
        <v>1776</v>
      </c>
      <c r="D174" s="832" t="s">
        <v>1158</v>
      </c>
      <c r="E174" s="832" t="s">
        <v>1777</v>
      </c>
      <c r="F174" s="849"/>
      <c r="G174" s="849"/>
      <c r="H174" s="837">
        <v>0</v>
      </c>
      <c r="I174" s="849">
        <v>1</v>
      </c>
      <c r="J174" s="849">
        <v>154.36000000000001</v>
      </c>
      <c r="K174" s="837">
        <v>1</v>
      </c>
      <c r="L174" s="849">
        <v>1</v>
      </c>
      <c r="M174" s="850">
        <v>154.36000000000001</v>
      </c>
    </row>
    <row r="175" spans="1:13" ht="14.4" customHeight="1" x14ac:dyDescent="0.3">
      <c r="A175" s="831" t="s">
        <v>2070</v>
      </c>
      <c r="B175" s="832" t="s">
        <v>1602</v>
      </c>
      <c r="C175" s="832" t="s">
        <v>2966</v>
      </c>
      <c r="D175" s="832" t="s">
        <v>1606</v>
      </c>
      <c r="E175" s="832" t="s">
        <v>2967</v>
      </c>
      <c r="F175" s="849"/>
      <c r="G175" s="849"/>
      <c r="H175" s="837">
        <v>0</v>
      </c>
      <c r="I175" s="849">
        <v>1</v>
      </c>
      <c r="J175" s="849">
        <v>57.6</v>
      </c>
      <c r="K175" s="837">
        <v>1</v>
      </c>
      <c r="L175" s="849">
        <v>1</v>
      </c>
      <c r="M175" s="850">
        <v>57.6</v>
      </c>
    </row>
    <row r="176" spans="1:13" ht="14.4" customHeight="1" x14ac:dyDescent="0.3">
      <c r="A176" s="831" t="s">
        <v>2070</v>
      </c>
      <c r="B176" s="832" t="s">
        <v>1632</v>
      </c>
      <c r="C176" s="832" t="s">
        <v>2083</v>
      </c>
      <c r="D176" s="832" t="s">
        <v>810</v>
      </c>
      <c r="E176" s="832" t="s">
        <v>1638</v>
      </c>
      <c r="F176" s="849"/>
      <c r="G176" s="849"/>
      <c r="H176" s="837">
        <v>0</v>
      </c>
      <c r="I176" s="849">
        <v>83</v>
      </c>
      <c r="J176" s="849">
        <v>40743.869999999988</v>
      </c>
      <c r="K176" s="837">
        <v>1</v>
      </c>
      <c r="L176" s="849">
        <v>83</v>
      </c>
      <c r="M176" s="850">
        <v>40743.869999999988</v>
      </c>
    </row>
    <row r="177" spans="1:13" ht="14.4" customHeight="1" x14ac:dyDescent="0.3">
      <c r="A177" s="831" t="s">
        <v>2070</v>
      </c>
      <c r="B177" s="832" t="s">
        <v>1632</v>
      </c>
      <c r="C177" s="832" t="s">
        <v>2091</v>
      </c>
      <c r="D177" s="832" t="s">
        <v>810</v>
      </c>
      <c r="E177" s="832" t="s">
        <v>1636</v>
      </c>
      <c r="F177" s="849"/>
      <c r="G177" s="849"/>
      <c r="H177" s="837">
        <v>0</v>
      </c>
      <c r="I177" s="849">
        <v>76</v>
      </c>
      <c r="J177" s="849">
        <v>55961.080000000016</v>
      </c>
      <c r="K177" s="837">
        <v>1</v>
      </c>
      <c r="L177" s="849">
        <v>76</v>
      </c>
      <c r="M177" s="850">
        <v>55961.080000000016</v>
      </c>
    </row>
    <row r="178" spans="1:13" ht="14.4" customHeight="1" x14ac:dyDescent="0.3">
      <c r="A178" s="831" t="s">
        <v>2070</v>
      </c>
      <c r="B178" s="832" t="s">
        <v>1632</v>
      </c>
      <c r="C178" s="832" t="s">
        <v>2233</v>
      </c>
      <c r="D178" s="832" t="s">
        <v>810</v>
      </c>
      <c r="E178" s="832" t="s">
        <v>2234</v>
      </c>
      <c r="F178" s="849"/>
      <c r="G178" s="849"/>
      <c r="H178" s="837">
        <v>0</v>
      </c>
      <c r="I178" s="849">
        <v>4</v>
      </c>
      <c r="J178" s="849">
        <v>3694.96</v>
      </c>
      <c r="K178" s="837">
        <v>1</v>
      </c>
      <c r="L178" s="849">
        <v>4</v>
      </c>
      <c r="M178" s="850">
        <v>3694.96</v>
      </c>
    </row>
    <row r="179" spans="1:13" ht="14.4" customHeight="1" x14ac:dyDescent="0.3">
      <c r="A179" s="831" t="s">
        <v>2070</v>
      </c>
      <c r="B179" s="832" t="s">
        <v>1632</v>
      </c>
      <c r="C179" s="832" t="s">
        <v>2293</v>
      </c>
      <c r="D179" s="832" t="s">
        <v>810</v>
      </c>
      <c r="E179" s="832" t="s">
        <v>2294</v>
      </c>
      <c r="F179" s="849"/>
      <c r="G179" s="849"/>
      <c r="H179" s="837">
        <v>0</v>
      </c>
      <c r="I179" s="849">
        <v>2</v>
      </c>
      <c r="J179" s="849">
        <v>2309.36</v>
      </c>
      <c r="K179" s="837">
        <v>1</v>
      </c>
      <c r="L179" s="849">
        <v>2</v>
      </c>
      <c r="M179" s="850">
        <v>2309.36</v>
      </c>
    </row>
    <row r="180" spans="1:13" ht="14.4" customHeight="1" x14ac:dyDescent="0.3">
      <c r="A180" s="831" t="s">
        <v>2070</v>
      </c>
      <c r="B180" s="832" t="s">
        <v>1665</v>
      </c>
      <c r="C180" s="832" t="s">
        <v>2957</v>
      </c>
      <c r="D180" s="832" t="s">
        <v>1482</v>
      </c>
      <c r="E180" s="832" t="s">
        <v>2958</v>
      </c>
      <c r="F180" s="849"/>
      <c r="G180" s="849"/>
      <c r="H180" s="837">
        <v>0</v>
      </c>
      <c r="I180" s="849">
        <v>2</v>
      </c>
      <c r="J180" s="849">
        <v>55</v>
      </c>
      <c r="K180" s="837">
        <v>1</v>
      </c>
      <c r="L180" s="849">
        <v>2</v>
      </c>
      <c r="M180" s="850">
        <v>55</v>
      </c>
    </row>
    <row r="181" spans="1:13" ht="14.4" customHeight="1" x14ac:dyDescent="0.3">
      <c r="A181" s="831" t="s">
        <v>2070</v>
      </c>
      <c r="B181" s="832" t="s">
        <v>1675</v>
      </c>
      <c r="C181" s="832" t="s">
        <v>2941</v>
      </c>
      <c r="D181" s="832" t="s">
        <v>1003</v>
      </c>
      <c r="E181" s="832" t="s">
        <v>1739</v>
      </c>
      <c r="F181" s="849"/>
      <c r="G181" s="849"/>
      <c r="H181" s="837">
        <v>0</v>
      </c>
      <c r="I181" s="849">
        <v>1</v>
      </c>
      <c r="J181" s="849">
        <v>210.66</v>
      </c>
      <c r="K181" s="837">
        <v>1</v>
      </c>
      <c r="L181" s="849">
        <v>1</v>
      </c>
      <c r="M181" s="850">
        <v>210.66</v>
      </c>
    </row>
    <row r="182" spans="1:13" ht="14.4" customHeight="1" x14ac:dyDescent="0.3">
      <c r="A182" s="831" t="s">
        <v>2070</v>
      </c>
      <c r="B182" s="832" t="s">
        <v>1758</v>
      </c>
      <c r="C182" s="832" t="s">
        <v>1977</v>
      </c>
      <c r="D182" s="832" t="s">
        <v>1978</v>
      </c>
      <c r="E182" s="832" t="s">
        <v>1979</v>
      </c>
      <c r="F182" s="849"/>
      <c r="G182" s="849"/>
      <c r="H182" s="837">
        <v>0</v>
      </c>
      <c r="I182" s="849">
        <v>1</v>
      </c>
      <c r="J182" s="849">
        <v>37.159999999999997</v>
      </c>
      <c r="K182" s="837">
        <v>1</v>
      </c>
      <c r="L182" s="849">
        <v>1</v>
      </c>
      <c r="M182" s="850">
        <v>37.159999999999997</v>
      </c>
    </row>
    <row r="183" spans="1:13" ht="14.4" customHeight="1" x14ac:dyDescent="0.3">
      <c r="A183" s="831" t="s">
        <v>2070</v>
      </c>
      <c r="B183" s="832" t="s">
        <v>1773</v>
      </c>
      <c r="C183" s="832" t="s">
        <v>1776</v>
      </c>
      <c r="D183" s="832" t="s">
        <v>1158</v>
      </c>
      <c r="E183" s="832" t="s">
        <v>1777</v>
      </c>
      <c r="F183" s="849"/>
      <c r="G183" s="849"/>
      <c r="H183" s="837">
        <v>0</v>
      </c>
      <c r="I183" s="849">
        <v>3</v>
      </c>
      <c r="J183" s="849">
        <v>463.08000000000004</v>
      </c>
      <c r="K183" s="837">
        <v>1</v>
      </c>
      <c r="L183" s="849">
        <v>3</v>
      </c>
      <c r="M183" s="850">
        <v>463.08000000000004</v>
      </c>
    </row>
    <row r="184" spans="1:13" ht="14.4" customHeight="1" x14ac:dyDescent="0.3">
      <c r="A184" s="831" t="s">
        <v>2070</v>
      </c>
      <c r="B184" s="832" t="s">
        <v>1773</v>
      </c>
      <c r="C184" s="832" t="s">
        <v>1984</v>
      </c>
      <c r="D184" s="832" t="s">
        <v>1985</v>
      </c>
      <c r="E184" s="832" t="s">
        <v>1986</v>
      </c>
      <c r="F184" s="849"/>
      <c r="G184" s="849"/>
      <c r="H184" s="837">
        <v>0</v>
      </c>
      <c r="I184" s="849">
        <v>1</v>
      </c>
      <c r="J184" s="849">
        <v>111.22</v>
      </c>
      <c r="K184" s="837">
        <v>1</v>
      </c>
      <c r="L184" s="849">
        <v>1</v>
      </c>
      <c r="M184" s="850">
        <v>111.22</v>
      </c>
    </row>
    <row r="185" spans="1:13" ht="14.4" customHeight="1" x14ac:dyDescent="0.3">
      <c r="A185" s="831" t="s">
        <v>2070</v>
      </c>
      <c r="B185" s="832" t="s">
        <v>1773</v>
      </c>
      <c r="C185" s="832" t="s">
        <v>1778</v>
      </c>
      <c r="D185" s="832" t="s">
        <v>1779</v>
      </c>
      <c r="E185" s="832" t="s">
        <v>1780</v>
      </c>
      <c r="F185" s="849"/>
      <c r="G185" s="849"/>
      <c r="H185" s="837">
        <v>0</v>
      </c>
      <c r="I185" s="849">
        <v>1</v>
      </c>
      <c r="J185" s="849">
        <v>149.52000000000001</v>
      </c>
      <c r="K185" s="837">
        <v>1</v>
      </c>
      <c r="L185" s="849">
        <v>1</v>
      </c>
      <c r="M185" s="850">
        <v>149.52000000000001</v>
      </c>
    </row>
    <row r="186" spans="1:13" ht="14.4" customHeight="1" x14ac:dyDescent="0.3">
      <c r="A186" s="831" t="s">
        <v>2070</v>
      </c>
      <c r="B186" s="832" t="s">
        <v>1773</v>
      </c>
      <c r="C186" s="832" t="s">
        <v>1774</v>
      </c>
      <c r="D186" s="832" t="s">
        <v>1158</v>
      </c>
      <c r="E186" s="832" t="s">
        <v>1775</v>
      </c>
      <c r="F186" s="849"/>
      <c r="G186" s="849"/>
      <c r="H186" s="837">
        <v>0</v>
      </c>
      <c r="I186" s="849">
        <v>1</v>
      </c>
      <c r="J186" s="849">
        <v>225.06</v>
      </c>
      <c r="K186" s="837">
        <v>1</v>
      </c>
      <c r="L186" s="849">
        <v>1</v>
      </c>
      <c r="M186" s="850">
        <v>225.06</v>
      </c>
    </row>
    <row r="187" spans="1:13" ht="14.4" customHeight="1" x14ac:dyDescent="0.3">
      <c r="A187" s="831" t="s">
        <v>2070</v>
      </c>
      <c r="B187" s="832" t="s">
        <v>1787</v>
      </c>
      <c r="C187" s="832" t="s">
        <v>2300</v>
      </c>
      <c r="D187" s="832" t="s">
        <v>1792</v>
      </c>
      <c r="E187" s="832" t="s">
        <v>2301</v>
      </c>
      <c r="F187" s="849">
        <v>1</v>
      </c>
      <c r="G187" s="849">
        <v>238.72</v>
      </c>
      <c r="H187" s="837">
        <v>1</v>
      </c>
      <c r="I187" s="849"/>
      <c r="J187" s="849"/>
      <c r="K187" s="837">
        <v>0</v>
      </c>
      <c r="L187" s="849">
        <v>1</v>
      </c>
      <c r="M187" s="850">
        <v>238.72</v>
      </c>
    </row>
    <row r="188" spans="1:13" ht="14.4" customHeight="1" x14ac:dyDescent="0.3">
      <c r="A188" s="831" t="s">
        <v>2070</v>
      </c>
      <c r="B188" s="832" t="s">
        <v>1787</v>
      </c>
      <c r="C188" s="832" t="s">
        <v>1788</v>
      </c>
      <c r="D188" s="832" t="s">
        <v>1789</v>
      </c>
      <c r="E188" s="832" t="s">
        <v>1790</v>
      </c>
      <c r="F188" s="849"/>
      <c r="G188" s="849"/>
      <c r="H188" s="837">
        <v>0</v>
      </c>
      <c r="I188" s="849">
        <v>1</v>
      </c>
      <c r="J188" s="849">
        <v>170.52</v>
      </c>
      <c r="K188" s="837">
        <v>1</v>
      </c>
      <c r="L188" s="849">
        <v>1</v>
      </c>
      <c r="M188" s="850">
        <v>170.52</v>
      </c>
    </row>
    <row r="189" spans="1:13" ht="14.4" customHeight="1" x14ac:dyDescent="0.3">
      <c r="A189" s="831" t="s">
        <v>2070</v>
      </c>
      <c r="B189" s="832" t="s">
        <v>1809</v>
      </c>
      <c r="C189" s="832" t="s">
        <v>2352</v>
      </c>
      <c r="D189" s="832" t="s">
        <v>2163</v>
      </c>
      <c r="E189" s="832" t="s">
        <v>2353</v>
      </c>
      <c r="F189" s="849">
        <v>1</v>
      </c>
      <c r="G189" s="849">
        <v>0</v>
      </c>
      <c r="H189" s="837"/>
      <c r="I189" s="849"/>
      <c r="J189" s="849"/>
      <c r="K189" s="837"/>
      <c r="L189" s="849">
        <v>1</v>
      </c>
      <c r="M189" s="850">
        <v>0</v>
      </c>
    </row>
    <row r="190" spans="1:13" ht="14.4" customHeight="1" x14ac:dyDescent="0.3">
      <c r="A190" s="831" t="s">
        <v>2070</v>
      </c>
      <c r="B190" s="832" t="s">
        <v>1841</v>
      </c>
      <c r="C190" s="832" t="s">
        <v>1844</v>
      </c>
      <c r="D190" s="832" t="s">
        <v>671</v>
      </c>
      <c r="E190" s="832" t="s">
        <v>1845</v>
      </c>
      <c r="F190" s="849"/>
      <c r="G190" s="849"/>
      <c r="H190" s="837">
        <v>0</v>
      </c>
      <c r="I190" s="849">
        <v>4</v>
      </c>
      <c r="J190" s="849">
        <v>193.68</v>
      </c>
      <c r="K190" s="837">
        <v>1</v>
      </c>
      <c r="L190" s="849">
        <v>4</v>
      </c>
      <c r="M190" s="850">
        <v>193.68</v>
      </c>
    </row>
    <row r="191" spans="1:13" ht="14.4" customHeight="1" x14ac:dyDescent="0.3">
      <c r="A191" s="831" t="s">
        <v>2070</v>
      </c>
      <c r="B191" s="832" t="s">
        <v>1865</v>
      </c>
      <c r="C191" s="832" t="s">
        <v>1866</v>
      </c>
      <c r="D191" s="832" t="s">
        <v>1867</v>
      </c>
      <c r="E191" s="832" t="s">
        <v>1868</v>
      </c>
      <c r="F191" s="849"/>
      <c r="G191" s="849"/>
      <c r="H191" s="837"/>
      <c r="I191" s="849">
        <v>112</v>
      </c>
      <c r="J191" s="849">
        <v>0</v>
      </c>
      <c r="K191" s="837"/>
      <c r="L191" s="849">
        <v>112</v>
      </c>
      <c r="M191" s="850">
        <v>0</v>
      </c>
    </row>
    <row r="192" spans="1:13" ht="14.4" customHeight="1" x14ac:dyDescent="0.3">
      <c r="A192" s="831" t="s">
        <v>2070</v>
      </c>
      <c r="B192" s="832" t="s">
        <v>1883</v>
      </c>
      <c r="C192" s="832" t="s">
        <v>2927</v>
      </c>
      <c r="D192" s="832" t="s">
        <v>2928</v>
      </c>
      <c r="E192" s="832" t="s">
        <v>2006</v>
      </c>
      <c r="F192" s="849"/>
      <c r="G192" s="849"/>
      <c r="H192" s="837">
        <v>0</v>
      </c>
      <c r="I192" s="849">
        <v>1</v>
      </c>
      <c r="J192" s="849">
        <v>18.809999999999999</v>
      </c>
      <c r="K192" s="837">
        <v>1</v>
      </c>
      <c r="L192" s="849">
        <v>1</v>
      </c>
      <c r="M192" s="850">
        <v>18.809999999999999</v>
      </c>
    </row>
    <row r="193" spans="1:13" ht="14.4" customHeight="1" x14ac:dyDescent="0.3">
      <c r="A193" s="831" t="s">
        <v>2070</v>
      </c>
      <c r="B193" s="832" t="s">
        <v>1891</v>
      </c>
      <c r="C193" s="832" t="s">
        <v>2765</v>
      </c>
      <c r="D193" s="832" t="s">
        <v>2764</v>
      </c>
      <c r="E193" s="832" t="s">
        <v>1893</v>
      </c>
      <c r="F193" s="849">
        <v>2</v>
      </c>
      <c r="G193" s="849">
        <v>0</v>
      </c>
      <c r="H193" s="837"/>
      <c r="I193" s="849"/>
      <c r="J193" s="849"/>
      <c r="K193" s="837"/>
      <c r="L193" s="849">
        <v>2</v>
      </c>
      <c r="M193" s="850">
        <v>0</v>
      </c>
    </row>
    <row r="194" spans="1:13" ht="14.4" customHeight="1" x14ac:dyDescent="0.3">
      <c r="A194" s="831" t="s">
        <v>2070</v>
      </c>
      <c r="B194" s="832" t="s">
        <v>3350</v>
      </c>
      <c r="C194" s="832" t="s">
        <v>2859</v>
      </c>
      <c r="D194" s="832" t="s">
        <v>2860</v>
      </c>
      <c r="E194" s="832" t="s">
        <v>2861</v>
      </c>
      <c r="F194" s="849"/>
      <c r="G194" s="849"/>
      <c r="H194" s="837">
        <v>0</v>
      </c>
      <c r="I194" s="849">
        <v>4</v>
      </c>
      <c r="J194" s="849">
        <v>3209.92</v>
      </c>
      <c r="K194" s="837">
        <v>1</v>
      </c>
      <c r="L194" s="849">
        <v>4</v>
      </c>
      <c r="M194" s="850">
        <v>3209.92</v>
      </c>
    </row>
    <row r="195" spans="1:13" ht="14.4" customHeight="1" x14ac:dyDescent="0.3">
      <c r="A195" s="831" t="s">
        <v>2070</v>
      </c>
      <c r="B195" s="832" t="s">
        <v>3347</v>
      </c>
      <c r="C195" s="832" t="s">
        <v>2838</v>
      </c>
      <c r="D195" s="832" t="s">
        <v>2839</v>
      </c>
      <c r="E195" s="832" t="s">
        <v>2840</v>
      </c>
      <c r="F195" s="849"/>
      <c r="G195" s="849"/>
      <c r="H195" s="837">
        <v>0</v>
      </c>
      <c r="I195" s="849">
        <v>1</v>
      </c>
      <c r="J195" s="849">
        <v>207.45</v>
      </c>
      <c r="K195" s="837">
        <v>1</v>
      </c>
      <c r="L195" s="849">
        <v>1</v>
      </c>
      <c r="M195" s="850">
        <v>207.45</v>
      </c>
    </row>
    <row r="196" spans="1:13" ht="14.4" customHeight="1" x14ac:dyDescent="0.3">
      <c r="A196" s="831" t="s">
        <v>2070</v>
      </c>
      <c r="B196" s="832" t="s">
        <v>1861</v>
      </c>
      <c r="C196" s="832" t="s">
        <v>2342</v>
      </c>
      <c r="D196" s="832" t="s">
        <v>2099</v>
      </c>
      <c r="E196" s="832" t="s">
        <v>2343</v>
      </c>
      <c r="F196" s="849">
        <v>3</v>
      </c>
      <c r="G196" s="849">
        <v>50.31</v>
      </c>
      <c r="H196" s="837">
        <v>1</v>
      </c>
      <c r="I196" s="849"/>
      <c r="J196" s="849"/>
      <c r="K196" s="837">
        <v>0</v>
      </c>
      <c r="L196" s="849">
        <v>3</v>
      </c>
      <c r="M196" s="850">
        <v>50.31</v>
      </c>
    </row>
    <row r="197" spans="1:13" ht="14.4" customHeight="1" x14ac:dyDescent="0.3">
      <c r="A197" s="831" t="s">
        <v>2070</v>
      </c>
      <c r="B197" s="832" t="s">
        <v>1861</v>
      </c>
      <c r="C197" s="832" t="s">
        <v>2098</v>
      </c>
      <c r="D197" s="832" t="s">
        <v>2099</v>
      </c>
      <c r="E197" s="832" t="s">
        <v>2100</v>
      </c>
      <c r="F197" s="849">
        <v>7</v>
      </c>
      <c r="G197" s="849">
        <v>352.24</v>
      </c>
      <c r="H197" s="837">
        <v>1</v>
      </c>
      <c r="I197" s="849"/>
      <c r="J197" s="849"/>
      <c r="K197" s="837">
        <v>0</v>
      </c>
      <c r="L197" s="849">
        <v>7</v>
      </c>
      <c r="M197" s="850">
        <v>352.24</v>
      </c>
    </row>
    <row r="198" spans="1:13" ht="14.4" customHeight="1" x14ac:dyDescent="0.3">
      <c r="A198" s="831" t="s">
        <v>2071</v>
      </c>
      <c r="B198" s="832" t="s">
        <v>1632</v>
      </c>
      <c r="C198" s="832" t="s">
        <v>2083</v>
      </c>
      <c r="D198" s="832" t="s">
        <v>810</v>
      </c>
      <c r="E198" s="832" t="s">
        <v>1638</v>
      </c>
      <c r="F198" s="849"/>
      <c r="G198" s="849"/>
      <c r="H198" s="837">
        <v>0</v>
      </c>
      <c r="I198" s="849">
        <v>38</v>
      </c>
      <c r="J198" s="849">
        <v>18653.82</v>
      </c>
      <c r="K198" s="837">
        <v>1</v>
      </c>
      <c r="L198" s="849">
        <v>38</v>
      </c>
      <c r="M198" s="850">
        <v>18653.82</v>
      </c>
    </row>
    <row r="199" spans="1:13" ht="14.4" customHeight="1" x14ac:dyDescent="0.3">
      <c r="A199" s="831" t="s">
        <v>2071</v>
      </c>
      <c r="B199" s="832" t="s">
        <v>1632</v>
      </c>
      <c r="C199" s="832" t="s">
        <v>2415</v>
      </c>
      <c r="D199" s="832" t="s">
        <v>810</v>
      </c>
      <c r="E199" s="832" t="s">
        <v>2416</v>
      </c>
      <c r="F199" s="849"/>
      <c r="G199" s="849"/>
      <c r="H199" s="837">
        <v>0</v>
      </c>
      <c r="I199" s="849">
        <v>1</v>
      </c>
      <c r="J199" s="849">
        <v>147.26</v>
      </c>
      <c r="K199" s="837">
        <v>1</v>
      </c>
      <c r="L199" s="849">
        <v>1</v>
      </c>
      <c r="M199" s="850">
        <v>147.26</v>
      </c>
    </row>
    <row r="200" spans="1:13" ht="14.4" customHeight="1" x14ac:dyDescent="0.3">
      <c r="A200" s="831" t="s">
        <v>2071</v>
      </c>
      <c r="B200" s="832" t="s">
        <v>1632</v>
      </c>
      <c r="C200" s="832" t="s">
        <v>2091</v>
      </c>
      <c r="D200" s="832" t="s">
        <v>810</v>
      </c>
      <c r="E200" s="832" t="s">
        <v>1636</v>
      </c>
      <c r="F200" s="849"/>
      <c r="G200" s="849"/>
      <c r="H200" s="837">
        <v>0</v>
      </c>
      <c r="I200" s="849">
        <v>88</v>
      </c>
      <c r="J200" s="849">
        <v>64797.040000000015</v>
      </c>
      <c r="K200" s="837">
        <v>1</v>
      </c>
      <c r="L200" s="849">
        <v>88</v>
      </c>
      <c r="M200" s="850">
        <v>64797.040000000015</v>
      </c>
    </row>
    <row r="201" spans="1:13" ht="14.4" customHeight="1" x14ac:dyDescent="0.3">
      <c r="A201" s="831" t="s">
        <v>2071</v>
      </c>
      <c r="B201" s="832" t="s">
        <v>1632</v>
      </c>
      <c r="C201" s="832" t="s">
        <v>2233</v>
      </c>
      <c r="D201" s="832" t="s">
        <v>810</v>
      </c>
      <c r="E201" s="832" t="s">
        <v>2234</v>
      </c>
      <c r="F201" s="849"/>
      <c r="G201" s="849"/>
      <c r="H201" s="837">
        <v>0</v>
      </c>
      <c r="I201" s="849">
        <v>5</v>
      </c>
      <c r="J201" s="849">
        <v>4618.7000000000007</v>
      </c>
      <c r="K201" s="837">
        <v>1</v>
      </c>
      <c r="L201" s="849">
        <v>5</v>
      </c>
      <c r="M201" s="850">
        <v>4618.7000000000007</v>
      </c>
    </row>
    <row r="202" spans="1:13" ht="14.4" customHeight="1" x14ac:dyDescent="0.3">
      <c r="A202" s="831" t="s">
        <v>2071</v>
      </c>
      <c r="B202" s="832" t="s">
        <v>1632</v>
      </c>
      <c r="C202" s="832" t="s">
        <v>2293</v>
      </c>
      <c r="D202" s="832" t="s">
        <v>810</v>
      </c>
      <c r="E202" s="832" t="s">
        <v>2294</v>
      </c>
      <c r="F202" s="849"/>
      <c r="G202" s="849"/>
      <c r="H202" s="837">
        <v>0</v>
      </c>
      <c r="I202" s="849">
        <v>4</v>
      </c>
      <c r="J202" s="849">
        <v>4618.72</v>
      </c>
      <c r="K202" s="837">
        <v>1</v>
      </c>
      <c r="L202" s="849">
        <v>4</v>
      </c>
      <c r="M202" s="850">
        <v>4618.72</v>
      </c>
    </row>
    <row r="203" spans="1:13" ht="14.4" customHeight="1" x14ac:dyDescent="0.3">
      <c r="A203" s="831" t="s">
        <v>2071</v>
      </c>
      <c r="B203" s="832" t="s">
        <v>1632</v>
      </c>
      <c r="C203" s="832" t="s">
        <v>1635</v>
      </c>
      <c r="D203" s="832" t="s">
        <v>810</v>
      </c>
      <c r="E203" s="832" t="s">
        <v>1636</v>
      </c>
      <c r="F203" s="849"/>
      <c r="G203" s="849"/>
      <c r="H203" s="837">
        <v>0</v>
      </c>
      <c r="I203" s="849">
        <v>6</v>
      </c>
      <c r="J203" s="849">
        <v>4417.9800000000005</v>
      </c>
      <c r="K203" s="837">
        <v>1</v>
      </c>
      <c r="L203" s="849">
        <v>6</v>
      </c>
      <c r="M203" s="850">
        <v>4417.9800000000005</v>
      </c>
    </row>
    <row r="204" spans="1:13" ht="14.4" customHeight="1" x14ac:dyDescent="0.3">
      <c r="A204" s="831" t="s">
        <v>2071</v>
      </c>
      <c r="B204" s="832" t="s">
        <v>1723</v>
      </c>
      <c r="C204" s="832" t="s">
        <v>3078</v>
      </c>
      <c r="D204" s="832" t="s">
        <v>3079</v>
      </c>
      <c r="E204" s="832" t="s">
        <v>3080</v>
      </c>
      <c r="F204" s="849">
        <v>2</v>
      </c>
      <c r="G204" s="849">
        <v>73.819999999999993</v>
      </c>
      <c r="H204" s="837">
        <v>1</v>
      </c>
      <c r="I204" s="849"/>
      <c r="J204" s="849"/>
      <c r="K204" s="837">
        <v>0</v>
      </c>
      <c r="L204" s="849">
        <v>2</v>
      </c>
      <c r="M204" s="850">
        <v>73.819999999999993</v>
      </c>
    </row>
    <row r="205" spans="1:13" ht="14.4" customHeight="1" x14ac:dyDescent="0.3">
      <c r="A205" s="831" t="s">
        <v>2071</v>
      </c>
      <c r="B205" s="832" t="s">
        <v>1734</v>
      </c>
      <c r="C205" s="832" t="s">
        <v>1742</v>
      </c>
      <c r="D205" s="832" t="s">
        <v>1736</v>
      </c>
      <c r="E205" s="832" t="s">
        <v>1743</v>
      </c>
      <c r="F205" s="849"/>
      <c r="G205" s="849"/>
      <c r="H205" s="837">
        <v>0</v>
      </c>
      <c r="I205" s="849">
        <v>1</v>
      </c>
      <c r="J205" s="849">
        <v>279.52999999999997</v>
      </c>
      <c r="K205" s="837">
        <v>1</v>
      </c>
      <c r="L205" s="849">
        <v>1</v>
      </c>
      <c r="M205" s="850">
        <v>279.52999999999997</v>
      </c>
    </row>
    <row r="206" spans="1:13" ht="14.4" customHeight="1" x14ac:dyDescent="0.3">
      <c r="A206" s="831" t="s">
        <v>2071</v>
      </c>
      <c r="B206" s="832" t="s">
        <v>1773</v>
      </c>
      <c r="C206" s="832" t="s">
        <v>1776</v>
      </c>
      <c r="D206" s="832" t="s">
        <v>1158</v>
      </c>
      <c r="E206" s="832" t="s">
        <v>1777</v>
      </c>
      <c r="F206" s="849"/>
      <c r="G206" s="849"/>
      <c r="H206" s="837">
        <v>0</v>
      </c>
      <c r="I206" s="849">
        <v>7</v>
      </c>
      <c r="J206" s="849">
        <v>1080.52</v>
      </c>
      <c r="K206" s="837">
        <v>1</v>
      </c>
      <c r="L206" s="849">
        <v>7</v>
      </c>
      <c r="M206" s="850">
        <v>1080.52</v>
      </c>
    </row>
    <row r="207" spans="1:13" ht="14.4" customHeight="1" x14ac:dyDescent="0.3">
      <c r="A207" s="831" t="s">
        <v>2071</v>
      </c>
      <c r="B207" s="832" t="s">
        <v>1773</v>
      </c>
      <c r="C207" s="832" t="s">
        <v>1778</v>
      </c>
      <c r="D207" s="832" t="s">
        <v>1779</v>
      </c>
      <c r="E207" s="832" t="s">
        <v>1780</v>
      </c>
      <c r="F207" s="849"/>
      <c r="G207" s="849"/>
      <c r="H207" s="837">
        <v>0</v>
      </c>
      <c r="I207" s="849">
        <v>1</v>
      </c>
      <c r="J207" s="849">
        <v>149.52000000000001</v>
      </c>
      <c r="K207" s="837">
        <v>1</v>
      </c>
      <c r="L207" s="849">
        <v>1</v>
      </c>
      <c r="M207" s="850">
        <v>149.52000000000001</v>
      </c>
    </row>
    <row r="208" spans="1:13" ht="14.4" customHeight="1" x14ac:dyDescent="0.3">
      <c r="A208" s="831" t="s">
        <v>2071</v>
      </c>
      <c r="B208" s="832" t="s">
        <v>1773</v>
      </c>
      <c r="C208" s="832" t="s">
        <v>3015</v>
      </c>
      <c r="D208" s="832" t="s">
        <v>3016</v>
      </c>
      <c r="E208" s="832" t="s">
        <v>3353</v>
      </c>
      <c r="F208" s="849"/>
      <c r="G208" s="849"/>
      <c r="H208" s="837">
        <v>0</v>
      </c>
      <c r="I208" s="849">
        <v>1</v>
      </c>
      <c r="J208" s="849">
        <v>75.73</v>
      </c>
      <c r="K208" s="837">
        <v>1</v>
      </c>
      <c r="L208" s="849">
        <v>1</v>
      </c>
      <c r="M208" s="850">
        <v>75.73</v>
      </c>
    </row>
    <row r="209" spans="1:13" ht="14.4" customHeight="1" x14ac:dyDescent="0.3">
      <c r="A209" s="831" t="s">
        <v>2071</v>
      </c>
      <c r="B209" s="832" t="s">
        <v>1787</v>
      </c>
      <c r="C209" s="832" t="s">
        <v>3026</v>
      </c>
      <c r="D209" s="832" t="s">
        <v>1792</v>
      </c>
      <c r="E209" s="832" t="s">
        <v>2407</v>
      </c>
      <c r="F209" s="849">
        <v>4</v>
      </c>
      <c r="G209" s="849">
        <v>341.08</v>
      </c>
      <c r="H209" s="837">
        <v>1</v>
      </c>
      <c r="I209" s="849"/>
      <c r="J209" s="849"/>
      <c r="K209" s="837">
        <v>0</v>
      </c>
      <c r="L209" s="849">
        <v>4</v>
      </c>
      <c r="M209" s="850">
        <v>341.08</v>
      </c>
    </row>
    <row r="210" spans="1:13" ht="14.4" customHeight="1" x14ac:dyDescent="0.3">
      <c r="A210" s="831" t="s">
        <v>2071</v>
      </c>
      <c r="B210" s="832" t="s">
        <v>1809</v>
      </c>
      <c r="C210" s="832" t="s">
        <v>2228</v>
      </c>
      <c r="D210" s="832" t="s">
        <v>2163</v>
      </c>
      <c r="E210" s="832" t="s">
        <v>2164</v>
      </c>
      <c r="F210" s="849">
        <v>2</v>
      </c>
      <c r="G210" s="849">
        <v>265.95999999999998</v>
      </c>
      <c r="H210" s="837">
        <v>1</v>
      </c>
      <c r="I210" s="849"/>
      <c r="J210" s="849"/>
      <c r="K210" s="837">
        <v>0</v>
      </c>
      <c r="L210" s="849">
        <v>2</v>
      </c>
      <c r="M210" s="850">
        <v>265.95999999999998</v>
      </c>
    </row>
    <row r="211" spans="1:13" ht="14.4" customHeight="1" x14ac:dyDescent="0.3">
      <c r="A211" s="831" t="s">
        <v>2071</v>
      </c>
      <c r="B211" s="832" t="s">
        <v>1992</v>
      </c>
      <c r="C211" s="832" t="s">
        <v>2883</v>
      </c>
      <c r="D211" s="832" t="s">
        <v>1994</v>
      </c>
      <c r="E211" s="832" t="s">
        <v>2884</v>
      </c>
      <c r="F211" s="849"/>
      <c r="G211" s="849"/>
      <c r="H211" s="837">
        <v>0</v>
      </c>
      <c r="I211" s="849">
        <v>1</v>
      </c>
      <c r="J211" s="849">
        <v>193.68</v>
      </c>
      <c r="K211" s="837">
        <v>1</v>
      </c>
      <c r="L211" s="849">
        <v>1</v>
      </c>
      <c r="M211" s="850">
        <v>193.68</v>
      </c>
    </row>
    <row r="212" spans="1:13" ht="14.4" customHeight="1" x14ac:dyDescent="0.3">
      <c r="A212" s="831" t="s">
        <v>2071</v>
      </c>
      <c r="B212" s="832" t="s">
        <v>1841</v>
      </c>
      <c r="C212" s="832" t="s">
        <v>1844</v>
      </c>
      <c r="D212" s="832" t="s">
        <v>671</v>
      </c>
      <c r="E212" s="832" t="s">
        <v>1845</v>
      </c>
      <c r="F212" s="849"/>
      <c r="G212" s="849"/>
      <c r="H212" s="837">
        <v>0</v>
      </c>
      <c r="I212" s="849">
        <v>6</v>
      </c>
      <c r="J212" s="849">
        <v>290.52</v>
      </c>
      <c r="K212" s="837">
        <v>1</v>
      </c>
      <c r="L212" s="849">
        <v>6</v>
      </c>
      <c r="M212" s="850">
        <v>290.52</v>
      </c>
    </row>
    <row r="213" spans="1:13" ht="14.4" customHeight="1" x14ac:dyDescent="0.3">
      <c r="A213" s="831" t="s">
        <v>2071</v>
      </c>
      <c r="B213" s="832" t="s">
        <v>1865</v>
      </c>
      <c r="C213" s="832" t="s">
        <v>1866</v>
      </c>
      <c r="D213" s="832" t="s">
        <v>1867</v>
      </c>
      <c r="E213" s="832" t="s">
        <v>1868</v>
      </c>
      <c r="F213" s="849"/>
      <c r="G213" s="849"/>
      <c r="H213" s="837"/>
      <c r="I213" s="849">
        <v>103</v>
      </c>
      <c r="J213" s="849">
        <v>0</v>
      </c>
      <c r="K213" s="837"/>
      <c r="L213" s="849">
        <v>103</v>
      </c>
      <c r="M213" s="850">
        <v>0</v>
      </c>
    </row>
    <row r="214" spans="1:13" ht="14.4" customHeight="1" x14ac:dyDescent="0.3">
      <c r="A214" s="831" t="s">
        <v>2071</v>
      </c>
      <c r="B214" s="832" t="s">
        <v>1916</v>
      </c>
      <c r="C214" s="832" t="s">
        <v>1917</v>
      </c>
      <c r="D214" s="832" t="s">
        <v>1918</v>
      </c>
      <c r="E214" s="832" t="s">
        <v>1919</v>
      </c>
      <c r="F214" s="849"/>
      <c r="G214" s="849"/>
      <c r="H214" s="837">
        <v>0</v>
      </c>
      <c r="I214" s="849">
        <v>2</v>
      </c>
      <c r="J214" s="849">
        <v>207.6</v>
      </c>
      <c r="K214" s="837">
        <v>1</v>
      </c>
      <c r="L214" s="849">
        <v>2</v>
      </c>
      <c r="M214" s="850">
        <v>207.6</v>
      </c>
    </row>
    <row r="215" spans="1:13" ht="14.4" customHeight="1" x14ac:dyDescent="0.3">
      <c r="A215" s="831" t="s">
        <v>2071</v>
      </c>
      <c r="B215" s="832" t="s">
        <v>1861</v>
      </c>
      <c r="C215" s="832" t="s">
        <v>2192</v>
      </c>
      <c r="D215" s="832" t="s">
        <v>2099</v>
      </c>
      <c r="E215" s="832" t="s">
        <v>2193</v>
      </c>
      <c r="F215" s="849">
        <v>1</v>
      </c>
      <c r="G215" s="849">
        <v>33.549999999999997</v>
      </c>
      <c r="H215" s="837">
        <v>1</v>
      </c>
      <c r="I215" s="849"/>
      <c r="J215" s="849"/>
      <c r="K215" s="837">
        <v>0</v>
      </c>
      <c r="L215" s="849">
        <v>1</v>
      </c>
      <c r="M215" s="850">
        <v>33.549999999999997</v>
      </c>
    </row>
    <row r="216" spans="1:13" ht="14.4" customHeight="1" x14ac:dyDescent="0.3">
      <c r="A216" s="831" t="s">
        <v>2071</v>
      </c>
      <c r="B216" s="832" t="s">
        <v>1861</v>
      </c>
      <c r="C216" s="832" t="s">
        <v>3091</v>
      </c>
      <c r="D216" s="832" t="s">
        <v>3092</v>
      </c>
      <c r="E216" s="832" t="s">
        <v>3093</v>
      </c>
      <c r="F216" s="849">
        <v>1</v>
      </c>
      <c r="G216" s="849">
        <v>99.94</v>
      </c>
      <c r="H216" s="837">
        <v>1</v>
      </c>
      <c r="I216" s="849"/>
      <c r="J216" s="849"/>
      <c r="K216" s="837">
        <v>0</v>
      </c>
      <c r="L216" s="849">
        <v>1</v>
      </c>
      <c r="M216" s="850">
        <v>99.94</v>
      </c>
    </row>
    <row r="217" spans="1:13" ht="14.4" customHeight="1" x14ac:dyDescent="0.3">
      <c r="A217" s="831" t="s">
        <v>2071</v>
      </c>
      <c r="B217" s="832" t="s">
        <v>3352</v>
      </c>
      <c r="C217" s="832" t="s">
        <v>3094</v>
      </c>
      <c r="D217" s="832" t="s">
        <v>3095</v>
      </c>
      <c r="E217" s="832" t="s">
        <v>3096</v>
      </c>
      <c r="F217" s="849"/>
      <c r="G217" s="849"/>
      <c r="H217" s="837">
        <v>0</v>
      </c>
      <c r="I217" s="849">
        <v>1</v>
      </c>
      <c r="J217" s="849">
        <v>65.36</v>
      </c>
      <c r="K217" s="837">
        <v>1</v>
      </c>
      <c r="L217" s="849">
        <v>1</v>
      </c>
      <c r="M217" s="850">
        <v>65.36</v>
      </c>
    </row>
    <row r="218" spans="1:13" ht="14.4" customHeight="1" x14ac:dyDescent="0.3">
      <c r="A218" s="831" t="s">
        <v>2072</v>
      </c>
      <c r="B218" s="832" t="s">
        <v>1632</v>
      </c>
      <c r="C218" s="832" t="s">
        <v>2083</v>
      </c>
      <c r="D218" s="832" t="s">
        <v>810</v>
      </c>
      <c r="E218" s="832" t="s">
        <v>1638</v>
      </c>
      <c r="F218" s="849"/>
      <c r="G218" s="849"/>
      <c r="H218" s="837">
        <v>0</v>
      </c>
      <c r="I218" s="849">
        <v>3</v>
      </c>
      <c r="J218" s="849">
        <v>1472.67</v>
      </c>
      <c r="K218" s="837">
        <v>1</v>
      </c>
      <c r="L218" s="849">
        <v>3</v>
      </c>
      <c r="M218" s="850">
        <v>1472.67</v>
      </c>
    </row>
    <row r="219" spans="1:13" ht="14.4" customHeight="1" x14ac:dyDescent="0.3">
      <c r="A219" s="831" t="s">
        <v>2073</v>
      </c>
      <c r="B219" s="832" t="s">
        <v>1632</v>
      </c>
      <c r="C219" s="832" t="s">
        <v>2174</v>
      </c>
      <c r="D219" s="832" t="s">
        <v>810</v>
      </c>
      <c r="E219" s="832" t="s">
        <v>2175</v>
      </c>
      <c r="F219" s="849"/>
      <c r="G219" s="849"/>
      <c r="H219" s="837">
        <v>0</v>
      </c>
      <c r="I219" s="849">
        <v>5</v>
      </c>
      <c r="J219" s="849">
        <v>1840.8000000000002</v>
      </c>
      <c r="K219" s="837">
        <v>1</v>
      </c>
      <c r="L219" s="849">
        <v>5</v>
      </c>
      <c r="M219" s="850">
        <v>1840.8000000000002</v>
      </c>
    </row>
    <row r="220" spans="1:13" ht="14.4" customHeight="1" x14ac:dyDescent="0.3">
      <c r="A220" s="831" t="s">
        <v>2073</v>
      </c>
      <c r="B220" s="832" t="s">
        <v>1632</v>
      </c>
      <c r="C220" s="832" t="s">
        <v>2083</v>
      </c>
      <c r="D220" s="832" t="s">
        <v>810</v>
      </c>
      <c r="E220" s="832" t="s">
        <v>1638</v>
      </c>
      <c r="F220" s="849"/>
      <c r="G220" s="849"/>
      <c r="H220" s="837">
        <v>0</v>
      </c>
      <c r="I220" s="849">
        <v>36</v>
      </c>
      <c r="J220" s="849">
        <v>17672.04</v>
      </c>
      <c r="K220" s="837">
        <v>1</v>
      </c>
      <c r="L220" s="849">
        <v>36</v>
      </c>
      <c r="M220" s="850">
        <v>17672.04</v>
      </c>
    </row>
    <row r="221" spans="1:13" ht="14.4" customHeight="1" x14ac:dyDescent="0.3">
      <c r="A221" s="831" t="s">
        <v>2073</v>
      </c>
      <c r="B221" s="832" t="s">
        <v>1632</v>
      </c>
      <c r="C221" s="832" t="s">
        <v>2415</v>
      </c>
      <c r="D221" s="832" t="s">
        <v>810</v>
      </c>
      <c r="E221" s="832" t="s">
        <v>2416</v>
      </c>
      <c r="F221" s="849"/>
      <c r="G221" s="849"/>
      <c r="H221" s="837">
        <v>0</v>
      </c>
      <c r="I221" s="849">
        <v>2</v>
      </c>
      <c r="J221" s="849">
        <v>294.52</v>
      </c>
      <c r="K221" s="837">
        <v>1</v>
      </c>
      <c r="L221" s="849">
        <v>2</v>
      </c>
      <c r="M221" s="850">
        <v>294.52</v>
      </c>
    </row>
    <row r="222" spans="1:13" ht="14.4" customHeight="1" x14ac:dyDescent="0.3">
      <c r="A222" s="831" t="s">
        <v>2073</v>
      </c>
      <c r="B222" s="832" t="s">
        <v>1632</v>
      </c>
      <c r="C222" s="832" t="s">
        <v>2091</v>
      </c>
      <c r="D222" s="832" t="s">
        <v>810</v>
      </c>
      <c r="E222" s="832" t="s">
        <v>1636</v>
      </c>
      <c r="F222" s="849"/>
      <c r="G222" s="849"/>
      <c r="H222" s="837">
        <v>0</v>
      </c>
      <c r="I222" s="849">
        <v>118</v>
      </c>
      <c r="J222" s="849">
        <v>86886.940000000017</v>
      </c>
      <c r="K222" s="837">
        <v>1</v>
      </c>
      <c r="L222" s="849">
        <v>118</v>
      </c>
      <c r="M222" s="850">
        <v>86886.940000000017</v>
      </c>
    </row>
    <row r="223" spans="1:13" ht="14.4" customHeight="1" x14ac:dyDescent="0.3">
      <c r="A223" s="831" t="s">
        <v>2073</v>
      </c>
      <c r="B223" s="832" t="s">
        <v>1632</v>
      </c>
      <c r="C223" s="832" t="s">
        <v>2233</v>
      </c>
      <c r="D223" s="832" t="s">
        <v>810</v>
      </c>
      <c r="E223" s="832" t="s">
        <v>2234</v>
      </c>
      <c r="F223" s="849"/>
      <c r="G223" s="849"/>
      <c r="H223" s="837">
        <v>0</v>
      </c>
      <c r="I223" s="849">
        <v>16</v>
      </c>
      <c r="J223" s="849">
        <v>14779.84</v>
      </c>
      <c r="K223" s="837">
        <v>1</v>
      </c>
      <c r="L223" s="849">
        <v>16</v>
      </c>
      <c r="M223" s="850">
        <v>14779.84</v>
      </c>
    </row>
    <row r="224" spans="1:13" ht="14.4" customHeight="1" x14ac:dyDescent="0.3">
      <c r="A224" s="831" t="s">
        <v>2073</v>
      </c>
      <c r="B224" s="832" t="s">
        <v>1632</v>
      </c>
      <c r="C224" s="832" t="s">
        <v>2293</v>
      </c>
      <c r="D224" s="832" t="s">
        <v>810</v>
      </c>
      <c r="E224" s="832" t="s">
        <v>2294</v>
      </c>
      <c r="F224" s="849"/>
      <c r="G224" s="849"/>
      <c r="H224" s="837">
        <v>0</v>
      </c>
      <c r="I224" s="849">
        <v>2</v>
      </c>
      <c r="J224" s="849">
        <v>2309.36</v>
      </c>
      <c r="K224" s="837">
        <v>1</v>
      </c>
      <c r="L224" s="849">
        <v>2</v>
      </c>
      <c r="M224" s="850">
        <v>2309.36</v>
      </c>
    </row>
    <row r="225" spans="1:13" ht="14.4" customHeight="1" x14ac:dyDescent="0.3">
      <c r="A225" s="831" t="s">
        <v>2073</v>
      </c>
      <c r="B225" s="832" t="s">
        <v>1632</v>
      </c>
      <c r="C225" s="832" t="s">
        <v>3117</v>
      </c>
      <c r="D225" s="832" t="s">
        <v>3118</v>
      </c>
      <c r="E225" s="832" t="s">
        <v>3354</v>
      </c>
      <c r="F225" s="849"/>
      <c r="G225" s="849"/>
      <c r="H225" s="837">
        <v>0</v>
      </c>
      <c r="I225" s="849">
        <v>2</v>
      </c>
      <c r="J225" s="849">
        <v>2771.24</v>
      </c>
      <c r="K225" s="837">
        <v>1</v>
      </c>
      <c r="L225" s="849">
        <v>2</v>
      </c>
      <c r="M225" s="850">
        <v>2771.24</v>
      </c>
    </row>
    <row r="226" spans="1:13" ht="14.4" customHeight="1" x14ac:dyDescent="0.3">
      <c r="A226" s="831" t="s">
        <v>2073</v>
      </c>
      <c r="B226" s="832" t="s">
        <v>1654</v>
      </c>
      <c r="C226" s="832" t="s">
        <v>2388</v>
      </c>
      <c r="D226" s="832" t="s">
        <v>813</v>
      </c>
      <c r="E226" s="832" t="s">
        <v>1658</v>
      </c>
      <c r="F226" s="849">
        <v>2</v>
      </c>
      <c r="G226" s="849">
        <v>85.02</v>
      </c>
      <c r="H226" s="837">
        <v>1</v>
      </c>
      <c r="I226" s="849"/>
      <c r="J226" s="849"/>
      <c r="K226" s="837">
        <v>0</v>
      </c>
      <c r="L226" s="849">
        <v>2</v>
      </c>
      <c r="M226" s="850">
        <v>85.02</v>
      </c>
    </row>
    <row r="227" spans="1:13" ht="14.4" customHeight="1" x14ac:dyDescent="0.3">
      <c r="A227" s="831" t="s">
        <v>2073</v>
      </c>
      <c r="B227" s="832" t="s">
        <v>1963</v>
      </c>
      <c r="C227" s="832" t="s">
        <v>3115</v>
      </c>
      <c r="D227" s="832" t="s">
        <v>3116</v>
      </c>
      <c r="E227" s="832" t="s">
        <v>1965</v>
      </c>
      <c r="F227" s="849">
        <v>4</v>
      </c>
      <c r="G227" s="849">
        <v>35.159999999999997</v>
      </c>
      <c r="H227" s="837">
        <v>1</v>
      </c>
      <c r="I227" s="849"/>
      <c r="J227" s="849"/>
      <c r="K227" s="837">
        <v>0</v>
      </c>
      <c r="L227" s="849">
        <v>4</v>
      </c>
      <c r="M227" s="850">
        <v>35.159999999999997</v>
      </c>
    </row>
    <row r="228" spans="1:13" ht="14.4" customHeight="1" x14ac:dyDescent="0.3">
      <c r="A228" s="831" t="s">
        <v>2073</v>
      </c>
      <c r="B228" s="832" t="s">
        <v>1723</v>
      </c>
      <c r="C228" s="832" t="s">
        <v>3129</v>
      </c>
      <c r="D228" s="832" t="s">
        <v>1725</v>
      </c>
      <c r="E228" s="832" t="s">
        <v>3130</v>
      </c>
      <c r="F228" s="849"/>
      <c r="G228" s="849"/>
      <c r="H228" s="837">
        <v>0</v>
      </c>
      <c r="I228" s="849">
        <v>1</v>
      </c>
      <c r="J228" s="849">
        <v>311.52999999999997</v>
      </c>
      <c r="K228" s="837">
        <v>1</v>
      </c>
      <c r="L228" s="849">
        <v>1</v>
      </c>
      <c r="M228" s="850">
        <v>311.52999999999997</v>
      </c>
    </row>
    <row r="229" spans="1:13" ht="14.4" customHeight="1" x14ac:dyDescent="0.3">
      <c r="A229" s="831" t="s">
        <v>2073</v>
      </c>
      <c r="B229" s="832" t="s">
        <v>1773</v>
      </c>
      <c r="C229" s="832" t="s">
        <v>2220</v>
      </c>
      <c r="D229" s="832" t="s">
        <v>2221</v>
      </c>
      <c r="E229" s="832" t="s">
        <v>2222</v>
      </c>
      <c r="F229" s="849">
        <v>3</v>
      </c>
      <c r="G229" s="849">
        <v>463.08000000000004</v>
      </c>
      <c r="H229" s="837">
        <v>1</v>
      </c>
      <c r="I229" s="849"/>
      <c r="J229" s="849"/>
      <c r="K229" s="837">
        <v>0</v>
      </c>
      <c r="L229" s="849">
        <v>3</v>
      </c>
      <c r="M229" s="850">
        <v>463.08000000000004</v>
      </c>
    </row>
    <row r="230" spans="1:13" ht="14.4" customHeight="1" x14ac:dyDescent="0.3">
      <c r="A230" s="831" t="s">
        <v>2073</v>
      </c>
      <c r="B230" s="832" t="s">
        <v>1773</v>
      </c>
      <c r="C230" s="832" t="s">
        <v>1776</v>
      </c>
      <c r="D230" s="832" t="s">
        <v>1158</v>
      </c>
      <c r="E230" s="832" t="s">
        <v>1777</v>
      </c>
      <c r="F230" s="849"/>
      <c r="G230" s="849"/>
      <c r="H230" s="837">
        <v>0</v>
      </c>
      <c r="I230" s="849">
        <v>1</v>
      </c>
      <c r="J230" s="849">
        <v>154.36000000000001</v>
      </c>
      <c r="K230" s="837">
        <v>1</v>
      </c>
      <c r="L230" s="849">
        <v>1</v>
      </c>
      <c r="M230" s="850">
        <v>154.36000000000001</v>
      </c>
    </row>
    <row r="231" spans="1:13" ht="14.4" customHeight="1" x14ac:dyDescent="0.3">
      <c r="A231" s="831" t="s">
        <v>2073</v>
      </c>
      <c r="B231" s="832" t="s">
        <v>1773</v>
      </c>
      <c r="C231" s="832" t="s">
        <v>1778</v>
      </c>
      <c r="D231" s="832" t="s">
        <v>1779</v>
      </c>
      <c r="E231" s="832" t="s">
        <v>1780</v>
      </c>
      <c r="F231" s="849"/>
      <c r="G231" s="849"/>
      <c r="H231" s="837">
        <v>0</v>
      </c>
      <c r="I231" s="849">
        <v>2</v>
      </c>
      <c r="J231" s="849">
        <v>299.04000000000002</v>
      </c>
      <c r="K231" s="837">
        <v>1</v>
      </c>
      <c r="L231" s="849">
        <v>2</v>
      </c>
      <c r="M231" s="850">
        <v>299.04000000000002</v>
      </c>
    </row>
    <row r="232" spans="1:13" ht="14.4" customHeight="1" x14ac:dyDescent="0.3">
      <c r="A232" s="831" t="s">
        <v>2073</v>
      </c>
      <c r="B232" s="832" t="s">
        <v>1773</v>
      </c>
      <c r="C232" s="832" t="s">
        <v>2297</v>
      </c>
      <c r="D232" s="832" t="s">
        <v>2298</v>
      </c>
      <c r="E232" s="832" t="s">
        <v>2299</v>
      </c>
      <c r="F232" s="849">
        <v>1</v>
      </c>
      <c r="G232" s="849">
        <v>149.52000000000001</v>
      </c>
      <c r="H232" s="837">
        <v>1</v>
      </c>
      <c r="I232" s="849"/>
      <c r="J232" s="849"/>
      <c r="K232" s="837">
        <v>0</v>
      </c>
      <c r="L232" s="849">
        <v>1</v>
      </c>
      <c r="M232" s="850">
        <v>149.52000000000001</v>
      </c>
    </row>
    <row r="233" spans="1:13" ht="14.4" customHeight="1" x14ac:dyDescent="0.3">
      <c r="A233" s="831" t="s">
        <v>2073</v>
      </c>
      <c r="B233" s="832" t="s">
        <v>1809</v>
      </c>
      <c r="C233" s="832" t="s">
        <v>2352</v>
      </c>
      <c r="D233" s="832" t="s">
        <v>2163</v>
      </c>
      <c r="E233" s="832" t="s">
        <v>2353</v>
      </c>
      <c r="F233" s="849">
        <v>3</v>
      </c>
      <c r="G233" s="849">
        <v>0</v>
      </c>
      <c r="H233" s="837"/>
      <c r="I233" s="849"/>
      <c r="J233" s="849"/>
      <c r="K233" s="837"/>
      <c r="L233" s="849">
        <v>3</v>
      </c>
      <c r="M233" s="850">
        <v>0</v>
      </c>
    </row>
    <row r="234" spans="1:13" ht="14.4" customHeight="1" x14ac:dyDescent="0.3">
      <c r="A234" s="831" t="s">
        <v>2073</v>
      </c>
      <c r="B234" s="832" t="s">
        <v>1841</v>
      </c>
      <c r="C234" s="832" t="s">
        <v>2379</v>
      </c>
      <c r="D234" s="832" t="s">
        <v>671</v>
      </c>
      <c r="E234" s="832" t="s">
        <v>1845</v>
      </c>
      <c r="F234" s="849">
        <v>1</v>
      </c>
      <c r="G234" s="849">
        <v>48.42</v>
      </c>
      <c r="H234" s="837">
        <v>1</v>
      </c>
      <c r="I234" s="849"/>
      <c r="J234" s="849"/>
      <c r="K234" s="837">
        <v>0</v>
      </c>
      <c r="L234" s="849">
        <v>1</v>
      </c>
      <c r="M234" s="850">
        <v>48.42</v>
      </c>
    </row>
    <row r="235" spans="1:13" ht="14.4" customHeight="1" x14ac:dyDescent="0.3">
      <c r="A235" s="831" t="s">
        <v>2073</v>
      </c>
      <c r="B235" s="832" t="s">
        <v>1847</v>
      </c>
      <c r="C235" s="832" t="s">
        <v>1848</v>
      </c>
      <c r="D235" s="832" t="s">
        <v>935</v>
      </c>
      <c r="E235" s="832" t="s">
        <v>1849</v>
      </c>
      <c r="F235" s="849">
        <v>1</v>
      </c>
      <c r="G235" s="849">
        <v>36.270000000000003</v>
      </c>
      <c r="H235" s="837">
        <v>1</v>
      </c>
      <c r="I235" s="849"/>
      <c r="J235" s="849"/>
      <c r="K235" s="837">
        <v>0</v>
      </c>
      <c r="L235" s="849">
        <v>1</v>
      </c>
      <c r="M235" s="850">
        <v>36.270000000000003</v>
      </c>
    </row>
    <row r="236" spans="1:13" ht="14.4" customHeight="1" x14ac:dyDescent="0.3">
      <c r="A236" s="831" t="s">
        <v>2073</v>
      </c>
      <c r="B236" s="832" t="s">
        <v>1865</v>
      </c>
      <c r="C236" s="832" t="s">
        <v>1866</v>
      </c>
      <c r="D236" s="832" t="s">
        <v>1867</v>
      </c>
      <c r="E236" s="832" t="s">
        <v>1868</v>
      </c>
      <c r="F236" s="849"/>
      <c r="G236" s="849"/>
      <c r="H236" s="837"/>
      <c r="I236" s="849">
        <v>136</v>
      </c>
      <c r="J236" s="849">
        <v>0</v>
      </c>
      <c r="K236" s="837"/>
      <c r="L236" s="849">
        <v>136</v>
      </c>
      <c r="M236" s="850">
        <v>0</v>
      </c>
    </row>
    <row r="237" spans="1:13" ht="14.4" customHeight="1" x14ac:dyDescent="0.3">
      <c r="A237" s="831" t="s">
        <v>2073</v>
      </c>
      <c r="B237" s="832" t="s">
        <v>1891</v>
      </c>
      <c r="C237" s="832" t="s">
        <v>2763</v>
      </c>
      <c r="D237" s="832" t="s">
        <v>2764</v>
      </c>
      <c r="E237" s="832" t="s">
        <v>2022</v>
      </c>
      <c r="F237" s="849">
        <v>2</v>
      </c>
      <c r="G237" s="849">
        <v>0</v>
      </c>
      <c r="H237" s="837"/>
      <c r="I237" s="849"/>
      <c r="J237" s="849"/>
      <c r="K237" s="837"/>
      <c r="L237" s="849">
        <v>2</v>
      </c>
      <c r="M237" s="850">
        <v>0</v>
      </c>
    </row>
    <row r="238" spans="1:13" ht="14.4" customHeight="1" x14ac:dyDescent="0.3">
      <c r="A238" s="831" t="s">
        <v>2073</v>
      </c>
      <c r="B238" s="832" t="s">
        <v>1891</v>
      </c>
      <c r="C238" s="832" t="s">
        <v>1894</v>
      </c>
      <c r="D238" s="832" t="s">
        <v>1120</v>
      </c>
      <c r="E238" s="832" t="s">
        <v>1895</v>
      </c>
      <c r="F238" s="849"/>
      <c r="G238" s="849"/>
      <c r="H238" s="837"/>
      <c r="I238" s="849">
        <v>1</v>
      </c>
      <c r="J238" s="849">
        <v>0</v>
      </c>
      <c r="K238" s="837"/>
      <c r="L238" s="849">
        <v>1</v>
      </c>
      <c r="M238" s="850">
        <v>0</v>
      </c>
    </row>
    <row r="239" spans="1:13" ht="14.4" customHeight="1" x14ac:dyDescent="0.3">
      <c r="A239" s="831" t="s">
        <v>2073</v>
      </c>
      <c r="B239" s="832" t="s">
        <v>1891</v>
      </c>
      <c r="C239" s="832" t="s">
        <v>3138</v>
      </c>
      <c r="D239" s="832" t="s">
        <v>2764</v>
      </c>
      <c r="E239" s="832" t="s">
        <v>1893</v>
      </c>
      <c r="F239" s="849">
        <v>2</v>
      </c>
      <c r="G239" s="849">
        <v>0</v>
      </c>
      <c r="H239" s="837"/>
      <c r="I239" s="849"/>
      <c r="J239" s="849"/>
      <c r="K239" s="837"/>
      <c r="L239" s="849">
        <v>2</v>
      </c>
      <c r="M239" s="850">
        <v>0</v>
      </c>
    </row>
    <row r="240" spans="1:13" ht="14.4" customHeight="1" x14ac:dyDescent="0.3">
      <c r="A240" s="831" t="s">
        <v>2073</v>
      </c>
      <c r="B240" s="832" t="s">
        <v>1920</v>
      </c>
      <c r="C240" s="832" t="s">
        <v>1921</v>
      </c>
      <c r="D240" s="832" t="s">
        <v>1100</v>
      </c>
      <c r="E240" s="832" t="s">
        <v>1922</v>
      </c>
      <c r="F240" s="849"/>
      <c r="G240" s="849"/>
      <c r="H240" s="837">
        <v>0</v>
      </c>
      <c r="I240" s="849">
        <v>4</v>
      </c>
      <c r="J240" s="849">
        <v>255</v>
      </c>
      <c r="K240" s="837">
        <v>1</v>
      </c>
      <c r="L240" s="849">
        <v>4</v>
      </c>
      <c r="M240" s="850">
        <v>255</v>
      </c>
    </row>
    <row r="241" spans="1:13" ht="14.4" customHeight="1" x14ac:dyDescent="0.3">
      <c r="A241" s="831" t="s">
        <v>2073</v>
      </c>
      <c r="B241" s="832" t="s">
        <v>3350</v>
      </c>
      <c r="C241" s="832" t="s">
        <v>2859</v>
      </c>
      <c r="D241" s="832" t="s">
        <v>2860</v>
      </c>
      <c r="E241" s="832" t="s">
        <v>2861</v>
      </c>
      <c r="F241" s="849"/>
      <c r="G241" s="849"/>
      <c r="H241" s="837">
        <v>0</v>
      </c>
      <c r="I241" s="849">
        <v>2</v>
      </c>
      <c r="J241" s="849">
        <v>1604.96</v>
      </c>
      <c r="K241" s="837">
        <v>1</v>
      </c>
      <c r="L241" s="849">
        <v>2</v>
      </c>
      <c r="M241" s="850">
        <v>1604.96</v>
      </c>
    </row>
    <row r="242" spans="1:13" ht="14.4" customHeight="1" x14ac:dyDescent="0.3">
      <c r="A242" s="831" t="s">
        <v>2073</v>
      </c>
      <c r="B242" s="832" t="s">
        <v>1929</v>
      </c>
      <c r="C242" s="832" t="s">
        <v>2023</v>
      </c>
      <c r="D242" s="832" t="s">
        <v>1118</v>
      </c>
      <c r="E242" s="832" t="s">
        <v>1739</v>
      </c>
      <c r="F242" s="849"/>
      <c r="G242" s="849"/>
      <c r="H242" s="837">
        <v>0</v>
      </c>
      <c r="I242" s="849">
        <v>2</v>
      </c>
      <c r="J242" s="849">
        <v>352.64</v>
      </c>
      <c r="K242" s="837">
        <v>1</v>
      </c>
      <c r="L242" s="849">
        <v>2</v>
      </c>
      <c r="M242" s="850">
        <v>352.64</v>
      </c>
    </row>
    <row r="243" spans="1:13" ht="14.4" customHeight="1" x14ac:dyDescent="0.3">
      <c r="A243" s="831" t="s">
        <v>2073</v>
      </c>
      <c r="B243" s="832" t="s">
        <v>1861</v>
      </c>
      <c r="C243" s="832" t="s">
        <v>2192</v>
      </c>
      <c r="D243" s="832" t="s">
        <v>2099</v>
      </c>
      <c r="E243" s="832" t="s">
        <v>2193</v>
      </c>
      <c r="F243" s="849">
        <v>1</v>
      </c>
      <c r="G243" s="849">
        <v>33.549999999999997</v>
      </c>
      <c r="H243" s="837">
        <v>1</v>
      </c>
      <c r="I243" s="849"/>
      <c r="J243" s="849"/>
      <c r="K243" s="837">
        <v>0</v>
      </c>
      <c r="L243" s="849">
        <v>1</v>
      </c>
      <c r="M243" s="850">
        <v>33.549999999999997</v>
      </c>
    </row>
    <row r="244" spans="1:13" ht="14.4" customHeight="1" x14ac:dyDescent="0.3">
      <c r="A244" s="831" t="s">
        <v>2073</v>
      </c>
      <c r="B244" s="832" t="s">
        <v>1861</v>
      </c>
      <c r="C244" s="832" t="s">
        <v>2098</v>
      </c>
      <c r="D244" s="832" t="s">
        <v>2099</v>
      </c>
      <c r="E244" s="832" t="s">
        <v>2100</v>
      </c>
      <c r="F244" s="849">
        <v>1</v>
      </c>
      <c r="G244" s="849">
        <v>50.32</v>
      </c>
      <c r="H244" s="837">
        <v>1</v>
      </c>
      <c r="I244" s="849"/>
      <c r="J244" s="849"/>
      <c r="K244" s="837">
        <v>0</v>
      </c>
      <c r="L244" s="849">
        <v>1</v>
      </c>
      <c r="M244" s="850">
        <v>50.32</v>
      </c>
    </row>
    <row r="245" spans="1:13" ht="14.4" customHeight="1" x14ac:dyDescent="0.3">
      <c r="A245" s="831" t="s">
        <v>2074</v>
      </c>
      <c r="B245" s="832" t="s">
        <v>1632</v>
      </c>
      <c r="C245" s="832" t="s">
        <v>2083</v>
      </c>
      <c r="D245" s="832" t="s">
        <v>810</v>
      </c>
      <c r="E245" s="832" t="s">
        <v>1638</v>
      </c>
      <c r="F245" s="849"/>
      <c r="G245" s="849"/>
      <c r="H245" s="837">
        <v>0</v>
      </c>
      <c r="I245" s="849">
        <v>29</v>
      </c>
      <c r="J245" s="849">
        <v>14235.81</v>
      </c>
      <c r="K245" s="837">
        <v>1</v>
      </c>
      <c r="L245" s="849">
        <v>29</v>
      </c>
      <c r="M245" s="850">
        <v>14235.81</v>
      </c>
    </row>
    <row r="246" spans="1:13" ht="14.4" customHeight="1" x14ac:dyDescent="0.3">
      <c r="A246" s="831" t="s">
        <v>2074</v>
      </c>
      <c r="B246" s="832" t="s">
        <v>1632</v>
      </c>
      <c r="C246" s="832" t="s">
        <v>2415</v>
      </c>
      <c r="D246" s="832" t="s">
        <v>810</v>
      </c>
      <c r="E246" s="832" t="s">
        <v>2416</v>
      </c>
      <c r="F246" s="849"/>
      <c r="G246" s="849"/>
      <c r="H246" s="837">
        <v>0</v>
      </c>
      <c r="I246" s="849">
        <v>3</v>
      </c>
      <c r="J246" s="849">
        <v>441.78</v>
      </c>
      <c r="K246" s="837">
        <v>1</v>
      </c>
      <c r="L246" s="849">
        <v>3</v>
      </c>
      <c r="M246" s="850">
        <v>441.78</v>
      </c>
    </row>
    <row r="247" spans="1:13" ht="14.4" customHeight="1" x14ac:dyDescent="0.3">
      <c r="A247" s="831" t="s">
        <v>2074</v>
      </c>
      <c r="B247" s="832" t="s">
        <v>1632</v>
      </c>
      <c r="C247" s="832" t="s">
        <v>2091</v>
      </c>
      <c r="D247" s="832" t="s">
        <v>810</v>
      </c>
      <c r="E247" s="832" t="s">
        <v>1636</v>
      </c>
      <c r="F247" s="849"/>
      <c r="G247" s="849"/>
      <c r="H247" s="837">
        <v>0</v>
      </c>
      <c r="I247" s="849">
        <v>19</v>
      </c>
      <c r="J247" s="849">
        <v>13990.27</v>
      </c>
      <c r="K247" s="837">
        <v>1</v>
      </c>
      <c r="L247" s="849">
        <v>19</v>
      </c>
      <c r="M247" s="850">
        <v>13990.27</v>
      </c>
    </row>
    <row r="248" spans="1:13" ht="14.4" customHeight="1" x14ac:dyDescent="0.3">
      <c r="A248" s="831" t="s">
        <v>2074</v>
      </c>
      <c r="B248" s="832" t="s">
        <v>1632</v>
      </c>
      <c r="C248" s="832" t="s">
        <v>3171</v>
      </c>
      <c r="D248" s="832" t="s">
        <v>3118</v>
      </c>
      <c r="E248" s="832" t="s">
        <v>3355</v>
      </c>
      <c r="F248" s="849"/>
      <c r="G248" s="849"/>
      <c r="H248" s="837">
        <v>0</v>
      </c>
      <c r="I248" s="849">
        <v>1</v>
      </c>
      <c r="J248" s="849">
        <v>1847.49</v>
      </c>
      <c r="K248" s="837">
        <v>1</v>
      </c>
      <c r="L248" s="849">
        <v>1</v>
      </c>
      <c r="M248" s="850">
        <v>1847.49</v>
      </c>
    </row>
    <row r="249" spans="1:13" ht="14.4" customHeight="1" x14ac:dyDescent="0.3">
      <c r="A249" s="831" t="s">
        <v>2074</v>
      </c>
      <c r="B249" s="832" t="s">
        <v>1723</v>
      </c>
      <c r="C249" s="832" t="s">
        <v>3078</v>
      </c>
      <c r="D249" s="832" t="s">
        <v>3079</v>
      </c>
      <c r="E249" s="832" t="s">
        <v>3080</v>
      </c>
      <c r="F249" s="849">
        <v>1</v>
      </c>
      <c r="G249" s="849">
        <v>43.61</v>
      </c>
      <c r="H249" s="837">
        <v>1</v>
      </c>
      <c r="I249" s="849"/>
      <c r="J249" s="849"/>
      <c r="K249" s="837">
        <v>0</v>
      </c>
      <c r="L249" s="849">
        <v>1</v>
      </c>
      <c r="M249" s="850">
        <v>43.61</v>
      </c>
    </row>
    <row r="250" spans="1:13" ht="14.4" customHeight="1" x14ac:dyDescent="0.3">
      <c r="A250" s="831" t="s">
        <v>2074</v>
      </c>
      <c r="B250" s="832" t="s">
        <v>1773</v>
      </c>
      <c r="C250" s="832" t="s">
        <v>1776</v>
      </c>
      <c r="D250" s="832" t="s">
        <v>1158</v>
      </c>
      <c r="E250" s="832" t="s">
        <v>1777</v>
      </c>
      <c r="F250" s="849"/>
      <c r="G250" s="849"/>
      <c r="H250" s="837">
        <v>0</v>
      </c>
      <c r="I250" s="849">
        <v>3</v>
      </c>
      <c r="J250" s="849">
        <v>463.08000000000004</v>
      </c>
      <c r="K250" s="837">
        <v>1</v>
      </c>
      <c r="L250" s="849">
        <v>3</v>
      </c>
      <c r="M250" s="850">
        <v>463.08000000000004</v>
      </c>
    </row>
    <row r="251" spans="1:13" ht="14.4" customHeight="1" x14ac:dyDescent="0.3">
      <c r="A251" s="831" t="s">
        <v>2074</v>
      </c>
      <c r="B251" s="832" t="s">
        <v>1773</v>
      </c>
      <c r="C251" s="832" t="s">
        <v>1778</v>
      </c>
      <c r="D251" s="832" t="s">
        <v>1779</v>
      </c>
      <c r="E251" s="832" t="s">
        <v>1780</v>
      </c>
      <c r="F251" s="849"/>
      <c r="G251" s="849"/>
      <c r="H251" s="837">
        <v>0</v>
      </c>
      <c r="I251" s="849">
        <v>1</v>
      </c>
      <c r="J251" s="849">
        <v>149.52000000000001</v>
      </c>
      <c r="K251" s="837">
        <v>1</v>
      </c>
      <c r="L251" s="849">
        <v>1</v>
      </c>
      <c r="M251" s="850">
        <v>149.52000000000001</v>
      </c>
    </row>
    <row r="252" spans="1:13" ht="14.4" customHeight="1" x14ac:dyDescent="0.3">
      <c r="A252" s="831" t="s">
        <v>2074</v>
      </c>
      <c r="B252" s="832" t="s">
        <v>1773</v>
      </c>
      <c r="C252" s="832" t="s">
        <v>3015</v>
      </c>
      <c r="D252" s="832" t="s">
        <v>3016</v>
      </c>
      <c r="E252" s="832" t="s">
        <v>3353</v>
      </c>
      <c r="F252" s="849"/>
      <c r="G252" s="849"/>
      <c r="H252" s="837">
        <v>0</v>
      </c>
      <c r="I252" s="849">
        <v>1</v>
      </c>
      <c r="J252" s="849">
        <v>75.73</v>
      </c>
      <c r="K252" s="837">
        <v>1</v>
      </c>
      <c r="L252" s="849">
        <v>1</v>
      </c>
      <c r="M252" s="850">
        <v>75.73</v>
      </c>
    </row>
    <row r="253" spans="1:13" ht="14.4" customHeight="1" x14ac:dyDescent="0.3">
      <c r="A253" s="831" t="s">
        <v>2074</v>
      </c>
      <c r="B253" s="832" t="s">
        <v>1805</v>
      </c>
      <c r="C253" s="832" t="s">
        <v>3163</v>
      </c>
      <c r="D253" s="832" t="s">
        <v>1807</v>
      </c>
      <c r="E253" s="832" t="s">
        <v>3164</v>
      </c>
      <c r="F253" s="849"/>
      <c r="G253" s="849"/>
      <c r="H253" s="837">
        <v>0</v>
      </c>
      <c r="I253" s="849">
        <v>1</v>
      </c>
      <c r="J253" s="849">
        <v>141.09</v>
      </c>
      <c r="K253" s="837">
        <v>1</v>
      </c>
      <c r="L253" s="849">
        <v>1</v>
      </c>
      <c r="M253" s="850">
        <v>141.09</v>
      </c>
    </row>
    <row r="254" spans="1:13" ht="14.4" customHeight="1" x14ac:dyDescent="0.3">
      <c r="A254" s="831" t="s">
        <v>2074</v>
      </c>
      <c r="B254" s="832" t="s">
        <v>1841</v>
      </c>
      <c r="C254" s="832" t="s">
        <v>1844</v>
      </c>
      <c r="D254" s="832" t="s">
        <v>671</v>
      </c>
      <c r="E254" s="832" t="s">
        <v>1845</v>
      </c>
      <c r="F254" s="849"/>
      <c r="G254" s="849"/>
      <c r="H254" s="837">
        <v>0</v>
      </c>
      <c r="I254" s="849">
        <v>1</v>
      </c>
      <c r="J254" s="849">
        <v>48.42</v>
      </c>
      <c r="K254" s="837">
        <v>1</v>
      </c>
      <c r="L254" s="849">
        <v>1</v>
      </c>
      <c r="M254" s="850">
        <v>48.42</v>
      </c>
    </row>
    <row r="255" spans="1:13" ht="14.4" customHeight="1" x14ac:dyDescent="0.3">
      <c r="A255" s="831" t="s">
        <v>2074</v>
      </c>
      <c r="B255" s="832" t="s">
        <v>1865</v>
      </c>
      <c r="C255" s="832" t="s">
        <v>1866</v>
      </c>
      <c r="D255" s="832" t="s">
        <v>1867</v>
      </c>
      <c r="E255" s="832" t="s">
        <v>1868</v>
      </c>
      <c r="F255" s="849"/>
      <c r="G255" s="849"/>
      <c r="H255" s="837"/>
      <c r="I255" s="849">
        <v>4</v>
      </c>
      <c r="J255" s="849">
        <v>0</v>
      </c>
      <c r="K255" s="837"/>
      <c r="L255" s="849">
        <v>4</v>
      </c>
      <c r="M255" s="850">
        <v>0</v>
      </c>
    </row>
    <row r="256" spans="1:13" ht="14.4" customHeight="1" x14ac:dyDescent="0.3">
      <c r="A256" s="831" t="s">
        <v>2074</v>
      </c>
      <c r="B256" s="832" t="s">
        <v>3356</v>
      </c>
      <c r="C256" s="832" t="s">
        <v>3182</v>
      </c>
      <c r="D256" s="832" t="s">
        <v>3183</v>
      </c>
      <c r="E256" s="832" t="s">
        <v>3184</v>
      </c>
      <c r="F256" s="849">
        <v>1</v>
      </c>
      <c r="G256" s="849">
        <v>60.39</v>
      </c>
      <c r="H256" s="837">
        <v>1</v>
      </c>
      <c r="I256" s="849"/>
      <c r="J256" s="849"/>
      <c r="K256" s="837">
        <v>0</v>
      </c>
      <c r="L256" s="849">
        <v>1</v>
      </c>
      <c r="M256" s="850">
        <v>60.39</v>
      </c>
    </row>
    <row r="257" spans="1:13" ht="14.4" customHeight="1" x14ac:dyDescent="0.3">
      <c r="A257" s="831" t="s">
        <v>2074</v>
      </c>
      <c r="B257" s="832" t="s">
        <v>3347</v>
      </c>
      <c r="C257" s="832" t="s">
        <v>2838</v>
      </c>
      <c r="D257" s="832" t="s">
        <v>2839</v>
      </c>
      <c r="E257" s="832" t="s">
        <v>2840</v>
      </c>
      <c r="F257" s="849"/>
      <c r="G257" s="849"/>
      <c r="H257" s="837">
        <v>0</v>
      </c>
      <c r="I257" s="849">
        <v>1</v>
      </c>
      <c r="J257" s="849">
        <v>176.32</v>
      </c>
      <c r="K257" s="837">
        <v>1</v>
      </c>
      <c r="L257" s="849">
        <v>1</v>
      </c>
      <c r="M257" s="850">
        <v>176.32</v>
      </c>
    </row>
    <row r="258" spans="1:13" ht="14.4" customHeight="1" x14ac:dyDescent="0.3">
      <c r="A258" s="831" t="s">
        <v>2075</v>
      </c>
      <c r="B258" s="832" t="s">
        <v>1632</v>
      </c>
      <c r="C258" s="832" t="s">
        <v>2083</v>
      </c>
      <c r="D258" s="832" t="s">
        <v>810</v>
      </c>
      <c r="E258" s="832" t="s">
        <v>1638</v>
      </c>
      <c r="F258" s="849"/>
      <c r="G258" s="849"/>
      <c r="H258" s="837">
        <v>0</v>
      </c>
      <c r="I258" s="849">
        <v>74</v>
      </c>
      <c r="J258" s="849">
        <v>36325.86</v>
      </c>
      <c r="K258" s="837">
        <v>1</v>
      </c>
      <c r="L258" s="849">
        <v>74</v>
      </c>
      <c r="M258" s="850">
        <v>36325.86</v>
      </c>
    </row>
    <row r="259" spans="1:13" ht="14.4" customHeight="1" x14ac:dyDescent="0.3">
      <c r="A259" s="831" t="s">
        <v>2075</v>
      </c>
      <c r="B259" s="832" t="s">
        <v>1632</v>
      </c>
      <c r="C259" s="832" t="s">
        <v>2091</v>
      </c>
      <c r="D259" s="832" t="s">
        <v>810</v>
      </c>
      <c r="E259" s="832" t="s">
        <v>1636</v>
      </c>
      <c r="F259" s="849"/>
      <c r="G259" s="849"/>
      <c r="H259" s="837">
        <v>0</v>
      </c>
      <c r="I259" s="849">
        <v>67</v>
      </c>
      <c r="J259" s="849">
        <v>49334.110000000015</v>
      </c>
      <c r="K259" s="837">
        <v>1</v>
      </c>
      <c r="L259" s="849">
        <v>67</v>
      </c>
      <c r="M259" s="850">
        <v>49334.110000000015</v>
      </c>
    </row>
    <row r="260" spans="1:13" ht="14.4" customHeight="1" x14ac:dyDescent="0.3">
      <c r="A260" s="831" t="s">
        <v>2075</v>
      </c>
      <c r="B260" s="832" t="s">
        <v>1632</v>
      </c>
      <c r="C260" s="832" t="s">
        <v>2233</v>
      </c>
      <c r="D260" s="832" t="s">
        <v>810</v>
      </c>
      <c r="E260" s="832" t="s">
        <v>2234</v>
      </c>
      <c r="F260" s="849"/>
      <c r="G260" s="849"/>
      <c r="H260" s="837">
        <v>0</v>
      </c>
      <c r="I260" s="849">
        <v>6</v>
      </c>
      <c r="J260" s="849">
        <v>5542.4400000000005</v>
      </c>
      <c r="K260" s="837">
        <v>1</v>
      </c>
      <c r="L260" s="849">
        <v>6</v>
      </c>
      <c r="M260" s="850">
        <v>5542.4400000000005</v>
      </c>
    </row>
    <row r="261" spans="1:13" ht="14.4" customHeight="1" x14ac:dyDescent="0.3">
      <c r="A261" s="831" t="s">
        <v>2075</v>
      </c>
      <c r="B261" s="832" t="s">
        <v>1632</v>
      </c>
      <c r="C261" s="832" t="s">
        <v>2293</v>
      </c>
      <c r="D261" s="832" t="s">
        <v>810</v>
      </c>
      <c r="E261" s="832" t="s">
        <v>2294</v>
      </c>
      <c r="F261" s="849"/>
      <c r="G261" s="849"/>
      <c r="H261" s="837">
        <v>0</v>
      </c>
      <c r="I261" s="849">
        <v>1</v>
      </c>
      <c r="J261" s="849">
        <v>1154.68</v>
      </c>
      <c r="K261" s="837">
        <v>1</v>
      </c>
      <c r="L261" s="849">
        <v>1</v>
      </c>
      <c r="M261" s="850">
        <v>1154.68</v>
      </c>
    </row>
    <row r="262" spans="1:13" ht="14.4" customHeight="1" x14ac:dyDescent="0.3">
      <c r="A262" s="831" t="s">
        <v>2075</v>
      </c>
      <c r="B262" s="832" t="s">
        <v>1632</v>
      </c>
      <c r="C262" s="832" t="s">
        <v>3117</v>
      </c>
      <c r="D262" s="832" t="s">
        <v>3118</v>
      </c>
      <c r="E262" s="832" t="s">
        <v>3354</v>
      </c>
      <c r="F262" s="849"/>
      <c r="G262" s="849"/>
      <c r="H262" s="837">
        <v>0</v>
      </c>
      <c r="I262" s="849">
        <v>5</v>
      </c>
      <c r="J262" s="849">
        <v>6928.0999999999995</v>
      </c>
      <c r="K262" s="837">
        <v>1</v>
      </c>
      <c r="L262" s="849">
        <v>5</v>
      </c>
      <c r="M262" s="850">
        <v>6928.0999999999995</v>
      </c>
    </row>
    <row r="263" spans="1:13" ht="14.4" customHeight="1" x14ac:dyDescent="0.3">
      <c r="A263" s="831" t="s">
        <v>2075</v>
      </c>
      <c r="B263" s="832" t="s">
        <v>1639</v>
      </c>
      <c r="C263" s="832" t="s">
        <v>1640</v>
      </c>
      <c r="D263" s="832" t="s">
        <v>1641</v>
      </c>
      <c r="E263" s="832" t="s">
        <v>1642</v>
      </c>
      <c r="F263" s="849"/>
      <c r="G263" s="849"/>
      <c r="H263" s="837">
        <v>0</v>
      </c>
      <c r="I263" s="849">
        <v>2</v>
      </c>
      <c r="J263" s="849">
        <v>186.86</v>
      </c>
      <c r="K263" s="837">
        <v>1</v>
      </c>
      <c r="L263" s="849">
        <v>2</v>
      </c>
      <c r="M263" s="850">
        <v>186.86</v>
      </c>
    </row>
    <row r="264" spans="1:13" ht="14.4" customHeight="1" x14ac:dyDescent="0.3">
      <c r="A264" s="831" t="s">
        <v>2075</v>
      </c>
      <c r="B264" s="832" t="s">
        <v>1650</v>
      </c>
      <c r="C264" s="832" t="s">
        <v>2847</v>
      </c>
      <c r="D264" s="832" t="s">
        <v>1652</v>
      </c>
      <c r="E264" s="832" t="s">
        <v>2848</v>
      </c>
      <c r="F264" s="849"/>
      <c r="G264" s="849"/>
      <c r="H264" s="837">
        <v>0</v>
      </c>
      <c r="I264" s="849">
        <v>3</v>
      </c>
      <c r="J264" s="849">
        <v>1054.53</v>
      </c>
      <c r="K264" s="837">
        <v>1</v>
      </c>
      <c r="L264" s="849">
        <v>3</v>
      </c>
      <c r="M264" s="850">
        <v>1054.53</v>
      </c>
    </row>
    <row r="265" spans="1:13" ht="14.4" customHeight="1" x14ac:dyDescent="0.3">
      <c r="A265" s="831" t="s">
        <v>2075</v>
      </c>
      <c r="B265" s="832" t="s">
        <v>1654</v>
      </c>
      <c r="C265" s="832" t="s">
        <v>2388</v>
      </c>
      <c r="D265" s="832" t="s">
        <v>813</v>
      </c>
      <c r="E265" s="832" t="s">
        <v>1658</v>
      </c>
      <c r="F265" s="849">
        <v>1</v>
      </c>
      <c r="G265" s="849">
        <v>42.51</v>
      </c>
      <c r="H265" s="837">
        <v>1</v>
      </c>
      <c r="I265" s="849"/>
      <c r="J265" s="849"/>
      <c r="K265" s="837">
        <v>0</v>
      </c>
      <c r="L265" s="849">
        <v>1</v>
      </c>
      <c r="M265" s="850">
        <v>42.51</v>
      </c>
    </row>
    <row r="266" spans="1:13" ht="14.4" customHeight="1" x14ac:dyDescent="0.3">
      <c r="A266" s="831" t="s">
        <v>2075</v>
      </c>
      <c r="B266" s="832" t="s">
        <v>1675</v>
      </c>
      <c r="C266" s="832" t="s">
        <v>2385</v>
      </c>
      <c r="D266" s="832" t="s">
        <v>1677</v>
      </c>
      <c r="E266" s="832" t="s">
        <v>2386</v>
      </c>
      <c r="F266" s="849"/>
      <c r="G266" s="849"/>
      <c r="H266" s="837">
        <v>0</v>
      </c>
      <c r="I266" s="849">
        <v>1</v>
      </c>
      <c r="J266" s="849">
        <v>17.559999999999999</v>
      </c>
      <c r="K266" s="837">
        <v>1</v>
      </c>
      <c r="L266" s="849">
        <v>1</v>
      </c>
      <c r="M266" s="850">
        <v>17.559999999999999</v>
      </c>
    </row>
    <row r="267" spans="1:13" ht="14.4" customHeight="1" x14ac:dyDescent="0.3">
      <c r="A267" s="831" t="s">
        <v>2075</v>
      </c>
      <c r="B267" s="832" t="s">
        <v>1690</v>
      </c>
      <c r="C267" s="832" t="s">
        <v>1691</v>
      </c>
      <c r="D267" s="832" t="s">
        <v>1692</v>
      </c>
      <c r="E267" s="832" t="s">
        <v>1693</v>
      </c>
      <c r="F267" s="849"/>
      <c r="G267" s="849"/>
      <c r="H267" s="837">
        <v>0</v>
      </c>
      <c r="I267" s="849">
        <v>3</v>
      </c>
      <c r="J267" s="849">
        <v>289.59000000000003</v>
      </c>
      <c r="K267" s="837">
        <v>1</v>
      </c>
      <c r="L267" s="849">
        <v>3</v>
      </c>
      <c r="M267" s="850">
        <v>289.59000000000003</v>
      </c>
    </row>
    <row r="268" spans="1:13" ht="14.4" customHeight="1" x14ac:dyDescent="0.3">
      <c r="A268" s="831" t="s">
        <v>2075</v>
      </c>
      <c r="B268" s="832" t="s">
        <v>1690</v>
      </c>
      <c r="C268" s="832" t="s">
        <v>2745</v>
      </c>
      <c r="D268" s="832" t="s">
        <v>1692</v>
      </c>
      <c r="E268" s="832" t="s">
        <v>2746</v>
      </c>
      <c r="F268" s="849"/>
      <c r="G268" s="849"/>
      <c r="H268" s="837">
        <v>0</v>
      </c>
      <c r="I268" s="849">
        <v>1</v>
      </c>
      <c r="J268" s="849">
        <v>317.98</v>
      </c>
      <c r="K268" s="837">
        <v>1</v>
      </c>
      <c r="L268" s="849">
        <v>1</v>
      </c>
      <c r="M268" s="850">
        <v>317.98</v>
      </c>
    </row>
    <row r="269" spans="1:13" ht="14.4" customHeight="1" x14ac:dyDescent="0.3">
      <c r="A269" s="831" t="s">
        <v>2075</v>
      </c>
      <c r="B269" s="832" t="s">
        <v>1690</v>
      </c>
      <c r="C269" s="832" t="s">
        <v>3225</v>
      </c>
      <c r="D269" s="832" t="s">
        <v>1692</v>
      </c>
      <c r="E269" s="832" t="s">
        <v>3226</v>
      </c>
      <c r="F269" s="849"/>
      <c r="G269" s="849"/>
      <c r="H269" s="837"/>
      <c r="I269" s="849">
        <v>2</v>
      </c>
      <c r="J269" s="849">
        <v>0</v>
      </c>
      <c r="K269" s="837"/>
      <c r="L269" s="849">
        <v>2</v>
      </c>
      <c r="M269" s="850">
        <v>0</v>
      </c>
    </row>
    <row r="270" spans="1:13" ht="14.4" customHeight="1" x14ac:dyDescent="0.3">
      <c r="A270" s="831" t="s">
        <v>2075</v>
      </c>
      <c r="B270" s="832" t="s">
        <v>1699</v>
      </c>
      <c r="C270" s="832" t="s">
        <v>1703</v>
      </c>
      <c r="D270" s="832" t="s">
        <v>1704</v>
      </c>
      <c r="E270" s="832" t="s">
        <v>1705</v>
      </c>
      <c r="F270" s="849"/>
      <c r="G270" s="849"/>
      <c r="H270" s="837">
        <v>0</v>
      </c>
      <c r="I270" s="849">
        <v>1</v>
      </c>
      <c r="J270" s="849">
        <v>145.72999999999999</v>
      </c>
      <c r="K270" s="837">
        <v>1</v>
      </c>
      <c r="L270" s="849">
        <v>1</v>
      </c>
      <c r="M270" s="850">
        <v>145.72999999999999</v>
      </c>
    </row>
    <row r="271" spans="1:13" ht="14.4" customHeight="1" x14ac:dyDescent="0.3">
      <c r="A271" s="831" t="s">
        <v>2075</v>
      </c>
      <c r="B271" s="832" t="s">
        <v>1710</v>
      </c>
      <c r="C271" s="832" t="s">
        <v>3223</v>
      </c>
      <c r="D271" s="832" t="s">
        <v>1712</v>
      </c>
      <c r="E271" s="832" t="s">
        <v>3224</v>
      </c>
      <c r="F271" s="849"/>
      <c r="G271" s="849"/>
      <c r="H271" s="837">
        <v>0</v>
      </c>
      <c r="I271" s="849">
        <v>2</v>
      </c>
      <c r="J271" s="849">
        <v>1484.34</v>
      </c>
      <c r="K271" s="837">
        <v>1</v>
      </c>
      <c r="L271" s="849">
        <v>2</v>
      </c>
      <c r="M271" s="850">
        <v>1484.34</v>
      </c>
    </row>
    <row r="272" spans="1:13" ht="14.4" customHeight="1" x14ac:dyDescent="0.3">
      <c r="A272" s="831" t="s">
        <v>2075</v>
      </c>
      <c r="B272" s="832" t="s">
        <v>1723</v>
      </c>
      <c r="C272" s="832" t="s">
        <v>3227</v>
      </c>
      <c r="D272" s="832" t="s">
        <v>3228</v>
      </c>
      <c r="E272" s="832" t="s">
        <v>3080</v>
      </c>
      <c r="F272" s="849">
        <v>5</v>
      </c>
      <c r="G272" s="849">
        <v>197.95</v>
      </c>
      <c r="H272" s="837">
        <v>1</v>
      </c>
      <c r="I272" s="849"/>
      <c r="J272" s="849"/>
      <c r="K272" s="837">
        <v>0</v>
      </c>
      <c r="L272" s="849">
        <v>5</v>
      </c>
      <c r="M272" s="850">
        <v>197.95</v>
      </c>
    </row>
    <row r="273" spans="1:13" ht="14.4" customHeight="1" x14ac:dyDescent="0.3">
      <c r="A273" s="831" t="s">
        <v>2075</v>
      </c>
      <c r="B273" s="832" t="s">
        <v>1773</v>
      </c>
      <c r="C273" s="832" t="s">
        <v>1776</v>
      </c>
      <c r="D273" s="832" t="s">
        <v>1158</v>
      </c>
      <c r="E273" s="832" t="s">
        <v>1777</v>
      </c>
      <c r="F273" s="849"/>
      <c r="G273" s="849"/>
      <c r="H273" s="837">
        <v>0</v>
      </c>
      <c r="I273" s="849">
        <v>2</v>
      </c>
      <c r="J273" s="849">
        <v>308.72000000000003</v>
      </c>
      <c r="K273" s="837">
        <v>1</v>
      </c>
      <c r="L273" s="849">
        <v>2</v>
      </c>
      <c r="M273" s="850">
        <v>308.72000000000003</v>
      </c>
    </row>
    <row r="274" spans="1:13" ht="14.4" customHeight="1" x14ac:dyDescent="0.3">
      <c r="A274" s="831" t="s">
        <v>2075</v>
      </c>
      <c r="B274" s="832" t="s">
        <v>1773</v>
      </c>
      <c r="C274" s="832" t="s">
        <v>2260</v>
      </c>
      <c r="D274" s="832" t="s">
        <v>1158</v>
      </c>
      <c r="E274" s="832" t="s">
        <v>1777</v>
      </c>
      <c r="F274" s="849">
        <v>1</v>
      </c>
      <c r="G274" s="849">
        <v>154.36000000000001</v>
      </c>
      <c r="H274" s="837">
        <v>1</v>
      </c>
      <c r="I274" s="849"/>
      <c r="J274" s="849"/>
      <c r="K274" s="837">
        <v>0</v>
      </c>
      <c r="L274" s="849">
        <v>1</v>
      </c>
      <c r="M274" s="850">
        <v>154.36000000000001</v>
      </c>
    </row>
    <row r="275" spans="1:13" ht="14.4" customHeight="1" x14ac:dyDescent="0.3">
      <c r="A275" s="831" t="s">
        <v>2075</v>
      </c>
      <c r="B275" s="832" t="s">
        <v>1787</v>
      </c>
      <c r="C275" s="832" t="s">
        <v>3188</v>
      </c>
      <c r="D275" s="832" t="s">
        <v>1792</v>
      </c>
      <c r="E275" s="832" t="s">
        <v>1790</v>
      </c>
      <c r="F275" s="849">
        <v>2</v>
      </c>
      <c r="G275" s="849">
        <v>341.04</v>
      </c>
      <c r="H275" s="837">
        <v>1</v>
      </c>
      <c r="I275" s="849"/>
      <c r="J275" s="849"/>
      <c r="K275" s="837">
        <v>0</v>
      </c>
      <c r="L275" s="849">
        <v>2</v>
      </c>
      <c r="M275" s="850">
        <v>341.04</v>
      </c>
    </row>
    <row r="276" spans="1:13" ht="14.4" customHeight="1" x14ac:dyDescent="0.3">
      <c r="A276" s="831" t="s">
        <v>2075</v>
      </c>
      <c r="B276" s="832" t="s">
        <v>1787</v>
      </c>
      <c r="C276" s="832" t="s">
        <v>3189</v>
      </c>
      <c r="D276" s="832" t="s">
        <v>1789</v>
      </c>
      <c r="E276" s="832" t="s">
        <v>2407</v>
      </c>
      <c r="F276" s="849"/>
      <c r="G276" s="849"/>
      <c r="H276" s="837">
        <v>0</v>
      </c>
      <c r="I276" s="849">
        <v>1</v>
      </c>
      <c r="J276" s="849">
        <v>85.27</v>
      </c>
      <c r="K276" s="837">
        <v>1</v>
      </c>
      <c r="L276" s="849">
        <v>1</v>
      </c>
      <c r="M276" s="850">
        <v>85.27</v>
      </c>
    </row>
    <row r="277" spans="1:13" ht="14.4" customHeight="1" x14ac:dyDescent="0.3">
      <c r="A277" s="831" t="s">
        <v>2075</v>
      </c>
      <c r="B277" s="832" t="s">
        <v>1787</v>
      </c>
      <c r="C277" s="832" t="s">
        <v>1788</v>
      </c>
      <c r="D277" s="832" t="s">
        <v>1789</v>
      </c>
      <c r="E277" s="832" t="s">
        <v>1790</v>
      </c>
      <c r="F277" s="849"/>
      <c r="G277" s="849"/>
      <c r="H277" s="837">
        <v>0</v>
      </c>
      <c r="I277" s="849">
        <v>2</v>
      </c>
      <c r="J277" s="849">
        <v>341.04</v>
      </c>
      <c r="K277" s="837">
        <v>1</v>
      </c>
      <c r="L277" s="849">
        <v>2</v>
      </c>
      <c r="M277" s="850">
        <v>341.04</v>
      </c>
    </row>
    <row r="278" spans="1:13" ht="14.4" customHeight="1" x14ac:dyDescent="0.3">
      <c r="A278" s="831" t="s">
        <v>2075</v>
      </c>
      <c r="B278" s="832" t="s">
        <v>1787</v>
      </c>
      <c r="C278" s="832" t="s">
        <v>3190</v>
      </c>
      <c r="D278" s="832" t="s">
        <v>1789</v>
      </c>
      <c r="E278" s="832" t="s">
        <v>3191</v>
      </c>
      <c r="F278" s="849"/>
      <c r="G278" s="849"/>
      <c r="H278" s="837">
        <v>0</v>
      </c>
      <c r="I278" s="849">
        <v>1</v>
      </c>
      <c r="J278" s="849">
        <v>272.83</v>
      </c>
      <c r="K278" s="837">
        <v>1</v>
      </c>
      <c r="L278" s="849">
        <v>1</v>
      </c>
      <c r="M278" s="850">
        <v>272.83</v>
      </c>
    </row>
    <row r="279" spans="1:13" ht="14.4" customHeight="1" x14ac:dyDescent="0.3">
      <c r="A279" s="831" t="s">
        <v>2075</v>
      </c>
      <c r="B279" s="832" t="s">
        <v>1805</v>
      </c>
      <c r="C279" s="832" t="s">
        <v>1806</v>
      </c>
      <c r="D279" s="832" t="s">
        <v>1807</v>
      </c>
      <c r="E279" s="832" t="s">
        <v>1808</v>
      </c>
      <c r="F279" s="849"/>
      <c r="G279" s="849"/>
      <c r="H279" s="837">
        <v>0</v>
      </c>
      <c r="I279" s="849">
        <v>1</v>
      </c>
      <c r="J279" s="849">
        <v>70.540000000000006</v>
      </c>
      <c r="K279" s="837">
        <v>1</v>
      </c>
      <c r="L279" s="849">
        <v>1</v>
      </c>
      <c r="M279" s="850">
        <v>70.540000000000006</v>
      </c>
    </row>
    <row r="280" spans="1:13" ht="14.4" customHeight="1" x14ac:dyDescent="0.3">
      <c r="A280" s="831" t="s">
        <v>2075</v>
      </c>
      <c r="B280" s="832" t="s">
        <v>1809</v>
      </c>
      <c r="C280" s="832" t="s">
        <v>2228</v>
      </c>
      <c r="D280" s="832" t="s">
        <v>2163</v>
      </c>
      <c r="E280" s="832" t="s">
        <v>2164</v>
      </c>
      <c r="F280" s="849">
        <v>1</v>
      </c>
      <c r="G280" s="849">
        <v>132.97999999999999</v>
      </c>
      <c r="H280" s="837">
        <v>1</v>
      </c>
      <c r="I280" s="849"/>
      <c r="J280" s="849"/>
      <c r="K280" s="837">
        <v>0</v>
      </c>
      <c r="L280" s="849">
        <v>1</v>
      </c>
      <c r="M280" s="850">
        <v>132.97999999999999</v>
      </c>
    </row>
    <row r="281" spans="1:13" ht="14.4" customHeight="1" x14ac:dyDescent="0.3">
      <c r="A281" s="831" t="s">
        <v>2075</v>
      </c>
      <c r="B281" s="832" t="s">
        <v>1992</v>
      </c>
      <c r="C281" s="832" t="s">
        <v>2883</v>
      </c>
      <c r="D281" s="832" t="s">
        <v>1994</v>
      </c>
      <c r="E281" s="832" t="s">
        <v>2884</v>
      </c>
      <c r="F281" s="849"/>
      <c r="G281" s="849"/>
      <c r="H281" s="837">
        <v>0</v>
      </c>
      <c r="I281" s="849">
        <v>2</v>
      </c>
      <c r="J281" s="849">
        <v>387.36</v>
      </c>
      <c r="K281" s="837">
        <v>1</v>
      </c>
      <c r="L281" s="849">
        <v>2</v>
      </c>
      <c r="M281" s="850">
        <v>387.36</v>
      </c>
    </row>
    <row r="282" spans="1:13" ht="14.4" customHeight="1" x14ac:dyDescent="0.3">
      <c r="A282" s="831" t="s">
        <v>2075</v>
      </c>
      <c r="B282" s="832" t="s">
        <v>1841</v>
      </c>
      <c r="C282" s="832" t="s">
        <v>1842</v>
      </c>
      <c r="D282" s="832" t="s">
        <v>671</v>
      </c>
      <c r="E282" s="832" t="s">
        <v>1843</v>
      </c>
      <c r="F282" s="849"/>
      <c r="G282" s="849"/>
      <c r="H282" s="837">
        <v>0</v>
      </c>
      <c r="I282" s="849">
        <v>2</v>
      </c>
      <c r="J282" s="849">
        <v>48.44</v>
      </c>
      <c r="K282" s="837">
        <v>1</v>
      </c>
      <c r="L282" s="849">
        <v>2</v>
      </c>
      <c r="M282" s="850">
        <v>48.44</v>
      </c>
    </row>
    <row r="283" spans="1:13" ht="14.4" customHeight="1" x14ac:dyDescent="0.3">
      <c r="A283" s="831" t="s">
        <v>2075</v>
      </c>
      <c r="B283" s="832" t="s">
        <v>1841</v>
      </c>
      <c r="C283" s="832" t="s">
        <v>1844</v>
      </c>
      <c r="D283" s="832" t="s">
        <v>671</v>
      </c>
      <c r="E283" s="832" t="s">
        <v>1845</v>
      </c>
      <c r="F283" s="849"/>
      <c r="G283" s="849"/>
      <c r="H283" s="837">
        <v>0</v>
      </c>
      <c r="I283" s="849">
        <v>15</v>
      </c>
      <c r="J283" s="849">
        <v>726.3</v>
      </c>
      <c r="K283" s="837">
        <v>1</v>
      </c>
      <c r="L283" s="849">
        <v>15</v>
      </c>
      <c r="M283" s="850">
        <v>726.3</v>
      </c>
    </row>
    <row r="284" spans="1:13" ht="14.4" customHeight="1" x14ac:dyDescent="0.3">
      <c r="A284" s="831" t="s">
        <v>2075</v>
      </c>
      <c r="B284" s="832" t="s">
        <v>1865</v>
      </c>
      <c r="C284" s="832" t="s">
        <v>1866</v>
      </c>
      <c r="D284" s="832" t="s">
        <v>1867</v>
      </c>
      <c r="E284" s="832" t="s">
        <v>1868</v>
      </c>
      <c r="F284" s="849"/>
      <c r="G284" s="849"/>
      <c r="H284" s="837"/>
      <c r="I284" s="849">
        <v>126</v>
      </c>
      <c r="J284" s="849">
        <v>0</v>
      </c>
      <c r="K284" s="837"/>
      <c r="L284" s="849">
        <v>126</v>
      </c>
      <c r="M284" s="850">
        <v>0</v>
      </c>
    </row>
    <row r="285" spans="1:13" ht="14.4" customHeight="1" x14ac:dyDescent="0.3">
      <c r="A285" s="831" t="s">
        <v>2075</v>
      </c>
      <c r="B285" s="832" t="s">
        <v>3356</v>
      </c>
      <c r="C285" s="832" t="s">
        <v>3182</v>
      </c>
      <c r="D285" s="832" t="s">
        <v>3183</v>
      </c>
      <c r="E285" s="832" t="s">
        <v>3184</v>
      </c>
      <c r="F285" s="849">
        <v>2</v>
      </c>
      <c r="G285" s="849">
        <v>120.78</v>
      </c>
      <c r="H285" s="837">
        <v>1</v>
      </c>
      <c r="I285" s="849"/>
      <c r="J285" s="849"/>
      <c r="K285" s="837">
        <v>0</v>
      </c>
      <c r="L285" s="849">
        <v>2</v>
      </c>
      <c r="M285" s="850">
        <v>120.78</v>
      </c>
    </row>
    <row r="286" spans="1:13" ht="14.4" customHeight="1" x14ac:dyDescent="0.3">
      <c r="A286" s="831" t="s">
        <v>2075</v>
      </c>
      <c r="B286" s="832" t="s">
        <v>1891</v>
      </c>
      <c r="C286" s="832" t="s">
        <v>2765</v>
      </c>
      <c r="D286" s="832" t="s">
        <v>2764</v>
      </c>
      <c r="E286" s="832" t="s">
        <v>1893</v>
      </c>
      <c r="F286" s="849">
        <v>2</v>
      </c>
      <c r="G286" s="849">
        <v>0</v>
      </c>
      <c r="H286" s="837"/>
      <c r="I286" s="849"/>
      <c r="J286" s="849"/>
      <c r="K286" s="837"/>
      <c r="L286" s="849">
        <v>2</v>
      </c>
      <c r="M286" s="850">
        <v>0</v>
      </c>
    </row>
    <row r="287" spans="1:13" ht="14.4" customHeight="1" x14ac:dyDescent="0.3">
      <c r="A287" s="831" t="s">
        <v>2075</v>
      </c>
      <c r="B287" s="832" t="s">
        <v>1891</v>
      </c>
      <c r="C287" s="832" t="s">
        <v>1894</v>
      </c>
      <c r="D287" s="832" t="s">
        <v>1120</v>
      </c>
      <c r="E287" s="832" t="s">
        <v>1895</v>
      </c>
      <c r="F287" s="849"/>
      <c r="G287" s="849"/>
      <c r="H287" s="837"/>
      <c r="I287" s="849">
        <v>11</v>
      </c>
      <c r="J287" s="849">
        <v>0</v>
      </c>
      <c r="K287" s="837"/>
      <c r="L287" s="849">
        <v>11</v>
      </c>
      <c r="M287" s="850">
        <v>0</v>
      </c>
    </row>
    <row r="288" spans="1:13" ht="14.4" customHeight="1" x14ac:dyDescent="0.3">
      <c r="A288" s="831" t="s">
        <v>2075</v>
      </c>
      <c r="B288" s="832" t="s">
        <v>2024</v>
      </c>
      <c r="C288" s="832" t="s">
        <v>2025</v>
      </c>
      <c r="D288" s="832" t="s">
        <v>2026</v>
      </c>
      <c r="E288" s="832" t="s">
        <v>2027</v>
      </c>
      <c r="F288" s="849"/>
      <c r="G288" s="849"/>
      <c r="H288" s="837">
        <v>0</v>
      </c>
      <c r="I288" s="849">
        <v>1</v>
      </c>
      <c r="J288" s="849">
        <v>69.16</v>
      </c>
      <c r="K288" s="837">
        <v>1</v>
      </c>
      <c r="L288" s="849">
        <v>1</v>
      </c>
      <c r="M288" s="850">
        <v>69.16</v>
      </c>
    </row>
    <row r="289" spans="1:13" ht="14.4" customHeight="1" x14ac:dyDescent="0.3">
      <c r="A289" s="831" t="s">
        <v>2075</v>
      </c>
      <c r="B289" s="832" t="s">
        <v>2024</v>
      </c>
      <c r="C289" s="832" t="s">
        <v>3211</v>
      </c>
      <c r="D289" s="832" t="s">
        <v>2026</v>
      </c>
      <c r="E289" s="832" t="s">
        <v>3212</v>
      </c>
      <c r="F289" s="849"/>
      <c r="G289" s="849"/>
      <c r="H289" s="837">
        <v>0</v>
      </c>
      <c r="I289" s="849">
        <v>4</v>
      </c>
      <c r="J289" s="849">
        <v>767.54</v>
      </c>
      <c r="K289" s="837">
        <v>1</v>
      </c>
      <c r="L289" s="849">
        <v>4</v>
      </c>
      <c r="M289" s="850">
        <v>767.54</v>
      </c>
    </row>
    <row r="290" spans="1:13" ht="14.4" customHeight="1" x14ac:dyDescent="0.3">
      <c r="A290" s="831" t="s">
        <v>2076</v>
      </c>
      <c r="B290" s="832" t="s">
        <v>1632</v>
      </c>
      <c r="C290" s="832" t="s">
        <v>2083</v>
      </c>
      <c r="D290" s="832" t="s">
        <v>810</v>
      </c>
      <c r="E290" s="832" t="s">
        <v>1638</v>
      </c>
      <c r="F290" s="849"/>
      <c r="G290" s="849"/>
      <c r="H290" s="837">
        <v>0</v>
      </c>
      <c r="I290" s="849">
        <v>16</v>
      </c>
      <c r="J290" s="849">
        <v>7854.24</v>
      </c>
      <c r="K290" s="837">
        <v>1</v>
      </c>
      <c r="L290" s="849">
        <v>16</v>
      </c>
      <c r="M290" s="850">
        <v>7854.24</v>
      </c>
    </row>
    <row r="291" spans="1:13" ht="14.4" customHeight="1" x14ac:dyDescent="0.3">
      <c r="A291" s="831" t="s">
        <v>2076</v>
      </c>
      <c r="B291" s="832" t="s">
        <v>1632</v>
      </c>
      <c r="C291" s="832" t="s">
        <v>2091</v>
      </c>
      <c r="D291" s="832" t="s">
        <v>810</v>
      </c>
      <c r="E291" s="832" t="s">
        <v>1636</v>
      </c>
      <c r="F291" s="849"/>
      <c r="G291" s="849"/>
      <c r="H291" s="837">
        <v>0</v>
      </c>
      <c r="I291" s="849">
        <v>18</v>
      </c>
      <c r="J291" s="849">
        <v>13253.940000000002</v>
      </c>
      <c r="K291" s="837">
        <v>1</v>
      </c>
      <c r="L291" s="849">
        <v>18</v>
      </c>
      <c r="M291" s="850">
        <v>13253.940000000002</v>
      </c>
    </row>
    <row r="292" spans="1:13" ht="14.4" customHeight="1" x14ac:dyDescent="0.3">
      <c r="A292" s="831" t="s">
        <v>2076</v>
      </c>
      <c r="B292" s="832" t="s">
        <v>1773</v>
      </c>
      <c r="C292" s="832" t="s">
        <v>1776</v>
      </c>
      <c r="D292" s="832" t="s">
        <v>1158</v>
      </c>
      <c r="E292" s="832" t="s">
        <v>1777</v>
      </c>
      <c r="F292" s="849"/>
      <c r="G292" s="849"/>
      <c r="H292" s="837">
        <v>0</v>
      </c>
      <c r="I292" s="849">
        <v>2</v>
      </c>
      <c r="J292" s="849">
        <v>308.72000000000003</v>
      </c>
      <c r="K292" s="837">
        <v>1</v>
      </c>
      <c r="L292" s="849">
        <v>2</v>
      </c>
      <c r="M292" s="850">
        <v>308.72000000000003</v>
      </c>
    </row>
    <row r="293" spans="1:13" ht="14.4" customHeight="1" x14ac:dyDescent="0.3">
      <c r="A293" s="831" t="s">
        <v>2076</v>
      </c>
      <c r="B293" s="832" t="s">
        <v>1841</v>
      </c>
      <c r="C293" s="832" t="s">
        <v>1844</v>
      </c>
      <c r="D293" s="832" t="s">
        <v>671</v>
      </c>
      <c r="E293" s="832" t="s">
        <v>1845</v>
      </c>
      <c r="F293" s="849"/>
      <c r="G293" s="849"/>
      <c r="H293" s="837">
        <v>0</v>
      </c>
      <c r="I293" s="849">
        <v>1</v>
      </c>
      <c r="J293" s="849">
        <v>48.42</v>
      </c>
      <c r="K293" s="837">
        <v>1</v>
      </c>
      <c r="L293" s="849">
        <v>1</v>
      </c>
      <c r="M293" s="850">
        <v>48.42</v>
      </c>
    </row>
    <row r="294" spans="1:13" ht="14.4" customHeight="1" x14ac:dyDescent="0.3">
      <c r="A294" s="831" t="s">
        <v>2076</v>
      </c>
      <c r="B294" s="832" t="s">
        <v>1865</v>
      </c>
      <c r="C294" s="832" t="s">
        <v>1866</v>
      </c>
      <c r="D294" s="832" t="s">
        <v>1867</v>
      </c>
      <c r="E294" s="832" t="s">
        <v>1868</v>
      </c>
      <c r="F294" s="849"/>
      <c r="G294" s="849"/>
      <c r="H294" s="837"/>
      <c r="I294" s="849">
        <v>58</v>
      </c>
      <c r="J294" s="849">
        <v>0</v>
      </c>
      <c r="K294" s="837"/>
      <c r="L294" s="849">
        <v>58</v>
      </c>
      <c r="M294" s="850">
        <v>0</v>
      </c>
    </row>
    <row r="295" spans="1:13" ht="14.4" customHeight="1" x14ac:dyDescent="0.3">
      <c r="A295" s="831" t="s">
        <v>2076</v>
      </c>
      <c r="B295" s="832" t="s">
        <v>1891</v>
      </c>
      <c r="C295" s="832" t="s">
        <v>1896</v>
      </c>
      <c r="D295" s="832" t="s">
        <v>1897</v>
      </c>
      <c r="E295" s="832" t="s">
        <v>1893</v>
      </c>
      <c r="F295" s="849">
        <v>1</v>
      </c>
      <c r="G295" s="849">
        <v>0</v>
      </c>
      <c r="H295" s="837"/>
      <c r="I295" s="849"/>
      <c r="J295" s="849"/>
      <c r="K295" s="837"/>
      <c r="L295" s="849">
        <v>1</v>
      </c>
      <c r="M295" s="850">
        <v>0</v>
      </c>
    </row>
    <row r="296" spans="1:13" ht="14.4" customHeight="1" x14ac:dyDescent="0.3">
      <c r="A296" s="831" t="s">
        <v>2077</v>
      </c>
      <c r="B296" s="832" t="s">
        <v>1602</v>
      </c>
      <c r="C296" s="832" t="s">
        <v>2402</v>
      </c>
      <c r="D296" s="832" t="s">
        <v>1606</v>
      </c>
      <c r="E296" s="832" t="s">
        <v>2403</v>
      </c>
      <c r="F296" s="849"/>
      <c r="G296" s="849"/>
      <c r="H296" s="837">
        <v>0</v>
      </c>
      <c r="I296" s="849">
        <v>1</v>
      </c>
      <c r="J296" s="849">
        <v>8.06</v>
      </c>
      <c r="K296" s="837">
        <v>1</v>
      </c>
      <c r="L296" s="849">
        <v>1</v>
      </c>
      <c r="M296" s="850">
        <v>8.06</v>
      </c>
    </row>
    <row r="297" spans="1:13" ht="14.4" customHeight="1" x14ac:dyDescent="0.3">
      <c r="A297" s="831" t="s">
        <v>2077</v>
      </c>
      <c r="B297" s="832" t="s">
        <v>1632</v>
      </c>
      <c r="C297" s="832" t="s">
        <v>2174</v>
      </c>
      <c r="D297" s="832" t="s">
        <v>810</v>
      </c>
      <c r="E297" s="832" t="s">
        <v>2175</v>
      </c>
      <c r="F297" s="849"/>
      <c r="G297" s="849"/>
      <c r="H297" s="837">
        <v>0</v>
      </c>
      <c r="I297" s="849">
        <v>7</v>
      </c>
      <c r="J297" s="849">
        <v>2577.1200000000003</v>
      </c>
      <c r="K297" s="837">
        <v>1</v>
      </c>
      <c r="L297" s="849">
        <v>7</v>
      </c>
      <c r="M297" s="850">
        <v>2577.1200000000003</v>
      </c>
    </row>
    <row r="298" spans="1:13" ht="14.4" customHeight="1" x14ac:dyDescent="0.3">
      <c r="A298" s="831" t="s">
        <v>2077</v>
      </c>
      <c r="B298" s="832" t="s">
        <v>1632</v>
      </c>
      <c r="C298" s="832" t="s">
        <v>2083</v>
      </c>
      <c r="D298" s="832" t="s">
        <v>810</v>
      </c>
      <c r="E298" s="832" t="s">
        <v>1638</v>
      </c>
      <c r="F298" s="849"/>
      <c r="G298" s="849"/>
      <c r="H298" s="837">
        <v>0</v>
      </c>
      <c r="I298" s="849">
        <v>30</v>
      </c>
      <c r="J298" s="849">
        <v>14726.699999999999</v>
      </c>
      <c r="K298" s="837">
        <v>1</v>
      </c>
      <c r="L298" s="849">
        <v>30</v>
      </c>
      <c r="M298" s="850">
        <v>14726.699999999999</v>
      </c>
    </row>
    <row r="299" spans="1:13" ht="14.4" customHeight="1" x14ac:dyDescent="0.3">
      <c r="A299" s="831" t="s">
        <v>2077</v>
      </c>
      <c r="B299" s="832" t="s">
        <v>1632</v>
      </c>
      <c r="C299" s="832" t="s">
        <v>2091</v>
      </c>
      <c r="D299" s="832" t="s">
        <v>810</v>
      </c>
      <c r="E299" s="832" t="s">
        <v>1636</v>
      </c>
      <c r="F299" s="849"/>
      <c r="G299" s="849"/>
      <c r="H299" s="837">
        <v>0</v>
      </c>
      <c r="I299" s="849">
        <v>31</v>
      </c>
      <c r="J299" s="849">
        <v>22826.230000000007</v>
      </c>
      <c r="K299" s="837">
        <v>1</v>
      </c>
      <c r="L299" s="849">
        <v>31</v>
      </c>
      <c r="M299" s="850">
        <v>22826.230000000007</v>
      </c>
    </row>
    <row r="300" spans="1:13" ht="14.4" customHeight="1" x14ac:dyDescent="0.3">
      <c r="A300" s="831" t="s">
        <v>2077</v>
      </c>
      <c r="B300" s="832" t="s">
        <v>1632</v>
      </c>
      <c r="C300" s="832" t="s">
        <v>2233</v>
      </c>
      <c r="D300" s="832" t="s">
        <v>810</v>
      </c>
      <c r="E300" s="832" t="s">
        <v>2234</v>
      </c>
      <c r="F300" s="849"/>
      <c r="G300" s="849"/>
      <c r="H300" s="837">
        <v>0</v>
      </c>
      <c r="I300" s="849">
        <v>3</v>
      </c>
      <c r="J300" s="849">
        <v>2771.2200000000003</v>
      </c>
      <c r="K300" s="837">
        <v>1</v>
      </c>
      <c r="L300" s="849">
        <v>3</v>
      </c>
      <c r="M300" s="850">
        <v>2771.2200000000003</v>
      </c>
    </row>
    <row r="301" spans="1:13" ht="14.4" customHeight="1" x14ac:dyDescent="0.3">
      <c r="A301" s="831" t="s">
        <v>2077</v>
      </c>
      <c r="B301" s="832" t="s">
        <v>1773</v>
      </c>
      <c r="C301" s="832" t="s">
        <v>1776</v>
      </c>
      <c r="D301" s="832" t="s">
        <v>1158</v>
      </c>
      <c r="E301" s="832" t="s">
        <v>1777</v>
      </c>
      <c r="F301" s="849"/>
      <c r="G301" s="849"/>
      <c r="H301" s="837">
        <v>0</v>
      </c>
      <c r="I301" s="849">
        <v>1</v>
      </c>
      <c r="J301" s="849">
        <v>154.36000000000001</v>
      </c>
      <c r="K301" s="837">
        <v>1</v>
      </c>
      <c r="L301" s="849">
        <v>1</v>
      </c>
      <c r="M301" s="850">
        <v>154.36000000000001</v>
      </c>
    </row>
    <row r="302" spans="1:13" ht="14.4" customHeight="1" x14ac:dyDescent="0.3">
      <c r="A302" s="831" t="s">
        <v>2077</v>
      </c>
      <c r="B302" s="832" t="s">
        <v>1773</v>
      </c>
      <c r="C302" s="832" t="s">
        <v>1778</v>
      </c>
      <c r="D302" s="832" t="s">
        <v>1779</v>
      </c>
      <c r="E302" s="832" t="s">
        <v>1780</v>
      </c>
      <c r="F302" s="849"/>
      <c r="G302" s="849"/>
      <c r="H302" s="837">
        <v>0</v>
      </c>
      <c r="I302" s="849">
        <v>2</v>
      </c>
      <c r="J302" s="849">
        <v>299.04000000000002</v>
      </c>
      <c r="K302" s="837">
        <v>1</v>
      </c>
      <c r="L302" s="849">
        <v>2</v>
      </c>
      <c r="M302" s="850">
        <v>299.04000000000002</v>
      </c>
    </row>
    <row r="303" spans="1:13" ht="14.4" customHeight="1" x14ac:dyDescent="0.3">
      <c r="A303" s="831" t="s">
        <v>2077</v>
      </c>
      <c r="B303" s="832" t="s">
        <v>1841</v>
      </c>
      <c r="C303" s="832" t="s">
        <v>1844</v>
      </c>
      <c r="D303" s="832" t="s">
        <v>671</v>
      </c>
      <c r="E303" s="832" t="s">
        <v>1845</v>
      </c>
      <c r="F303" s="849"/>
      <c r="G303" s="849"/>
      <c r="H303" s="837">
        <v>0</v>
      </c>
      <c r="I303" s="849">
        <v>3</v>
      </c>
      <c r="J303" s="849">
        <v>145.26</v>
      </c>
      <c r="K303" s="837">
        <v>1</v>
      </c>
      <c r="L303" s="849">
        <v>3</v>
      </c>
      <c r="M303" s="850">
        <v>145.26</v>
      </c>
    </row>
    <row r="304" spans="1:13" ht="14.4" customHeight="1" x14ac:dyDescent="0.3">
      <c r="A304" s="831" t="s">
        <v>2077</v>
      </c>
      <c r="B304" s="832" t="s">
        <v>1865</v>
      </c>
      <c r="C304" s="832" t="s">
        <v>1866</v>
      </c>
      <c r="D304" s="832" t="s">
        <v>1867</v>
      </c>
      <c r="E304" s="832" t="s">
        <v>1868</v>
      </c>
      <c r="F304" s="849"/>
      <c r="G304" s="849"/>
      <c r="H304" s="837"/>
      <c r="I304" s="849">
        <v>86</v>
      </c>
      <c r="J304" s="849">
        <v>0</v>
      </c>
      <c r="K304" s="837"/>
      <c r="L304" s="849">
        <v>86</v>
      </c>
      <c r="M304" s="850">
        <v>0</v>
      </c>
    </row>
    <row r="305" spans="1:13" ht="14.4" customHeight="1" x14ac:dyDescent="0.3">
      <c r="A305" s="831" t="s">
        <v>2077</v>
      </c>
      <c r="B305" s="832" t="s">
        <v>1891</v>
      </c>
      <c r="C305" s="832" t="s">
        <v>1894</v>
      </c>
      <c r="D305" s="832" t="s">
        <v>1120</v>
      </c>
      <c r="E305" s="832" t="s">
        <v>1895</v>
      </c>
      <c r="F305" s="849"/>
      <c r="G305" s="849"/>
      <c r="H305" s="837"/>
      <c r="I305" s="849">
        <v>2</v>
      </c>
      <c r="J305" s="849">
        <v>0</v>
      </c>
      <c r="K305" s="837"/>
      <c r="L305" s="849">
        <v>2</v>
      </c>
      <c r="M305" s="850">
        <v>0</v>
      </c>
    </row>
    <row r="306" spans="1:13" ht="14.4" customHeight="1" x14ac:dyDescent="0.3">
      <c r="A306" s="831" t="s">
        <v>2078</v>
      </c>
      <c r="B306" s="832" t="s">
        <v>1632</v>
      </c>
      <c r="C306" s="832" t="s">
        <v>2174</v>
      </c>
      <c r="D306" s="832" t="s">
        <v>810</v>
      </c>
      <c r="E306" s="832" t="s">
        <v>2175</v>
      </c>
      <c r="F306" s="849"/>
      <c r="G306" s="849"/>
      <c r="H306" s="837">
        <v>0</v>
      </c>
      <c r="I306" s="849">
        <v>3</v>
      </c>
      <c r="J306" s="849">
        <v>1104.48</v>
      </c>
      <c r="K306" s="837">
        <v>1</v>
      </c>
      <c r="L306" s="849">
        <v>3</v>
      </c>
      <c r="M306" s="850">
        <v>1104.48</v>
      </c>
    </row>
    <row r="307" spans="1:13" ht="14.4" customHeight="1" x14ac:dyDescent="0.3">
      <c r="A307" s="831" t="s">
        <v>2078</v>
      </c>
      <c r="B307" s="832" t="s">
        <v>1632</v>
      </c>
      <c r="C307" s="832" t="s">
        <v>2083</v>
      </c>
      <c r="D307" s="832" t="s">
        <v>810</v>
      </c>
      <c r="E307" s="832" t="s">
        <v>1638</v>
      </c>
      <c r="F307" s="849"/>
      <c r="G307" s="849"/>
      <c r="H307" s="837">
        <v>0</v>
      </c>
      <c r="I307" s="849">
        <v>88</v>
      </c>
      <c r="J307" s="849">
        <v>43198.32</v>
      </c>
      <c r="K307" s="837">
        <v>1</v>
      </c>
      <c r="L307" s="849">
        <v>88</v>
      </c>
      <c r="M307" s="850">
        <v>43198.32</v>
      </c>
    </row>
    <row r="308" spans="1:13" ht="14.4" customHeight="1" x14ac:dyDescent="0.3">
      <c r="A308" s="831" t="s">
        <v>2078</v>
      </c>
      <c r="B308" s="832" t="s">
        <v>1632</v>
      </c>
      <c r="C308" s="832" t="s">
        <v>2415</v>
      </c>
      <c r="D308" s="832" t="s">
        <v>810</v>
      </c>
      <c r="E308" s="832" t="s">
        <v>2416</v>
      </c>
      <c r="F308" s="849"/>
      <c r="G308" s="849"/>
      <c r="H308" s="837">
        <v>0</v>
      </c>
      <c r="I308" s="849">
        <v>3</v>
      </c>
      <c r="J308" s="849">
        <v>441.78</v>
      </c>
      <c r="K308" s="837">
        <v>1</v>
      </c>
      <c r="L308" s="849">
        <v>3</v>
      </c>
      <c r="M308" s="850">
        <v>441.78</v>
      </c>
    </row>
    <row r="309" spans="1:13" ht="14.4" customHeight="1" x14ac:dyDescent="0.3">
      <c r="A309" s="831" t="s">
        <v>2078</v>
      </c>
      <c r="B309" s="832" t="s">
        <v>1632</v>
      </c>
      <c r="C309" s="832" t="s">
        <v>2091</v>
      </c>
      <c r="D309" s="832" t="s">
        <v>810</v>
      </c>
      <c r="E309" s="832" t="s">
        <v>1636</v>
      </c>
      <c r="F309" s="849"/>
      <c r="G309" s="849"/>
      <c r="H309" s="837">
        <v>0</v>
      </c>
      <c r="I309" s="849">
        <v>108</v>
      </c>
      <c r="J309" s="849">
        <v>79523.640000000014</v>
      </c>
      <c r="K309" s="837">
        <v>1</v>
      </c>
      <c r="L309" s="849">
        <v>108</v>
      </c>
      <c r="M309" s="850">
        <v>79523.640000000014</v>
      </c>
    </row>
    <row r="310" spans="1:13" ht="14.4" customHeight="1" x14ac:dyDescent="0.3">
      <c r="A310" s="831" t="s">
        <v>2078</v>
      </c>
      <c r="B310" s="832" t="s">
        <v>1632</v>
      </c>
      <c r="C310" s="832" t="s">
        <v>2233</v>
      </c>
      <c r="D310" s="832" t="s">
        <v>810</v>
      </c>
      <c r="E310" s="832" t="s">
        <v>2234</v>
      </c>
      <c r="F310" s="849"/>
      <c r="G310" s="849"/>
      <c r="H310" s="837">
        <v>0</v>
      </c>
      <c r="I310" s="849">
        <v>3</v>
      </c>
      <c r="J310" s="849">
        <v>2771.2200000000003</v>
      </c>
      <c r="K310" s="837">
        <v>1</v>
      </c>
      <c r="L310" s="849">
        <v>3</v>
      </c>
      <c r="M310" s="850">
        <v>2771.2200000000003</v>
      </c>
    </row>
    <row r="311" spans="1:13" ht="14.4" customHeight="1" x14ac:dyDescent="0.3">
      <c r="A311" s="831" t="s">
        <v>2078</v>
      </c>
      <c r="B311" s="832" t="s">
        <v>1632</v>
      </c>
      <c r="C311" s="832" t="s">
        <v>1635</v>
      </c>
      <c r="D311" s="832" t="s">
        <v>810</v>
      </c>
      <c r="E311" s="832" t="s">
        <v>1636</v>
      </c>
      <c r="F311" s="849"/>
      <c r="G311" s="849"/>
      <c r="H311" s="837">
        <v>0</v>
      </c>
      <c r="I311" s="849">
        <v>2</v>
      </c>
      <c r="J311" s="849">
        <v>1472.66</v>
      </c>
      <c r="K311" s="837">
        <v>1</v>
      </c>
      <c r="L311" s="849">
        <v>2</v>
      </c>
      <c r="M311" s="850">
        <v>1472.66</v>
      </c>
    </row>
    <row r="312" spans="1:13" ht="14.4" customHeight="1" x14ac:dyDescent="0.3">
      <c r="A312" s="831" t="s">
        <v>2078</v>
      </c>
      <c r="B312" s="832" t="s">
        <v>1632</v>
      </c>
      <c r="C312" s="832" t="s">
        <v>2417</v>
      </c>
      <c r="D312" s="832" t="s">
        <v>810</v>
      </c>
      <c r="E312" s="832" t="s">
        <v>2294</v>
      </c>
      <c r="F312" s="849"/>
      <c r="G312" s="849"/>
      <c r="H312" s="837">
        <v>0</v>
      </c>
      <c r="I312" s="849">
        <v>2</v>
      </c>
      <c r="J312" s="849">
        <v>2309.36</v>
      </c>
      <c r="K312" s="837">
        <v>1</v>
      </c>
      <c r="L312" s="849">
        <v>2</v>
      </c>
      <c r="M312" s="850">
        <v>2309.36</v>
      </c>
    </row>
    <row r="313" spans="1:13" ht="14.4" customHeight="1" x14ac:dyDescent="0.3">
      <c r="A313" s="831" t="s">
        <v>2078</v>
      </c>
      <c r="B313" s="832" t="s">
        <v>1690</v>
      </c>
      <c r="C313" s="832" t="s">
        <v>3225</v>
      </c>
      <c r="D313" s="832" t="s">
        <v>1692</v>
      </c>
      <c r="E313" s="832" t="s">
        <v>3226</v>
      </c>
      <c r="F313" s="849"/>
      <c r="G313" s="849"/>
      <c r="H313" s="837"/>
      <c r="I313" s="849">
        <v>1</v>
      </c>
      <c r="J313" s="849">
        <v>0</v>
      </c>
      <c r="K313" s="837"/>
      <c r="L313" s="849">
        <v>1</v>
      </c>
      <c r="M313" s="850">
        <v>0</v>
      </c>
    </row>
    <row r="314" spans="1:13" ht="14.4" customHeight="1" x14ac:dyDescent="0.3">
      <c r="A314" s="831" t="s">
        <v>2078</v>
      </c>
      <c r="B314" s="832" t="s">
        <v>1773</v>
      </c>
      <c r="C314" s="832" t="s">
        <v>1776</v>
      </c>
      <c r="D314" s="832" t="s">
        <v>1158</v>
      </c>
      <c r="E314" s="832" t="s">
        <v>1777</v>
      </c>
      <c r="F314" s="849"/>
      <c r="G314" s="849"/>
      <c r="H314" s="837">
        <v>0</v>
      </c>
      <c r="I314" s="849">
        <v>1</v>
      </c>
      <c r="J314" s="849">
        <v>154.36000000000001</v>
      </c>
      <c r="K314" s="837">
        <v>1</v>
      </c>
      <c r="L314" s="849">
        <v>1</v>
      </c>
      <c r="M314" s="850">
        <v>154.36000000000001</v>
      </c>
    </row>
    <row r="315" spans="1:13" ht="14.4" customHeight="1" x14ac:dyDescent="0.3">
      <c r="A315" s="831" t="s">
        <v>2078</v>
      </c>
      <c r="B315" s="832" t="s">
        <v>1773</v>
      </c>
      <c r="C315" s="832" t="s">
        <v>1984</v>
      </c>
      <c r="D315" s="832" t="s">
        <v>1985</v>
      </c>
      <c r="E315" s="832" t="s">
        <v>1986</v>
      </c>
      <c r="F315" s="849"/>
      <c r="G315" s="849"/>
      <c r="H315" s="837">
        <v>0</v>
      </c>
      <c r="I315" s="849">
        <v>1</v>
      </c>
      <c r="J315" s="849">
        <v>111.22</v>
      </c>
      <c r="K315" s="837">
        <v>1</v>
      </c>
      <c r="L315" s="849">
        <v>1</v>
      </c>
      <c r="M315" s="850">
        <v>111.22</v>
      </c>
    </row>
    <row r="316" spans="1:13" ht="14.4" customHeight="1" x14ac:dyDescent="0.3">
      <c r="A316" s="831" t="s">
        <v>2078</v>
      </c>
      <c r="B316" s="832" t="s">
        <v>1773</v>
      </c>
      <c r="C316" s="832" t="s">
        <v>1778</v>
      </c>
      <c r="D316" s="832" t="s">
        <v>1779</v>
      </c>
      <c r="E316" s="832" t="s">
        <v>1780</v>
      </c>
      <c r="F316" s="849"/>
      <c r="G316" s="849"/>
      <c r="H316" s="837">
        <v>0</v>
      </c>
      <c r="I316" s="849">
        <v>10</v>
      </c>
      <c r="J316" s="849">
        <v>1495.2000000000003</v>
      </c>
      <c r="K316" s="837">
        <v>1</v>
      </c>
      <c r="L316" s="849">
        <v>10</v>
      </c>
      <c r="M316" s="850">
        <v>1495.2000000000003</v>
      </c>
    </row>
    <row r="317" spans="1:13" ht="14.4" customHeight="1" x14ac:dyDescent="0.3">
      <c r="A317" s="831" t="s">
        <v>2078</v>
      </c>
      <c r="B317" s="832" t="s">
        <v>1773</v>
      </c>
      <c r="C317" s="832" t="s">
        <v>1774</v>
      </c>
      <c r="D317" s="832" t="s">
        <v>1158</v>
      </c>
      <c r="E317" s="832" t="s">
        <v>1775</v>
      </c>
      <c r="F317" s="849"/>
      <c r="G317" s="849"/>
      <c r="H317" s="837">
        <v>0</v>
      </c>
      <c r="I317" s="849">
        <v>2</v>
      </c>
      <c r="J317" s="849">
        <v>450.12</v>
      </c>
      <c r="K317" s="837">
        <v>1</v>
      </c>
      <c r="L317" s="849">
        <v>2</v>
      </c>
      <c r="M317" s="850">
        <v>450.12</v>
      </c>
    </row>
    <row r="318" spans="1:13" ht="14.4" customHeight="1" x14ac:dyDescent="0.3">
      <c r="A318" s="831" t="s">
        <v>2078</v>
      </c>
      <c r="B318" s="832" t="s">
        <v>1809</v>
      </c>
      <c r="C318" s="832" t="s">
        <v>2228</v>
      </c>
      <c r="D318" s="832" t="s">
        <v>2163</v>
      </c>
      <c r="E318" s="832" t="s">
        <v>2164</v>
      </c>
      <c r="F318" s="849">
        <v>1</v>
      </c>
      <c r="G318" s="849">
        <v>132.97999999999999</v>
      </c>
      <c r="H318" s="837">
        <v>1</v>
      </c>
      <c r="I318" s="849"/>
      <c r="J318" s="849"/>
      <c r="K318" s="837">
        <v>0</v>
      </c>
      <c r="L318" s="849">
        <v>1</v>
      </c>
      <c r="M318" s="850">
        <v>132.97999999999999</v>
      </c>
    </row>
    <row r="319" spans="1:13" ht="14.4" customHeight="1" x14ac:dyDescent="0.3">
      <c r="A319" s="831" t="s">
        <v>2078</v>
      </c>
      <c r="B319" s="832" t="s">
        <v>1841</v>
      </c>
      <c r="C319" s="832" t="s">
        <v>1844</v>
      </c>
      <c r="D319" s="832" t="s">
        <v>671</v>
      </c>
      <c r="E319" s="832" t="s">
        <v>1845</v>
      </c>
      <c r="F319" s="849"/>
      <c r="G319" s="849"/>
      <c r="H319" s="837">
        <v>0</v>
      </c>
      <c r="I319" s="849">
        <v>12</v>
      </c>
      <c r="J319" s="849">
        <v>581.04000000000008</v>
      </c>
      <c r="K319" s="837">
        <v>1</v>
      </c>
      <c r="L319" s="849">
        <v>12</v>
      </c>
      <c r="M319" s="850">
        <v>581.04000000000008</v>
      </c>
    </row>
    <row r="320" spans="1:13" ht="14.4" customHeight="1" x14ac:dyDescent="0.3">
      <c r="A320" s="831" t="s">
        <v>2078</v>
      </c>
      <c r="B320" s="832" t="s">
        <v>1865</v>
      </c>
      <c r="C320" s="832" t="s">
        <v>1866</v>
      </c>
      <c r="D320" s="832" t="s">
        <v>1867</v>
      </c>
      <c r="E320" s="832" t="s">
        <v>1868</v>
      </c>
      <c r="F320" s="849"/>
      <c r="G320" s="849"/>
      <c r="H320" s="837"/>
      <c r="I320" s="849">
        <v>157</v>
      </c>
      <c r="J320" s="849">
        <v>0</v>
      </c>
      <c r="K320" s="837"/>
      <c r="L320" s="849">
        <v>157</v>
      </c>
      <c r="M320" s="850">
        <v>0</v>
      </c>
    </row>
    <row r="321" spans="1:13" ht="14.4" customHeight="1" x14ac:dyDescent="0.3">
      <c r="A321" s="831" t="s">
        <v>2078</v>
      </c>
      <c r="B321" s="832" t="s">
        <v>3356</v>
      </c>
      <c r="C321" s="832" t="s">
        <v>3295</v>
      </c>
      <c r="D321" s="832" t="s">
        <v>3183</v>
      </c>
      <c r="E321" s="832" t="s">
        <v>3296</v>
      </c>
      <c r="F321" s="849">
        <v>1</v>
      </c>
      <c r="G321" s="849">
        <v>0</v>
      </c>
      <c r="H321" s="837"/>
      <c r="I321" s="849"/>
      <c r="J321" s="849"/>
      <c r="K321" s="837"/>
      <c r="L321" s="849">
        <v>1</v>
      </c>
      <c r="M321" s="850">
        <v>0</v>
      </c>
    </row>
    <row r="322" spans="1:13" ht="14.4" customHeight="1" x14ac:dyDescent="0.3">
      <c r="A322" s="831" t="s">
        <v>2078</v>
      </c>
      <c r="B322" s="832" t="s">
        <v>3356</v>
      </c>
      <c r="C322" s="832" t="s">
        <v>3182</v>
      </c>
      <c r="D322" s="832" t="s">
        <v>3183</v>
      </c>
      <c r="E322" s="832" t="s">
        <v>3184</v>
      </c>
      <c r="F322" s="849">
        <v>1</v>
      </c>
      <c r="G322" s="849">
        <v>60.39</v>
      </c>
      <c r="H322" s="837">
        <v>1</v>
      </c>
      <c r="I322" s="849"/>
      <c r="J322" s="849"/>
      <c r="K322" s="837">
        <v>0</v>
      </c>
      <c r="L322" s="849">
        <v>1</v>
      </c>
      <c r="M322" s="850">
        <v>60.39</v>
      </c>
    </row>
    <row r="323" spans="1:13" ht="14.4" customHeight="1" x14ac:dyDescent="0.3">
      <c r="A323" s="831" t="s">
        <v>2078</v>
      </c>
      <c r="B323" s="832" t="s">
        <v>3349</v>
      </c>
      <c r="C323" s="832" t="s">
        <v>3278</v>
      </c>
      <c r="D323" s="832" t="s">
        <v>2089</v>
      </c>
      <c r="E323" s="832" t="s">
        <v>3279</v>
      </c>
      <c r="F323" s="849"/>
      <c r="G323" s="849"/>
      <c r="H323" s="837">
        <v>0</v>
      </c>
      <c r="I323" s="849">
        <v>1</v>
      </c>
      <c r="J323" s="849">
        <v>537.12</v>
      </c>
      <c r="K323" s="837">
        <v>1</v>
      </c>
      <c r="L323" s="849">
        <v>1</v>
      </c>
      <c r="M323" s="850">
        <v>537.12</v>
      </c>
    </row>
    <row r="324" spans="1:13" ht="14.4" customHeight="1" x14ac:dyDescent="0.3">
      <c r="A324" s="831" t="s">
        <v>2078</v>
      </c>
      <c r="B324" s="832" t="s">
        <v>3350</v>
      </c>
      <c r="C324" s="832" t="s">
        <v>2859</v>
      </c>
      <c r="D324" s="832" t="s">
        <v>2860</v>
      </c>
      <c r="E324" s="832" t="s">
        <v>2861</v>
      </c>
      <c r="F324" s="849"/>
      <c r="G324" s="849"/>
      <c r="H324" s="837">
        <v>0</v>
      </c>
      <c r="I324" s="849">
        <v>1</v>
      </c>
      <c r="J324" s="849">
        <v>802.48</v>
      </c>
      <c r="K324" s="837">
        <v>1</v>
      </c>
      <c r="L324" s="849">
        <v>1</v>
      </c>
      <c r="M324" s="850">
        <v>802.48</v>
      </c>
    </row>
    <row r="325" spans="1:13" ht="14.4" customHeight="1" x14ac:dyDescent="0.3">
      <c r="A325" s="831" t="s">
        <v>2078</v>
      </c>
      <c r="B325" s="832" t="s">
        <v>1923</v>
      </c>
      <c r="C325" s="832" t="s">
        <v>1928</v>
      </c>
      <c r="D325" s="832" t="s">
        <v>639</v>
      </c>
      <c r="E325" s="832" t="s">
        <v>1926</v>
      </c>
      <c r="F325" s="849">
        <v>1</v>
      </c>
      <c r="G325" s="849">
        <v>0</v>
      </c>
      <c r="H325" s="837"/>
      <c r="I325" s="849"/>
      <c r="J325" s="849"/>
      <c r="K325" s="837"/>
      <c r="L325" s="849">
        <v>1</v>
      </c>
      <c r="M325" s="850">
        <v>0</v>
      </c>
    </row>
    <row r="326" spans="1:13" ht="14.4" customHeight="1" x14ac:dyDescent="0.3">
      <c r="A326" s="831" t="s">
        <v>2078</v>
      </c>
      <c r="B326" s="832" t="s">
        <v>1827</v>
      </c>
      <c r="C326" s="832" t="s">
        <v>1828</v>
      </c>
      <c r="D326" s="832" t="s">
        <v>1829</v>
      </c>
      <c r="E326" s="832" t="s">
        <v>1830</v>
      </c>
      <c r="F326" s="849"/>
      <c r="G326" s="849"/>
      <c r="H326" s="837">
        <v>0</v>
      </c>
      <c r="I326" s="849">
        <v>2</v>
      </c>
      <c r="J326" s="849">
        <v>14264.28</v>
      </c>
      <c r="K326" s="837">
        <v>1</v>
      </c>
      <c r="L326" s="849">
        <v>2</v>
      </c>
      <c r="M326" s="850">
        <v>14264.28</v>
      </c>
    </row>
    <row r="327" spans="1:13" ht="14.4" customHeight="1" x14ac:dyDescent="0.3">
      <c r="A327" s="831" t="s">
        <v>2078</v>
      </c>
      <c r="B327" s="832" t="s">
        <v>1861</v>
      </c>
      <c r="C327" s="832" t="s">
        <v>2192</v>
      </c>
      <c r="D327" s="832" t="s">
        <v>2099</v>
      </c>
      <c r="E327" s="832" t="s">
        <v>2193</v>
      </c>
      <c r="F327" s="849">
        <v>1</v>
      </c>
      <c r="G327" s="849">
        <v>33.549999999999997</v>
      </c>
      <c r="H327" s="837">
        <v>1</v>
      </c>
      <c r="I327" s="849"/>
      <c r="J327" s="849"/>
      <c r="K327" s="837">
        <v>0</v>
      </c>
      <c r="L327" s="849">
        <v>1</v>
      </c>
      <c r="M327" s="850">
        <v>33.549999999999997</v>
      </c>
    </row>
    <row r="328" spans="1:13" ht="14.4" customHeight="1" thickBot="1" x14ac:dyDescent="0.35">
      <c r="A328" s="839" t="s">
        <v>2078</v>
      </c>
      <c r="B328" s="840" t="s">
        <v>1861</v>
      </c>
      <c r="C328" s="840" t="s">
        <v>2098</v>
      </c>
      <c r="D328" s="840" t="s">
        <v>2099</v>
      </c>
      <c r="E328" s="840" t="s">
        <v>2100</v>
      </c>
      <c r="F328" s="851">
        <v>1</v>
      </c>
      <c r="G328" s="851">
        <v>50.32</v>
      </c>
      <c r="H328" s="845">
        <v>1</v>
      </c>
      <c r="I328" s="851"/>
      <c r="J328" s="851"/>
      <c r="K328" s="845">
        <v>0</v>
      </c>
      <c r="L328" s="851">
        <v>1</v>
      </c>
      <c r="M328" s="852">
        <v>50.32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586</v>
      </c>
      <c r="B5" s="730" t="s">
        <v>587</v>
      </c>
      <c r="C5" s="731" t="s">
        <v>588</v>
      </c>
      <c r="D5" s="731" t="s">
        <v>588</v>
      </c>
      <c r="E5" s="731"/>
      <c r="F5" s="731" t="s">
        <v>588</v>
      </c>
      <c r="G5" s="731" t="s">
        <v>588</v>
      </c>
      <c r="H5" s="731" t="s">
        <v>588</v>
      </c>
      <c r="I5" s="732" t="s">
        <v>588</v>
      </c>
      <c r="J5" s="733" t="s">
        <v>73</v>
      </c>
    </row>
    <row r="6" spans="1:10" ht="14.4" customHeight="1" x14ac:dyDescent="0.3">
      <c r="A6" s="729" t="s">
        <v>586</v>
      </c>
      <c r="B6" s="730" t="s">
        <v>3358</v>
      </c>
      <c r="C6" s="731">
        <v>0</v>
      </c>
      <c r="D6" s="731">
        <v>139.71391000000003</v>
      </c>
      <c r="E6" s="731"/>
      <c r="F6" s="731">
        <v>109.47586</v>
      </c>
      <c r="G6" s="731">
        <v>227.63887500000001</v>
      </c>
      <c r="H6" s="731">
        <v>-118.16301500000002</v>
      </c>
      <c r="I6" s="732">
        <v>0.48091899944594257</v>
      </c>
      <c r="J6" s="733" t="s">
        <v>1</v>
      </c>
    </row>
    <row r="7" spans="1:10" ht="14.4" customHeight="1" x14ac:dyDescent="0.3">
      <c r="A7" s="729" t="s">
        <v>586</v>
      </c>
      <c r="B7" s="730" t="s">
        <v>3359</v>
      </c>
      <c r="C7" s="731">
        <v>10402.43348</v>
      </c>
      <c r="D7" s="731">
        <v>11747.908520000006</v>
      </c>
      <c r="E7" s="731"/>
      <c r="F7" s="731">
        <v>10860.631350000014</v>
      </c>
      <c r="G7" s="731">
        <v>11825</v>
      </c>
      <c r="H7" s="731">
        <v>-964.36864999998579</v>
      </c>
      <c r="I7" s="732">
        <v>0.918446625792813</v>
      </c>
      <c r="J7" s="733" t="s">
        <v>1</v>
      </c>
    </row>
    <row r="8" spans="1:10" ht="14.4" customHeight="1" x14ac:dyDescent="0.3">
      <c r="A8" s="729" t="s">
        <v>586</v>
      </c>
      <c r="B8" s="730" t="s">
        <v>3360</v>
      </c>
      <c r="C8" s="731">
        <v>272.23597999999998</v>
      </c>
      <c r="D8" s="731">
        <v>253.70194999999998</v>
      </c>
      <c r="E8" s="731"/>
      <c r="F8" s="731">
        <v>354.84696000000002</v>
      </c>
      <c r="G8" s="731">
        <v>192.5</v>
      </c>
      <c r="H8" s="731">
        <v>162.34696000000002</v>
      </c>
      <c r="I8" s="732">
        <v>1.8433608311688312</v>
      </c>
      <c r="J8" s="733" t="s">
        <v>1</v>
      </c>
    </row>
    <row r="9" spans="1:10" ht="14.4" customHeight="1" x14ac:dyDescent="0.3">
      <c r="A9" s="729" t="s">
        <v>586</v>
      </c>
      <c r="B9" s="730" t="s">
        <v>3361</v>
      </c>
      <c r="C9" s="731">
        <v>8.6068100000000012</v>
      </c>
      <c r="D9" s="731">
        <v>8.0442100000000014</v>
      </c>
      <c r="E9" s="731"/>
      <c r="F9" s="731">
        <v>12.286370000000002</v>
      </c>
      <c r="G9" s="731">
        <v>9.1666669921875013</v>
      </c>
      <c r="H9" s="731">
        <v>3.1197030078125003</v>
      </c>
      <c r="I9" s="732">
        <v>1.3403312251302832</v>
      </c>
      <c r="J9" s="733" t="s">
        <v>1</v>
      </c>
    </row>
    <row r="10" spans="1:10" ht="14.4" customHeight="1" x14ac:dyDescent="0.3">
      <c r="A10" s="729" t="s">
        <v>586</v>
      </c>
      <c r="B10" s="730" t="s">
        <v>3362</v>
      </c>
      <c r="C10" s="731">
        <v>0.6552</v>
      </c>
      <c r="D10" s="731">
        <v>1.97702</v>
      </c>
      <c r="E10" s="731"/>
      <c r="F10" s="731">
        <v>3.3163899999999997</v>
      </c>
      <c r="G10" s="731">
        <v>1.8333333740234374</v>
      </c>
      <c r="H10" s="731">
        <v>1.4830566259765623</v>
      </c>
      <c r="I10" s="732">
        <v>1.808939959851297</v>
      </c>
      <c r="J10" s="733" t="s">
        <v>1</v>
      </c>
    </row>
    <row r="11" spans="1:10" ht="14.4" customHeight="1" x14ac:dyDescent="0.3">
      <c r="A11" s="729" t="s">
        <v>586</v>
      </c>
      <c r="B11" s="730" t="s">
        <v>3363</v>
      </c>
      <c r="C11" s="731">
        <v>795.7877000000002</v>
      </c>
      <c r="D11" s="731">
        <v>726.03925000000004</v>
      </c>
      <c r="E11" s="731"/>
      <c r="F11" s="731">
        <v>694.66960000000006</v>
      </c>
      <c r="G11" s="731">
        <v>765.41665624999996</v>
      </c>
      <c r="H11" s="731">
        <v>-70.747056249999901</v>
      </c>
      <c r="I11" s="732">
        <v>0.90757052949878247</v>
      </c>
      <c r="J11" s="733" t="s">
        <v>1</v>
      </c>
    </row>
    <row r="12" spans="1:10" ht="14.4" customHeight="1" x14ac:dyDescent="0.3">
      <c r="A12" s="729" t="s">
        <v>586</v>
      </c>
      <c r="B12" s="730" t="s">
        <v>3364</v>
      </c>
      <c r="C12" s="731">
        <v>1074.3664700000002</v>
      </c>
      <c r="D12" s="731">
        <v>1277.2714599999999</v>
      </c>
      <c r="E12" s="731"/>
      <c r="F12" s="731">
        <v>1261.6554200000003</v>
      </c>
      <c r="G12" s="731">
        <v>1228.3332968750001</v>
      </c>
      <c r="H12" s="731">
        <v>33.322123125000189</v>
      </c>
      <c r="I12" s="732">
        <v>1.0271279165107507</v>
      </c>
      <c r="J12" s="733" t="s">
        <v>1</v>
      </c>
    </row>
    <row r="13" spans="1:10" ht="14.4" customHeight="1" x14ac:dyDescent="0.3">
      <c r="A13" s="729" t="s">
        <v>586</v>
      </c>
      <c r="B13" s="730" t="s">
        <v>3365</v>
      </c>
      <c r="C13" s="731">
        <v>83.474500000000006</v>
      </c>
      <c r="D13" s="731">
        <v>76.296499999999995</v>
      </c>
      <c r="E13" s="731"/>
      <c r="F13" s="731">
        <v>91.198099999999997</v>
      </c>
      <c r="G13" s="731">
        <v>82.500003906250001</v>
      </c>
      <c r="H13" s="731">
        <v>8.6980960937499958</v>
      </c>
      <c r="I13" s="732">
        <v>1.1054314628110102</v>
      </c>
      <c r="J13" s="733" t="s">
        <v>1</v>
      </c>
    </row>
    <row r="14" spans="1:10" ht="14.4" customHeight="1" x14ac:dyDescent="0.3">
      <c r="A14" s="729" t="s">
        <v>586</v>
      </c>
      <c r="B14" s="730" t="s">
        <v>3366</v>
      </c>
      <c r="C14" s="731">
        <v>94.534040000000005</v>
      </c>
      <c r="D14" s="731">
        <v>80.656439999999975</v>
      </c>
      <c r="E14" s="731"/>
      <c r="F14" s="731">
        <v>77.212689999999995</v>
      </c>
      <c r="G14" s="731">
        <v>82.5</v>
      </c>
      <c r="H14" s="731">
        <v>-5.2873100000000051</v>
      </c>
      <c r="I14" s="732">
        <v>0.93591139393939393</v>
      </c>
      <c r="J14" s="733" t="s">
        <v>1</v>
      </c>
    </row>
    <row r="15" spans="1:10" ht="14.4" customHeight="1" x14ac:dyDescent="0.3">
      <c r="A15" s="729" t="s">
        <v>586</v>
      </c>
      <c r="B15" s="730" t="s">
        <v>3367</v>
      </c>
      <c r="C15" s="731">
        <v>11.678800000000001</v>
      </c>
      <c r="D15" s="731">
        <v>14.164530000000001</v>
      </c>
      <c r="E15" s="731"/>
      <c r="F15" s="731">
        <v>14.056279999999999</v>
      </c>
      <c r="G15" s="731">
        <v>18.333333984374999</v>
      </c>
      <c r="H15" s="731">
        <v>-4.2770539843749997</v>
      </c>
      <c r="I15" s="732">
        <v>0.76670615459140079</v>
      </c>
      <c r="J15" s="733" t="s">
        <v>1</v>
      </c>
    </row>
    <row r="16" spans="1:10" ht="14.4" customHeight="1" x14ac:dyDescent="0.3">
      <c r="A16" s="729" t="s">
        <v>586</v>
      </c>
      <c r="B16" s="730" t="s">
        <v>3368</v>
      </c>
      <c r="C16" s="731">
        <v>82.075900000000004</v>
      </c>
      <c r="D16" s="731">
        <v>87.205159999999992</v>
      </c>
      <c r="E16" s="731"/>
      <c r="F16" s="731">
        <v>88.514070000000004</v>
      </c>
      <c r="G16" s="731">
        <v>87.083333984375003</v>
      </c>
      <c r="H16" s="731">
        <v>1.4307360156250013</v>
      </c>
      <c r="I16" s="732">
        <v>1.0164295043628178</v>
      </c>
      <c r="J16" s="733" t="s">
        <v>1</v>
      </c>
    </row>
    <row r="17" spans="1:10" ht="14.4" customHeight="1" x14ac:dyDescent="0.3">
      <c r="A17" s="729" t="s">
        <v>586</v>
      </c>
      <c r="B17" s="730" t="s">
        <v>3369</v>
      </c>
      <c r="C17" s="731">
        <v>31.609560000000002</v>
      </c>
      <c r="D17" s="731">
        <v>37.372460000000004</v>
      </c>
      <c r="E17" s="731"/>
      <c r="F17" s="731">
        <v>23.983100000000007</v>
      </c>
      <c r="G17" s="731">
        <v>36.666666015624997</v>
      </c>
      <c r="H17" s="731">
        <v>-12.68356601562499</v>
      </c>
      <c r="I17" s="732">
        <v>0.65408455706826296</v>
      </c>
      <c r="J17" s="733" t="s">
        <v>1</v>
      </c>
    </row>
    <row r="18" spans="1:10" ht="14.4" customHeight="1" x14ac:dyDescent="0.3">
      <c r="A18" s="729" t="s">
        <v>586</v>
      </c>
      <c r="B18" s="730" t="s">
        <v>3370</v>
      </c>
      <c r="C18" s="731">
        <v>12.66635</v>
      </c>
      <c r="D18" s="731">
        <v>7.5918600000000005</v>
      </c>
      <c r="E18" s="731"/>
      <c r="F18" s="731">
        <v>12.76296</v>
      </c>
      <c r="G18" s="731">
        <v>9.1666665039062494</v>
      </c>
      <c r="H18" s="731">
        <v>3.5962934960937503</v>
      </c>
      <c r="I18" s="732">
        <v>1.3923229338125522</v>
      </c>
      <c r="J18" s="733" t="s">
        <v>1</v>
      </c>
    </row>
    <row r="19" spans="1:10" ht="14.4" customHeight="1" x14ac:dyDescent="0.3">
      <c r="A19" s="729" t="s">
        <v>586</v>
      </c>
      <c r="B19" s="730" t="s">
        <v>3371</v>
      </c>
      <c r="C19" s="731">
        <v>256.36661000000004</v>
      </c>
      <c r="D19" s="731">
        <v>171.67174000000006</v>
      </c>
      <c r="E19" s="731"/>
      <c r="F19" s="731">
        <v>256.07729999999998</v>
      </c>
      <c r="G19" s="731">
        <v>183.33332812500001</v>
      </c>
      <c r="H19" s="731">
        <v>72.743971874999971</v>
      </c>
      <c r="I19" s="732">
        <v>1.3967853124086735</v>
      </c>
      <c r="J19" s="733" t="s">
        <v>1</v>
      </c>
    </row>
    <row r="20" spans="1:10" ht="14.4" customHeight="1" x14ac:dyDescent="0.3">
      <c r="A20" s="729" t="s">
        <v>586</v>
      </c>
      <c r="B20" s="730" t="s">
        <v>597</v>
      </c>
      <c r="C20" s="731">
        <v>13126.491399999999</v>
      </c>
      <c r="D20" s="731">
        <v>14629.615010000009</v>
      </c>
      <c r="E20" s="731"/>
      <c r="F20" s="731">
        <v>13860.686450000016</v>
      </c>
      <c r="G20" s="731">
        <v>14749.472161010743</v>
      </c>
      <c r="H20" s="731">
        <v>-888.78571101072703</v>
      </c>
      <c r="I20" s="732">
        <v>0.93974118522287375</v>
      </c>
      <c r="J20" s="733" t="s">
        <v>598</v>
      </c>
    </row>
    <row r="22" spans="1:10" ht="14.4" customHeight="1" x14ac:dyDescent="0.3">
      <c r="A22" s="729" t="s">
        <v>586</v>
      </c>
      <c r="B22" s="730" t="s">
        <v>587</v>
      </c>
      <c r="C22" s="731" t="s">
        <v>588</v>
      </c>
      <c r="D22" s="731" t="s">
        <v>588</v>
      </c>
      <c r="E22" s="731"/>
      <c r="F22" s="731" t="s">
        <v>588</v>
      </c>
      <c r="G22" s="731" t="s">
        <v>588</v>
      </c>
      <c r="H22" s="731" t="s">
        <v>588</v>
      </c>
      <c r="I22" s="732" t="s">
        <v>588</v>
      </c>
      <c r="J22" s="733" t="s">
        <v>73</v>
      </c>
    </row>
    <row r="23" spans="1:10" ht="14.4" customHeight="1" x14ac:dyDescent="0.3">
      <c r="A23" s="729" t="s">
        <v>599</v>
      </c>
      <c r="B23" s="730" t="s">
        <v>600</v>
      </c>
      <c r="C23" s="731" t="s">
        <v>588</v>
      </c>
      <c r="D23" s="731" t="s">
        <v>588</v>
      </c>
      <c r="E23" s="731"/>
      <c r="F23" s="731" t="s">
        <v>588</v>
      </c>
      <c r="G23" s="731" t="s">
        <v>588</v>
      </c>
      <c r="H23" s="731" t="s">
        <v>588</v>
      </c>
      <c r="I23" s="732" t="s">
        <v>588</v>
      </c>
      <c r="J23" s="733" t="s">
        <v>0</v>
      </c>
    </row>
    <row r="24" spans="1:10" ht="14.4" customHeight="1" x14ac:dyDescent="0.3">
      <c r="A24" s="729" t="s">
        <v>599</v>
      </c>
      <c r="B24" s="730" t="s">
        <v>3361</v>
      </c>
      <c r="C24" s="731">
        <v>2.2607499999999998</v>
      </c>
      <c r="D24" s="731">
        <v>2.8021300000000005</v>
      </c>
      <c r="E24" s="731"/>
      <c r="F24" s="731">
        <v>5.5967000000000002</v>
      </c>
      <c r="G24" s="731">
        <v>3</v>
      </c>
      <c r="H24" s="731">
        <v>2.5967000000000002</v>
      </c>
      <c r="I24" s="732">
        <v>1.8655666666666668</v>
      </c>
      <c r="J24" s="733" t="s">
        <v>1</v>
      </c>
    </row>
    <row r="25" spans="1:10" ht="14.4" customHeight="1" x14ac:dyDescent="0.3">
      <c r="A25" s="729" t="s">
        <v>599</v>
      </c>
      <c r="B25" s="730" t="s">
        <v>3363</v>
      </c>
      <c r="C25" s="731">
        <v>425.99537000000021</v>
      </c>
      <c r="D25" s="731">
        <v>420.93036000000006</v>
      </c>
      <c r="E25" s="731"/>
      <c r="F25" s="731">
        <v>394.06790999999998</v>
      </c>
      <c r="G25" s="731">
        <v>440</v>
      </c>
      <c r="H25" s="731">
        <v>-45.932090000000017</v>
      </c>
      <c r="I25" s="732">
        <v>0.89560888636363634</v>
      </c>
      <c r="J25" s="733" t="s">
        <v>1</v>
      </c>
    </row>
    <row r="26" spans="1:10" ht="14.4" customHeight="1" x14ac:dyDescent="0.3">
      <c r="A26" s="729" t="s">
        <v>599</v>
      </c>
      <c r="B26" s="730" t="s">
        <v>3364</v>
      </c>
      <c r="C26" s="731">
        <v>135.98971</v>
      </c>
      <c r="D26" s="731">
        <v>127.36868000000003</v>
      </c>
      <c r="E26" s="731"/>
      <c r="F26" s="731">
        <v>125.80110000000001</v>
      </c>
      <c r="G26" s="731">
        <v>125</v>
      </c>
      <c r="H26" s="731">
        <v>0.80110000000000525</v>
      </c>
      <c r="I26" s="732">
        <v>1.0064088</v>
      </c>
      <c r="J26" s="733" t="s">
        <v>1</v>
      </c>
    </row>
    <row r="27" spans="1:10" ht="14.4" customHeight="1" x14ac:dyDescent="0.3">
      <c r="A27" s="729" t="s">
        <v>599</v>
      </c>
      <c r="B27" s="730" t="s">
        <v>3365</v>
      </c>
      <c r="C27" s="731">
        <v>44.442500000000003</v>
      </c>
      <c r="D27" s="731">
        <v>47.268999999999998</v>
      </c>
      <c r="E27" s="731"/>
      <c r="F27" s="731">
        <v>55.116399999999999</v>
      </c>
      <c r="G27" s="731">
        <v>51</v>
      </c>
      <c r="H27" s="731">
        <v>4.1163999999999987</v>
      </c>
      <c r="I27" s="732">
        <v>1.080713725490196</v>
      </c>
      <c r="J27" s="733" t="s">
        <v>1</v>
      </c>
    </row>
    <row r="28" spans="1:10" ht="14.4" customHeight="1" x14ac:dyDescent="0.3">
      <c r="A28" s="729" t="s">
        <v>599</v>
      </c>
      <c r="B28" s="730" t="s">
        <v>3367</v>
      </c>
      <c r="C28" s="731">
        <v>6.742</v>
      </c>
      <c r="D28" s="731">
        <v>8.1150000000000002</v>
      </c>
      <c r="E28" s="731"/>
      <c r="F28" s="731">
        <v>8.4112799999999996</v>
      </c>
      <c r="G28" s="731">
        <v>11</v>
      </c>
      <c r="H28" s="731">
        <v>-2.5887200000000004</v>
      </c>
      <c r="I28" s="732">
        <v>0.76466181818181811</v>
      </c>
      <c r="J28" s="733" t="s">
        <v>1</v>
      </c>
    </row>
    <row r="29" spans="1:10" ht="14.4" customHeight="1" x14ac:dyDescent="0.3">
      <c r="A29" s="729" t="s">
        <v>599</v>
      </c>
      <c r="B29" s="730" t="s">
        <v>3368</v>
      </c>
      <c r="C29" s="731">
        <v>30.428000000000001</v>
      </c>
      <c r="D29" s="731">
        <v>32.655099999999997</v>
      </c>
      <c r="E29" s="731"/>
      <c r="F29" s="731">
        <v>33.258000000000003</v>
      </c>
      <c r="G29" s="731">
        <v>32</v>
      </c>
      <c r="H29" s="731">
        <v>1.2580000000000027</v>
      </c>
      <c r="I29" s="732">
        <v>1.0393125000000001</v>
      </c>
      <c r="J29" s="733" t="s">
        <v>1</v>
      </c>
    </row>
    <row r="30" spans="1:10" ht="14.4" customHeight="1" x14ac:dyDescent="0.3">
      <c r="A30" s="729" t="s">
        <v>599</v>
      </c>
      <c r="B30" s="730" t="s">
        <v>3369</v>
      </c>
      <c r="C30" s="731">
        <v>2.6778000000000004</v>
      </c>
      <c r="D30" s="731">
        <v>5.3556800000000004</v>
      </c>
      <c r="E30" s="731"/>
      <c r="F30" s="731">
        <v>0</v>
      </c>
      <c r="G30" s="731">
        <v>7</v>
      </c>
      <c r="H30" s="731">
        <v>-7</v>
      </c>
      <c r="I30" s="732">
        <v>0</v>
      </c>
      <c r="J30" s="733" t="s">
        <v>1</v>
      </c>
    </row>
    <row r="31" spans="1:10" ht="14.4" customHeight="1" x14ac:dyDescent="0.3">
      <c r="A31" s="729" t="s">
        <v>599</v>
      </c>
      <c r="B31" s="730" t="s">
        <v>3370</v>
      </c>
      <c r="C31" s="731">
        <v>4.5373000000000001</v>
      </c>
      <c r="D31" s="731">
        <v>3.6772000000000005</v>
      </c>
      <c r="E31" s="731"/>
      <c r="F31" s="731">
        <v>3.5991500000000003</v>
      </c>
      <c r="G31" s="731">
        <v>4</v>
      </c>
      <c r="H31" s="731">
        <v>-0.40084999999999971</v>
      </c>
      <c r="I31" s="732">
        <v>0.89978750000000007</v>
      </c>
      <c r="J31" s="733" t="s">
        <v>1</v>
      </c>
    </row>
    <row r="32" spans="1:10" ht="14.4" customHeight="1" x14ac:dyDescent="0.3">
      <c r="A32" s="729" t="s">
        <v>599</v>
      </c>
      <c r="B32" s="730" t="s">
        <v>601</v>
      </c>
      <c r="C32" s="731">
        <v>653.07343000000014</v>
      </c>
      <c r="D32" s="731">
        <v>648.17314999999996</v>
      </c>
      <c r="E32" s="731"/>
      <c r="F32" s="731">
        <v>625.85054000000002</v>
      </c>
      <c r="G32" s="731">
        <v>673</v>
      </c>
      <c r="H32" s="731">
        <v>-47.149459999999976</v>
      </c>
      <c r="I32" s="732">
        <v>0.92994136701337304</v>
      </c>
      <c r="J32" s="733" t="s">
        <v>602</v>
      </c>
    </row>
    <row r="33" spans="1:10" ht="14.4" customHeight="1" x14ac:dyDescent="0.3">
      <c r="A33" s="729" t="s">
        <v>588</v>
      </c>
      <c r="B33" s="730" t="s">
        <v>588</v>
      </c>
      <c r="C33" s="731" t="s">
        <v>588</v>
      </c>
      <c r="D33" s="731" t="s">
        <v>588</v>
      </c>
      <c r="E33" s="731"/>
      <c r="F33" s="731" t="s">
        <v>588</v>
      </c>
      <c r="G33" s="731" t="s">
        <v>588</v>
      </c>
      <c r="H33" s="731" t="s">
        <v>588</v>
      </c>
      <c r="I33" s="732" t="s">
        <v>588</v>
      </c>
      <c r="J33" s="733" t="s">
        <v>603</v>
      </c>
    </row>
    <row r="34" spans="1:10" ht="14.4" customHeight="1" x14ac:dyDescent="0.3">
      <c r="A34" s="729" t="s">
        <v>604</v>
      </c>
      <c r="B34" s="730" t="s">
        <v>605</v>
      </c>
      <c r="C34" s="731" t="s">
        <v>588</v>
      </c>
      <c r="D34" s="731" t="s">
        <v>588</v>
      </c>
      <c r="E34" s="731"/>
      <c r="F34" s="731" t="s">
        <v>588</v>
      </c>
      <c r="G34" s="731" t="s">
        <v>588</v>
      </c>
      <c r="H34" s="731" t="s">
        <v>588</v>
      </c>
      <c r="I34" s="732" t="s">
        <v>588</v>
      </c>
      <c r="J34" s="733" t="s">
        <v>0</v>
      </c>
    </row>
    <row r="35" spans="1:10" ht="14.4" customHeight="1" x14ac:dyDescent="0.3">
      <c r="A35" s="729" t="s">
        <v>604</v>
      </c>
      <c r="B35" s="730" t="s">
        <v>3363</v>
      </c>
      <c r="C35" s="731">
        <v>204.87261000000001</v>
      </c>
      <c r="D35" s="731">
        <v>197.37625</v>
      </c>
      <c r="E35" s="731"/>
      <c r="F35" s="731">
        <v>209.12984000000003</v>
      </c>
      <c r="G35" s="731">
        <v>210</v>
      </c>
      <c r="H35" s="731">
        <v>-0.87015999999997007</v>
      </c>
      <c r="I35" s="732">
        <v>0.99585638095238105</v>
      </c>
      <c r="J35" s="733" t="s">
        <v>1</v>
      </c>
    </row>
    <row r="36" spans="1:10" ht="14.4" customHeight="1" x14ac:dyDescent="0.3">
      <c r="A36" s="729" t="s">
        <v>604</v>
      </c>
      <c r="B36" s="730" t="s">
        <v>3364</v>
      </c>
      <c r="C36" s="731">
        <v>44.155429999999996</v>
      </c>
      <c r="D36" s="731">
        <v>32.513719999999999</v>
      </c>
      <c r="E36" s="731"/>
      <c r="F36" s="731">
        <v>30.003899999999998</v>
      </c>
      <c r="G36" s="731">
        <v>34</v>
      </c>
      <c r="H36" s="731">
        <v>-3.996100000000002</v>
      </c>
      <c r="I36" s="732">
        <v>0.88246764705882352</v>
      </c>
      <c r="J36" s="733" t="s">
        <v>1</v>
      </c>
    </row>
    <row r="37" spans="1:10" ht="14.4" customHeight="1" x14ac:dyDescent="0.3">
      <c r="A37" s="729" t="s">
        <v>604</v>
      </c>
      <c r="B37" s="730" t="s">
        <v>3366</v>
      </c>
      <c r="C37" s="731">
        <v>18.447719999999997</v>
      </c>
      <c r="D37" s="731">
        <v>20.125319999999995</v>
      </c>
      <c r="E37" s="731"/>
      <c r="F37" s="731">
        <v>19.148719999999997</v>
      </c>
      <c r="G37" s="731">
        <v>21</v>
      </c>
      <c r="H37" s="731">
        <v>-1.8512800000000027</v>
      </c>
      <c r="I37" s="732">
        <v>0.91184380952380939</v>
      </c>
      <c r="J37" s="733" t="s">
        <v>1</v>
      </c>
    </row>
    <row r="38" spans="1:10" ht="14.4" customHeight="1" x14ac:dyDescent="0.3">
      <c r="A38" s="729" t="s">
        <v>604</v>
      </c>
      <c r="B38" s="730" t="s">
        <v>3367</v>
      </c>
      <c r="C38" s="731">
        <v>1.0009999999999999</v>
      </c>
      <c r="D38" s="731">
        <v>2.2835299999999998</v>
      </c>
      <c r="E38" s="731"/>
      <c r="F38" s="731">
        <v>1.0780000000000001</v>
      </c>
      <c r="G38" s="731">
        <v>3</v>
      </c>
      <c r="H38" s="731">
        <v>-1.9219999999999999</v>
      </c>
      <c r="I38" s="732">
        <v>0.35933333333333334</v>
      </c>
      <c r="J38" s="733" t="s">
        <v>1</v>
      </c>
    </row>
    <row r="39" spans="1:10" ht="14.4" customHeight="1" x14ac:dyDescent="0.3">
      <c r="A39" s="729" t="s">
        <v>604</v>
      </c>
      <c r="B39" s="730" t="s">
        <v>3368</v>
      </c>
      <c r="C39" s="731">
        <v>25.3779</v>
      </c>
      <c r="D39" s="731">
        <v>27.861899999999999</v>
      </c>
      <c r="E39" s="731"/>
      <c r="F39" s="731">
        <v>26.834070000000001</v>
      </c>
      <c r="G39" s="731">
        <v>29</v>
      </c>
      <c r="H39" s="731">
        <v>-2.1659299999999995</v>
      </c>
      <c r="I39" s="732">
        <v>0.92531275862068962</v>
      </c>
      <c r="J39" s="733" t="s">
        <v>1</v>
      </c>
    </row>
    <row r="40" spans="1:10" ht="14.4" customHeight="1" x14ac:dyDescent="0.3">
      <c r="A40" s="729" t="s">
        <v>604</v>
      </c>
      <c r="B40" s="730" t="s">
        <v>606</v>
      </c>
      <c r="C40" s="731">
        <v>293.85465999999997</v>
      </c>
      <c r="D40" s="731">
        <v>280.16072000000003</v>
      </c>
      <c r="E40" s="731"/>
      <c r="F40" s="731">
        <v>286.19452999999999</v>
      </c>
      <c r="G40" s="731">
        <v>296</v>
      </c>
      <c r="H40" s="731">
        <v>-9.8054700000000139</v>
      </c>
      <c r="I40" s="732">
        <v>0.96687341216216216</v>
      </c>
      <c r="J40" s="733" t="s">
        <v>602</v>
      </c>
    </row>
    <row r="41" spans="1:10" ht="14.4" customHeight="1" x14ac:dyDescent="0.3">
      <c r="A41" s="729" t="s">
        <v>588</v>
      </c>
      <c r="B41" s="730" t="s">
        <v>588</v>
      </c>
      <c r="C41" s="731" t="s">
        <v>588</v>
      </c>
      <c r="D41" s="731" t="s">
        <v>588</v>
      </c>
      <c r="E41" s="731"/>
      <c r="F41" s="731" t="s">
        <v>588</v>
      </c>
      <c r="G41" s="731" t="s">
        <v>588</v>
      </c>
      <c r="H41" s="731" t="s">
        <v>588</v>
      </c>
      <c r="I41" s="732" t="s">
        <v>588</v>
      </c>
      <c r="J41" s="733" t="s">
        <v>603</v>
      </c>
    </row>
    <row r="42" spans="1:10" ht="14.4" customHeight="1" x14ac:dyDescent="0.3">
      <c r="A42" s="729" t="s">
        <v>607</v>
      </c>
      <c r="B42" s="730" t="s">
        <v>608</v>
      </c>
      <c r="C42" s="731" t="s">
        <v>588</v>
      </c>
      <c r="D42" s="731" t="s">
        <v>588</v>
      </c>
      <c r="E42" s="731"/>
      <c r="F42" s="731" t="s">
        <v>588</v>
      </c>
      <c r="G42" s="731" t="s">
        <v>588</v>
      </c>
      <c r="H42" s="731" t="s">
        <v>588</v>
      </c>
      <c r="I42" s="732" t="s">
        <v>588</v>
      </c>
      <c r="J42" s="733" t="s">
        <v>0</v>
      </c>
    </row>
    <row r="43" spans="1:10" ht="14.4" customHeight="1" x14ac:dyDescent="0.3">
      <c r="A43" s="729" t="s">
        <v>607</v>
      </c>
      <c r="B43" s="730" t="s">
        <v>3361</v>
      </c>
      <c r="C43" s="731">
        <v>6.3460600000000014</v>
      </c>
      <c r="D43" s="731">
        <v>5.2420800000000005</v>
      </c>
      <c r="E43" s="731"/>
      <c r="F43" s="731">
        <v>6.6896700000000013</v>
      </c>
      <c r="G43" s="731">
        <v>6</v>
      </c>
      <c r="H43" s="731">
        <v>0.68967000000000134</v>
      </c>
      <c r="I43" s="732">
        <v>1.1149450000000003</v>
      </c>
      <c r="J43" s="733" t="s">
        <v>1</v>
      </c>
    </row>
    <row r="44" spans="1:10" ht="14.4" customHeight="1" x14ac:dyDescent="0.3">
      <c r="A44" s="729" t="s">
        <v>607</v>
      </c>
      <c r="B44" s="730" t="s">
        <v>3362</v>
      </c>
      <c r="C44" s="731">
        <v>0.6552</v>
      </c>
      <c r="D44" s="731">
        <v>1.97702</v>
      </c>
      <c r="E44" s="731"/>
      <c r="F44" s="731">
        <v>3.3163899999999997</v>
      </c>
      <c r="G44" s="731">
        <v>2</v>
      </c>
      <c r="H44" s="731">
        <v>1.3163899999999997</v>
      </c>
      <c r="I44" s="732">
        <v>1.6581949999999999</v>
      </c>
      <c r="J44" s="733" t="s">
        <v>1</v>
      </c>
    </row>
    <row r="45" spans="1:10" ht="14.4" customHeight="1" x14ac:dyDescent="0.3">
      <c r="A45" s="729" t="s">
        <v>607</v>
      </c>
      <c r="B45" s="730" t="s">
        <v>3363</v>
      </c>
      <c r="C45" s="731">
        <v>164.91972000000001</v>
      </c>
      <c r="D45" s="731">
        <v>107.73263999999999</v>
      </c>
      <c r="E45" s="731"/>
      <c r="F45" s="731">
        <v>91.471849999999989</v>
      </c>
      <c r="G45" s="731">
        <v>116</v>
      </c>
      <c r="H45" s="731">
        <v>-24.528150000000011</v>
      </c>
      <c r="I45" s="732">
        <v>0.78855043103448264</v>
      </c>
      <c r="J45" s="733" t="s">
        <v>1</v>
      </c>
    </row>
    <row r="46" spans="1:10" ht="14.4" customHeight="1" x14ac:dyDescent="0.3">
      <c r="A46" s="729" t="s">
        <v>607</v>
      </c>
      <c r="B46" s="730" t="s">
        <v>3364</v>
      </c>
      <c r="C46" s="731">
        <v>147.73101</v>
      </c>
      <c r="D46" s="731">
        <v>128.15228999999997</v>
      </c>
      <c r="E46" s="731"/>
      <c r="F46" s="731">
        <v>134.12401</v>
      </c>
      <c r="G46" s="731">
        <v>124</v>
      </c>
      <c r="H46" s="731">
        <v>10.124009999999998</v>
      </c>
      <c r="I46" s="732">
        <v>1.0816452419354838</v>
      </c>
      <c r="J46" s="733" t="s">
        <v>1</v>
      </c>
    </row>
    <row r="47" spans="1:10" ht="14.4" customHeight="1" x14ac:dyDescent="0.3">
      <c r="A47" s="729" t="s">
        <v>607</v>
      </c>
      <c r="B47" s="730" t="s">
        <v>3365</v>
      </c>
      <c r="C47" s="731">
        <v>39.031999999999996</v>
      </c>
      <c r="D47" s="731">
        <v>29.0275</v>
      </c>
      <c r="E47" s="731"/>
      <c r="F47" s="731">
        <v>36.081699999999998</v>
      </c>
      <c r="G47" s="731">
        <v>32</v>
      </c>
      <c r="H47" s="731">
        <v>4.0816999999999979</v>
      </c>
      <c r="I47" s="732">
        <v>1.1275531249999999</v>
      </c>
      <c r="J47" s="733" t="s">
        <v>1</v>
      </c>
    </row>
    <row r="48" spans="1:10" ht="14.4" customHeight="1" x14ac:dyDescent="0.3">
      <c r="A48" s="729" t="s">
        <v>607</v>
      </c>
      <c r="B48" s="730" t="s">
        <v>3366</v>
      </c>
      <c r="C48" s="731">
        <v>1.2821600000000002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588</v>
      </c>
      <c r="J48" s="733" t="s">
        <v>1</v>
      </c>
    </row>
    <row r="49" spans="1:10" ht="14.4" customHeight="1" x14ac:dyDescent="0.3">
      <c r="A49" s="729" t="s">
        <v>607</v>
      </c>
      <c r="B49" s="730" t="s">
        <v>3367</v>
      </c>
      <c r="C49" s="731">
        <v>3.9358</v>
      </c>
      <c r="D49" s="731">
        <v>3.766</v>
      </c>
      <c r="E49" s="731"/>
      <c r="F49" s="731">
        <v>4.5670000000000002</v>
      </c>
      <c r="G49" s="731">
        <v>5</v>
      </c>
      <c r="H49" s="731">
        <v>-0.43299999999999983</v>
      </c>
      <c r="I49" s="732">
        <v>0.91339999999999999</v>
      </c>
      <c r="J49" s="733" t="s">
        <v>1</v>
      </c>
    </row>
    <row r="50" spans="1:10" ht="14.4" customHeight="1" x14ac:dyDescent="0.3">
      <c r="A50" s="729" t="s">
        <v>607</v>
      </c>
      <c r="B50" s="730" t="s">
        <v>3368</v>
      </c>
      <c r="C50" s="731">
        <v>26.27</v>
      </c>
      <c r="D50" s="731">
        <v>26.68816</v>
      </c>
      <c r="E50" s="731"/>
      <c r="F50" s="731">
        <v>28.422000000000001</v>
      </c>
      <c r="G50" s="731">
        <v>26</v>
      </c>
      <c r="H50" s="731">
        <v>2.4220000000000006</v>
      </c>
      <c r="I50" s="732">
        <v>1.0931538461538461</v>
      </c>
      <c r="J50" s="733" t="s">
        <v>1</v>
      </c>
    </row>
    <row r="51" spans="1:10" ht="14.4" customHeight="1" x14ac:dyDescent="0.3">
      <c r="A51" s="729" t="s">
        <v>607</v>
      </c>
      <c r="B51" s="730" t="s">
        <v>3369</v>
      </c>
      <c r="C51" s="731">
        <v>28.931760000000001</v>
      </c>
      <c r="D51" s="731">
        <v>32.016780000000004</v>
      </c>
      <c r="E51" s="731"/>
      <c r="F51" s="731">
        <v>23.983100000000007</v>
      </c>
      <c r="G51" s="731">
        <v>30</v>
      </c>
      <c r="H51" s="731">
        <v>-6.0168999999999926</v>
      </c>
      <c r="I51" s="732">
        <v>0.79943666666666691</v>
      </c>
      <c r="J51" s="733" t="s">
        <v>1</v>
      </c>
    </row>
    <row r="52" spans="1:10" ht="14.4" customHeight="1" x14ac:dyDescent="0.3">
      <c r="A52" s="729" t="s">
        <v>607</v>
      </c>
      <c r="B52" s="730" t="s">
        <v>3370</v>
      </c>
      <c r="C52" s="731">
        <v>8.1290499999999994</v>
      </c>
      <c r="D52" s="731">
        <v>3.9146600000000005</v>
      </c>
      <c r="E52" s="731"/>
      <c r="F52" s="731">
        <v>9.1638099999999998</v>
      </c>
      <c r="G52" s="731">
        <v>5</v>
      </c>
      <c r="H52" s="731">
        <v>4.1638099999999998</v>
      </c>
      <c r="I52" s="732">
        <v>1.832762</v>
      </c>
      <c r="J52" s="733" t="s">
        <v>1</v>
      </c>
    </row>
    <row r="53" spans="1:10" ht="14.4" customHeight="1" x14ac:dyDescent="0.3">
      <c r="A53" s="729" t="s">
        <v>607</v>
      </c>
      <c r="B53" s="730" t="s">
        <v>609</v>
      </c>
      <c r="C53" s="731">
        <v>427.23275999999993</v>
      </c>
      <c r="D53" s="731">
        <v>338.51712999999995</v>
      </c>
      <c r="E53" s="731"/>
      <c r="F53" s="731">
        <v>337.8195300000001</v>
      </c>
      <c r="G53" s="731">
        <v>345</v>
      </c>
      <c r="H53" s="731">
        <v>-7.1804699999999002</v>
      </c>
      <c r="I53" s="732">
        <v>0.97918704347826113</v>
      </c>
      <c r="J53" s="733" t="s">
        <v>602</v>
      </c>
    </row>
    <row r="54" spans="1:10" ht="14.4" customHeight="1" x14ac:dyDescent="0.3">
      <c r="A54" s="729" t="s">
        <v>588</v>
      </c>
      <c r="B54" s="730" t="s">
        <v>588</v>
      </c>
      <c r="C54" s="731" t="s">
        <v>588</v>
      </c>
      <c r="D54" s="731" t="s">
        <v>588</v>
      </c>
      <c r="E54" s="731"/>
      <c r="F54" s="731" t="s">
        <v>588</v>
      </c>
      <c r="G54" s="731" t="s">
        <v>588</v>
      </c>
      <c r="H54" s="731" t="s">
        <v>588</v>
      </c>
      <c r="I54" s="732" t="s">
        <v>588</v>
      </c>
      <c r="J54" s="733" t="s">
        <v>603</v>
      </c>
    </row>
    <row r="55" spans="1:10" ht="14.4" customHeight="1" x14ac:dyDescent="0.3">
      <c r="A55" s="729" t="s">
        <v>3372</v>
      </c>
      <c r="B55" s="730" t="s">
        <v>3373</v>
      </c>
      <c r="C55" s="731" t="s">
        <v>588</v>
      </c>
      <c r="D55" s="731" t="s">
        <v>588</v>
      </c>
      <c r="E55" s="731"/>
      <c r="F55" s="731" t="s">
        <v>588</v>
      </c>
      <c r="G55" s="731" t="s">
        <v>588</v>
      </c>
      <c r="H55" s="731" t="s">
        <v>588</v>
      </c>
      <c r="I55" s="732" t="s">
        <v>588</v>
      </c>
      <c r="J55" s="733" t="s">
        <v>0</v>
      </c>
    </row>
    <row r="56" spans="1:10" ht="14.4" customHeight="1" x14ac:dyDescent="0.3">
      <c r="A56" s="729" t="s">
        <v>3372</v>
      </c>
      <c r="B56" s="730" t="s">
        <v>3358</v>
      </c>
      <c r="C56" s="731">
        <v>0</v>
      </c>
      <c r="D56" s="731">
        <v>139.71391000000003</v>
      </c>
      <c r="E56" s="731"/>
      <c r="F56" s="731">
        <v>109.47586</v>
      </c>
      <c r="G56" s="731">
        <v>228</v>
      </c>
      <c r="H56" s="731">
        <v>-118.52414</v>
      </c>
      <c r="I56" s="732">
        <v>0.4801572807017544</v>
      </c>
      <c r="J56" s="733" t="s">
        <v>1</v>
      </c>
    </row>
    <row r="57" spans="1:10" ht="14.4" customHeight="1" x14ac:dyDescent="0.3">
      <c r="A57" s="729" t="s">
        <v>3372</v>
      </c>
      <c r="B57" s="730" t="s">
        <v>3359</v>
      </c>
      <c r="C57" s="731">
        <v>10402.43348</v>
      </c>
      <c r="D57" s="731">
        <v>11747.908520000006</v>
      </c>
      <c r="E57" s="731"/>
      <c r="F57" s="731">
        <v>10860.631350000014</v>
      </c>
      <c r="G57" s="731">
        <v>11825</v>
      </c>
      <c r="H57" s="731">
        <v>-964.36864999998579</v>
      </c>
      <c r="I57" s="732">
        <v>0.918446625792813</v>
      </c>
      <c r="J57" s="733" t="s">
        <v>1</v>
      </c>
    </row>
    <row r="58" spans="1:10" ht="14.4" customHeight="1" x14ac:dyDescent="0.3">
      <c r="A58" s="729" t="s">
        <v>3372</v>
      </c>
      <c r="B58" s="730" t="s">
        <v>3360</v>
      </c>
      <c r="C58" s="731">
        <v>272.23597999999998</v>
      </c>
      <c r="D58" s="731">
        <v>253.70194999999998</v>
      </c>
      <c r="E58" s="731"/>
      <c r="F58" s="731">
        <v>354.84696000000002</v>
      </c>
      <c r="G58" s="731">
        <v>193</v>
      </c>
      <c r="H58" s="731">
        <v>161.84696000000002</v>
      </c>
      <c r="I58" s="732">
        <v>1.8385852849740933</v>
      </c>
      <c r="J58" s="733" t="s">
        <v>1</v>
      </c>
    </row>
    <row r="59" spans="1:10" ht="14.4" customHeight="1" x14ac:dyDescent="0.3">
      <c r="A59" s="729" t="s">
        <v>3372</v>
      </c>
      <c r="B59" s="730" t="s">
        <v>3363</v>
      </c>
      <c r="C59" s="731">
        <v>0</v>
      </c>
      <c r="D59" s="731">
        <v>0</v>
      </c>
      <c r="E59" s="731"/>
      <c r="F59" s="731">
        <v>0</v>
      </c>
      <c r="G59" s="731">
        <v>0</v>
      </c>
      <c r="H59" s="731">
        <v>0</v>
      </c>
      <c r="I59" s="732" t="s">
        <v>588</v>
      </c>
      <c r="J59" s="733" t="s">
        <v>1</v>
      </c>
    </row>
    <row r="60" spans="1:10" ht="14.4" customHeight="1" x14ac:dyDescent="0.3">
      <c r="A60" s="729" t="s">
        <v>3372</v>
      </c>
      <c r="B60" s="730" t="s">
        <v>3364</v>
      </c>
      <c r="C60" s="731">
        <v>746.49032000000011</v>
      </c>
      <c r="D60" s="731">
        <v>989.23677000000009</v>
      </c>
      <c r="E60" s="731"/>
      <c r="F60" s="731">
        <v>971.72641000000033</v>
      </c>
      <c r="G60" s="731">
        <v>945</v>
      </c>
      <c r="H60" s="731">
        <v>26.726410000000328</v>
      </c>
      <c r="I60" s="732">
        <v>1.0282819153439158</v>
      </c>
      <c r="J60" s="733" t="s">
        <v>1</v>
      </c>
    </row>
    <row r="61" spans="1:10" ht="14.4" customHeight="1" x14ac:dyDescent="0.3">
      <c r="A61" s="729" t="s">
        <v>3372</v>
      </c>
      <c r="B61" s="730" t="s">
        <v>3365</v>
      </c>
      <c r="C61" s="731">
        <v>0</v>
      </c>
      <c r="D61" s="731">
        <v>0</v>
      </c>
      <c r="E61" s="731"/>
      <c r="F61" s="731">
        <v>0</v>
      </c>
      <c r="G61" s="731">
        <v>0</v>
      </c>
      <c r="H61" s="731">
        <v>0</v>
      </c>
      <c r="I61" s="732" t="s">
        <v>588</v>
      </c>
      <c r="J61" s="733" t="s">
        <v>1</v>
      </c>
    </row>
    <row r="62" spans="1:10" ht="14.4" customHeight="1" x14ac:dyDescent="0.3">
      <c r="A62" s="729" t="s">
        <v>3372</v>
      </c>
      <c r="B62" s="730" t="s">
        <v>3366</v>
      </c>
      <c r="C62" s="731">
        <v>74.80416000000001</v>
      </c>
      <c r="D62" s="731">
        <v>60.531119999999987</v>
      </c>
      <c r="E62" s="731"/>
      <c r="F62" s="731">
        <v>58.063969999999998</v>
      </c>
      <c r="G62" s="731">
        <v>62</v>
      </c>
      <c r="H62" s="731">
        <v>-3.9360300000000024</v>
      </c>
      <c r="I62" s="732">
        <v>0.93651564516129027</v>
      </c>
      <c r="J62" s="733" t="s">
        <v>1</v>
      </c>
    </row>
    <row r="63" spans="1:10" ht="14.4" customHeight="1" x14ac:dyDescent="0.3">
      <c r="A63" s="729" t="s">
        <v>3372</v>
      </c>
      <c r="B63" s="730" t="s">
        <v>3367</v>
      </c>
      <c r="C63" s="731">
        <v>0</v>
      </c>
      <c r="D63" s="731">
        <v>0</v>
      </c>
      <c r="E63" s="731"/>
      <c r="F63" s="731">
        <v>0</v>
      </c>
      <c r="G63" s="731">
        <v>0</v>
      </c>
      <c r="H63" s="731">
        <v>0</v>
      </c>
      <c r="I63" s="732" t="s">
        <v>588</v>
      </c>
      <c r="J63" s="733" t="s">
        <v>1</v>
      </c>
    </row>
    <row r="64" spans="1:10" ht="14.4" customHeight="1" x14ac:dyDescent="0.3">
      <c r="A64" s="729" t="s">
        <v>3372</v>
      </c>
      <c r="B64" s="730" t="s">
        <v>3371</v>
      </c>
      <c r="C64" s="731">
        <v>256.36661000000004</v>
      </c>
      <c r="D64" s="731">
        <v>171.67174000000006</v>
      </c>
      <c r="E64" s="731"/>
      <c r="F64" s="731">
        <v>256.07729999999998</v>
      </c>
      <c r="G64" s="731">
        <v>183</v>
      </c>
      <c r="H64" s="731">
        <v>73.07729999999998</v>
      </c>
      <c r="I64" s="732">
        <v>1.3993295081967212</v>
      </c>
      <c r="J64" s="733" t="s">
        <v>1</v>
      </c>
    </row>
    <row r="65" spans="1:10" ht="14.4" customHeight="1" x14ac:dyDescent="0.3">
      <c r="A65" s="729" t="s">
        <v>3372</v>
      </c>
      <c r="B65" s="730" t="s">
        <v>3374</v>
      </c>
      <c r="C65" s="731">
        <v>11752.330549999999</v>
      </c>
      <c r="D65" s="731">
        <v>13362.764010000006</v>
      </c>
      <c r="E65" s="731"/>
      <c r="F65" s="731">
        <v>12610.821850000017</v>
      </c>
      <c r="G65" s="731">
        <v>13435</v>
      </c>
      <c r="H65" s="731">
        <v>-824.17814999998336</v>
      </c>
      <c r="I65" s="732">
        <v>0.93865439895794689</v>
      </c>
      <c r="J65" s="733" t="s">
        <v>602</v>
      </c>
    </row>
    <row r="66" spans="1:10" ht="14.4" customHeight="1" x14ac:dyDescent="0.3">
      <c r="A66" s="729" t="s">
        <v>588</v>
      </c>
      <c r="B66" s="730" t="s">
        <v>588</v>
      </c>
      <c r="C66" s="731" t="s">
        <v>588</v>
      </c>
      <c r="D66" s="731" t="s">
        <v>588</v>
      </c>
      <c r="E66" s="731"/>
      <c r="F66" s="731" t="s">
        <v>588</v>
      </c>
      <c r="G66" s="731" t="s">
        <v>588</v>
      </c>
      <c r="H66" s="731" t="s">
        <v>588</v>
      </c>
      <c r="I66" s="732" t="s">
        <v>588</v>
      </c>
      <c r="J66" s="733" t="s">
        <v>603</v>
      </c>
    </row>
    <row r="67" spans="1:10" ht="14.4" customHeight="1" x14ac:dyDescent="0.3">
      <c r="A67" s="729" t="s">
        <v>586</v>
      </c>
      <c r="B67" s="730" t="s">
        <v>597</v>
      </c>
      <c r="C67" s="731">
        <v>13126.491399999999</v>
      </c>
      <c r="D67" s="731">
        <v>14629.615010000005</v>
      </c>
      <c r="E67" s="731"/>
      <c r="F67" s="731">
        <v>13860.686450000016</v>
      </c>
      <c r="G67" s="731">
        <v>14749</v>
      </c>
      <c r="H67" s="731">
        <v>-888.31354999998439</v>
      </c>
      <c r="I67" s="732">
        <v>0.93977126923859355</v>
      </c>
      <c r="J67" s="733" t="s">
        <v>598</v>
      </c>
    </row>
  </sheetData>
  <mergeCells count="3">
    <mergeCell ref="A1:I1"/>
    <mergeCell ref="F3:I3"/>
    <mergeCell ref="C4:D4"/>
  </mergeCells>
  <conditionalFormatting sqref="F21 F68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67">
    <cfRule type="expression" dxfId="32" priority="6">
      <formula>$H22&gt;0</formula>
    </cfRule>
  </conditionalFormatting>
  <conditionalFormatting sqref="A22:A67">
    <cfRule type="expression" dxfId="31" priority="5">
      <formula>AND($J22&lt;&gt;"mezeraKL",$J22&lt;&gt;"")</formula>
    </cfRule>
  </conditionalFormatting>
  <conditionalFormatting sqref="I22:I67">
    <cfRule type="expression" dxfId="30" priority="7">
      <formula>$I22&gt;1</formula>
    </cfRule>
  </conditionalFormatting>
  <conditionalFormatting sqref="B22:B67">
    <cfRule type="expression" dxfId="29" priority="4">
      <formula>OR($J22="NS",$J22="SumaNS",$J22="Účet")</formula>
    </cfRule>
  </conditionalFormatting>
  <conditionalFormatting sqref="A22:D67 F22:I67">
    <cfRule type="expression" dxfId="28" priority="8">
      <formula>AND($J22&lt;&gt;"",$J22&lt;&gt;"mezeraKL")</formula>
    </cfRule>
  </conditionalFormatting>
  <conditionalFormatting sqref="B22:D67 F22:I67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7 F22:I67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6328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42.744458167684414</v>
      </c>
      <c r="J3" s="203">
        <f>SUBTOTAL(9,J5:J1048576)</f>
        <v>302074.15000000224</v>
      </c>
      <c r="K3" s="204">
        <f>SUBTOTAL(9,K5:K1048576)</f>
        <v>12911995.868213922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586</v>
      </c>
      <c r="B5" s="825" t="s">
        <v>587</v>
      </c>
      <c r="C5" s="828" t="s">
        <v>599</v>
      </c>
      <c r="D5" s="862" t="s">
        <v>600</v>
      </c>
      <c r="E5" s="828" t="s">
        <v>3375</v>
      </c>
      <c r="F5" s="862" t="s">
        <v>3376</v>
      </c>
      <c r="G5" s="828" t="s">
        <v>3377</v>
      </c>
      <c r="H5" s="828" t="s">
        <v>3378</v>
      </c>
      <c r="I5" s="225">
        <v>147.19250106811523</v>
      </c>
      <c r="J5" s="225">
        <v>5</v>
      </c>
      <c r="K5" s="848">
        <v>735.96002197265625</v>
      </c>
    </row>
    <row r="6" spans="1:11" ht="14.4" customHeight="1" x14ac:dyDescent="0.3">
      <c r="A6" s="831" t="s">
        <v>586</v>
      </c>
      <c r="B6" s="832" t="s">
        <v>587</v>
      </c>
      <c r="C6" s="835" t="s">
        <v>599</v>
      </c>
      <c r="D6" s="863" t="s">
        <v>600</v>
      </c>
      <c r="E6" s="835" t="s">
        <v>3375</v>
      </c>
      <c r="F6" s="863" t="s">
        <v>3376</v>
      </c>
      <c r="G6" s="835" t="s">
        <v>3379</v>
      </c>
      <c r="H6" s="835" t="s">
        <v>3380</v>
      </c>
      <c r="I6" s="849">
        <v>147.16999816894531</v>
      </c>
      <c r="J6" s="849">
        <v>5</v>
      </c>
      <c r="K6" s="850">
        <v>735.84999084472656</v>
      </c>
    </row>
    <row r="7" spans="1:11" ht="14.4" customHeight="1" x14ac:dyDescent="0.3">
      <c r="A7" s="831" t="s">
        <v>586</v>
      </c>
      <c r="B7" s="832" t="s">
        <v>587</v>
      </c>
      <c r="C7" s="835" t="s">
        <v>599</v>
      </c>
      <c r="D7" s="863" t="s">
        <v>600</v>
      </c>
      <c r="E7" s="835" t="s">
        <v>3375</v>
      </c>
      <c r="F7" s="863" t="s">
        <v>3376</v>
      </c>
      <c r="G7" s="835" t="s">
        <v>3381</v>
      </c>
      <c r="H7" s="835" t="s">
        <v>3382</v>
      </c>
      <c r="I7" s="849">
        <v>35150.5</v>
      </c>
      <c r="J7" s="849">
        <v>0.10000000149011612</v>
      </c>
      <c r="K7" s="850">
        <v>3515.050048828125</v>
      </c>
    </row>
    <row r="8" spans="1:11" ht="14.4" customHeight="1" x14ac:dyDescent="0.3">
      <c r="A8" s="831" t="s">
        <v>586</v>
      </c>
      <c r="B8" s="832" t="s">
        <v>587</v>
      </c>
      <c r="C8" s="835" t="s">
        <v>599</v>
      </c>
      <c r="D8" s="863" t="s">
        <v>600</v>
      </c>
      <c r="E8" s="835" t="s">
        <v>3375</v>
      </c>
      <c r="F8" s="863" t="s">
        <v>3376</v>
      </c>
      <c r="G8" s="835" t="s">
        <v>3383</v>
      </c>
      <c r="H8" s="835" t="s">
        <v>3384</v>
      </c>
      <c r="I8" s="849">
        <v>152.46000671386719</v>
      </c>
      <c r="J8" s="849">
        <v>3</v>
      </c>
      <c r="K8" s="850">
        <v>457.38002014160156</v>
      </c>
    </row>
    <row r="9" spans="1:11" ht="14.4" customHeight="1" x14ac:dyDescent="0.3">
      <c r="A9" s="831" t="s">
        <v>586</v>
      </c>
      <c r="B9" s="832" t="s">
        <v>587</v>
      </c>
      <c r="C9" s="835" t="s">
        <v>599</v>
      </c>
      <c r="D9" s="863" t="s">
        <v>600</v>
      </c>
      <c r="E9" s="835" t="s">
        <v>3385</v>
      </c>
      <c r="F9" s="863" t="s">
        <v>3386</v>
      </c>
      <c r="G9" s="835" t="s">
        <v>3387</v>
      </c>
      <c r="H9" s="835" t="s">
        <v>3388</v>
      </c>
      <c r="I9" s="849">
        <v>713.5638427734375</v>
      </c>
      <c r="J9" s="849">
        <v>49</v>
      </c>
      <c r="K9" s="850">
        <v>34964.659912109375</v>
      </c>
    </row>
    <row r="10" spans="1:11" ht="14.4" customHeight="1" x14ac:dyDescent="0.3">
      <c r="A10" s="831" t="s">
        <v>586</v>
      </c>
      <c r="B10" s="832" t="s">
        <v>587</v>
      </c>
      <c r="C10" s="835" t="s">
        <v>599</v>
      </c>
      <c r="D10" s="863" t="s">
        <v>600</v>
      </c>
      <c r="E10" s="835" t="s">
        <v>3385</v>
      </c>
      <c r="F10" s="863" t="s">
        <v>3386</v>
      </c>
      <c r="G10" s="835" t="s">
        <v>3389</v>
      </c>
      <c r="H10" s="835" t="s">
        <v>3390</v>
      </c>
      <c r="I10" s="849">
        <v>6.244999885559082</v>
      </c>
      <c r="J10" s="849">
        <v>1200</v>
      </c>
      <c r="K10" s="850">
        <v>7491.39990234375</v>
      </c>
    </row>
    <row r="11" spans="1:11" ht="14.4" customHeight="1" x14ac:dyDescent="0.3">
      <c r="A11" s="831" t="s">
        <v>586</v>
      </c>
      <c r="B11" s="832" t="s">
        <v>587</v>
      </c>
      <c r="C11" s="835" t="s">
        <v>599</v>
      </c>
      <c r="D11" s="863" t="s">
        <v>600</v>
      </c>
      <c r="E11" s="835" t="s">
        <v>3385</v>
      </c>
      <c r="F11" s="863" t="s">
        <v>3386</v>
      </c>
      <c r="G11" s="835" t="s">
        <v>3389</v>
      </c>
      <c r="H11" s="835" t="s">
        <v>3391</v>
      </c>
      <c r="I11" s="849">
        <v>6.244999885559082</v>
      </c>
      <c r="J11" s="849">
        <v>200</v>
      </c>
      <c r="K11" s="850">
        <v>1249</v>
      </c>
    </row>
    <row r="12" spans="1:11" ht="14.4" customHeight="1" x14ac:dyDescent="0.3">
      <c r="A12" s="831" t="s">
        <v>586</v>
      </c>
      <c r="B12" s="832" t="s">
        <v>587</v>
      </c>
      <c r="C12" s="835" t="s">
        <v>599</v>
      </c>
      <c r="D12" s="863" t="s">
        <v>600</v>
      </c>
      <c r="E12" s="835" t="s">
        <v>3385</v>
      </c>
      <c r="F12" s="863" t="s">
        <v>3386</v>
      </c>
      <c r="G12" s="835" t="s">
        <v>3392</v>
      </c>
      <c r="H12" s="835" t="s">
        <v>3393</v>
      </c>
      <c r="I12" s="849">
        <v>9.0200004577636719</v>
      </c>
      <c r="J12" s="849">
        <v>420</v>
      </c>
      <c r="K12" s="850">
        <v>3788.400146484375</v>
      </c>
    </row>
    <row r="13" spans="1:11" ht="14.4" customHeight="1" x14ac:dyDescent="0.3">
      <c r="A13" s="831" t="s">
        <v>586</v>
      </c>
      <c r="B13" s="832" t="s">
        <v>587</v>
      </c>
      <c r="C13" s="835" t="s">
        <v>599</v>
      </c>
      <c r="D13" s="863" t="s">
        <v>600</v>
      </c>
      <c r="E13" s="835" t="s">
        <v>3385</v>
      </c>
      <c r="F13" s="863" t="s">
        <v>3386</v>
      </c>
      <c r="G13" s="835" t="s">
        <v>3392</v>
      </c>
      <c r="H13" s="835" t="s">
        <v>3394</v>
      </c>
      <c r="I13" s="849">
        <v>9.0100002288818359</v>
      </c>
      <c r="J13" s="849">
        <v>280</v>
      </c>
      <c r="K13" s="850">
        <v>2522.800048828125</v>
      </c>
    </row>
    <row r="14" spans="1:11" ht="14.4" customHeight="1" x14ac:dyDescent="0.3">
      <c r="A14" s="831" t="s">
        <v>586</v>
      </c>
      <c r="B14" s="832" t="s">
        <v>587</v>
      </c>
      <c r="C14" s="835" t="s">
        <v>599</v>
      </c>
      <c r="D14" s="863" t="s">
        <v>600</v>
      </c>
      <c r="E14" s="835" t="s">
        <v>3385</v>
      </c>
      <c r="F14" s="863" t="s">
        <v>3386</v>
      </c>
      <c r="G14" s="835" t="s">
        <v>3395</v>
      </c>
      <c r="H14" s="835" t="s">
        <v>3396</v>
      </c>
      <c r="I14" s="849">
        <v>8.5900001525878906</v>
      </c>
      <c r="J14" s="849">
        <v>100</v>
      </c>
      <c r="K14" s="850">
        <v>859</v>
      </c>
    </row>
    <row r="15" spans="1:11" ht="14.4" customHeight="1" x14ac:dyDescent="0.3">
      <c r="A15" s="831" t="s">
        <v>586</v>
      </c>
      <c r="B15" s="832" t="s">
        <v>587</v>
      </c>
      <c r="C15" s="835" t="s">
        <v>599</v>
      </c>
      <c r="D15" s="863" t="s">
        <v>600</v>
      </c>
      <c r="E15" s="835" t="s">
        <v>3385</v>
      </c>
      <c r="F15" s="863" t="s">
        <v>3386</v>
      </c>
      <c r="G15" s="835" t="s">
        <v>3397</v>
      </c>
      <c r="H15" s="835" t="s">
        <v>3398</v>
      </c>
      <c r="I15" s="849">
        <v>0.87999999523162842</v>
      </c>
      <c r="J15" s="849">
        <v>4900</v>
      </c>
      <c r="K15" s="850">
        <v>4312</v>
      </c>
    </row>
    <row r="16" spans="1:11" ht="14.4" customHeight="1" x14ac:dyDescent="0.3">
      <c r="A16" s="831" t="s">
        <v>586</v>
      </c>
      <c r="B16" s="832" t="s">
        <v>587</v>
      </c>
      <c r="C16" s="835" t="s">
        <v>599</v>
      </c>
      <c r="D16" s="863" t="s">
        <v>600</v>
      </c>
      <c r="E16" s="835" t="s">
        <v>3385</v>
      </c>
      <c r="F16" s="863" t="s">
        <v>3386</v>
      </c>
      <c r="G16" s="835" t="s">
        <v>3399</v>
      </c>
      <c r="H16" s="835" t="s">
        <v>3400</v>
      </c>
      <c r="I16" s="849">
        <v>3.0149999856948853</v>
      </c>
      <c r="J16" s="849">
        <v>9200</v>
      </c>
      <c r="K16" s="850">
        <v>27736</v>
      </c>
    </row>
    <row r="17" spans="1:11" ht="14.4" customHeight="1" x14ac:dyDescent="0.3">
      <c r="A17" s="831" t="s">
        <v>586</v>
      </c>
      <c r="B17" s="832" t="s">
        <v>587</v>
      </c>
      <c r="C17" s="835" t="s">
        <v>599</v>
      </c>
      <c r="D17" s="863" t="s">
        <v>600</v>
      </c>
      <c r="E17" s="835" t="s">
        <v>3385</v>
      </c>
      <c r="F17" s="863" t="s">
        <v>3386</v>
      </c>
      <c r="G17" s="835" t="s">
        <v>3401</v>
      </c>
      <c r="H17" s="835" t="s">
        <v>3402</v>
      </c>
      <c r="I17" s="849">
        <v>1.1733332872390747</v>
      </c>
      <c r="J17" s="849">
        <v>3600</v>
      </c>
      <c r="K17" s="850">
        <v>4224</v>
      </c>
    </row>
    <row r="18" spans="1:11" ht="14.4" customHeight="1" x14ac:dyDescent="0.3">
      <c r="A18" s="831" t="s">
        <v>586</v>
      </c>
      <c r="B18" s="832" t="s">
        <v>587</v>
      </c>
      <c r="C18" s="835" t="s">
        <v>599</v>
      </c>
      <c r="D18" s="863" t="s">
        <v>600</v>
      </c>
      <c r="E18" s="835" t="s">
        <v>3385</v>
      </c>
      <c r="F18" s="863" t="s">
        <v>3386</v>
      </c>
      <c r="G18" s="835" t="s">
        <v>3403</v>
      </c>
      <c r="H18" s="835" t="s">
        <v>3404</v>
      </c>
      <c r="I18" s="849">
        <v>28.870000839233398</v>
      </c>
      <c r="J18" s="849">
        <v>20</v>
      </c>
      <c r="K18" s="850">
        <v>577.3599853515625</v>
      </c>
    </row>
    <row r="19" spans="1:11" ht="14.4" customHeight="1" x14ac:dyDescent="0.3">
      <c r="A19" s="831" t="s">
        <v>586</v>
      </c>
      <c r="B19" s="832" t="s">
        <v>587</v>
      </c>
      <c r="C19" s="835" t="s">
        <v>599</v>
      </c>
      <c r="D19" s="863" t="s">
        <v>600</v>
      </c>
      <c r="E19" s="835" t="s">
        <v>3385</v>
      </c>
      <c r="F19" s="863" t="s">
        <v>3386</v>
      </c>
      <c r="G19" s="835" t="s">
        <v>3405</v>
      </c>
      <c r="H19" s="835" t="s">
        <v>3406</v>
      </c>
      <c r="I19" s="849">
        <v>22.146999549865722</v>
      </c>
      <c r="J19" s="849">
        <v>550</v>
      </c>
      <c r="K19" s="850">
        <v>12181</v>
      </c>
    </row>
    <row r="20" spans="1:11" ht="14.4" customHeight="1" x14ac:dyDescent="0.3">
      <c r="A20" s="831" t="s">
        <v>586</v>
      </c>
      <c r="B20" s="832" t="s">
        <v>587</v>
      </c>
      <c r="C20" s="835" t="s">
        <v>599</v>
      </c>
      <c r="D20" s="863" t="s">
        <v>600</v>
      </c>
      <c r="E20" s="835" t="s">
        <v>3385</v>
      </c>
      <c r="F20" s="863" t="s">
        <v>3386</v>
      </c>
      <c r="G20" s="835" t="s">
        <v>3407</v>
      </c>
      <c r="H20" s="835" t="s">
        <v>3408</v>
      </c>
      <c r="I20" s="849">
        <v>30.174000167846678</v>
      </c>
      <c r="J20" s="849">
        <v>525</v>
      </c>
      <c r="K20" s="850">
        <v>15841.5</v>
      </c>
    </row>
    <row r="21" spans="1:11" ht="14.4" customHeight="1" x14ac:dyDescent="0.3">
      <c r="A21" s="831" t="s">
        <v>586</v>
      </c>
      <c r="B21" s="832" t="s">
        <v>587</v>
      </c>
      <c r="C21" s="835" t="s">
        <v>599</v>
      </c>
      <c r="D21" s="863" t="s">
        <v>600</v>
      </c>
      <c r="E21" s="835" t="s">
        <v>3385</v>
      </c>
      <c r="F21" s="863" t="s">
        <v>3386</v>
      </c>
      <c r="G21" s="835" t="s">
        <v>3409</v>
      </c>
      <c r="H21" s="835" t="s">
        <v>3410</v>
      </c>
      <c r="I21" s="849">
        <v>5.2750000953674316</v>
      </c>
      <c r="J21" s="849">
        <v>80</v>
      </c>
      <c r="K21" s="850">
        <v>421.89999389648437</v>
      </c>
    </row>
    <row r="22" spans="1:11" ht="14.4" customHeight="1" x14ac:dyDescent="0.3">
      <c r="A22" s="831" t="s">
        <v>586</v>
      </c>
      <c r="B22" s="832" t="s">
        <v>587</v>
      </c>
      <c r="C22" s="835" t="s">
        <v>599</v>
      </c>
      <c r="D22" s="863" t="s">
        <v>600</v>
      </c>
      <c r="E22" s="835" t="s">
        <v>3385</v>
      </c>
      <c r="F22" s="863" t="s">
        <v>3386</v>
      </c>
      <c r="G22" s="835" t="s">
        <v>3411</v>
      </c>
      <c r="H22" s="835" t="s">
        <v>3412</v>
      </c>
      <c r="I22" s="849">
        <v>123.18000030517578</v>
      </c>
      <c r="J22" s="849">
        <v>10</v>
      </c>
      <c r="K22" s="850">
        <v>1231.8399658203125</v>
      </c>
    </row>
    <row r="23" spans="1:11" ht="14.4" customHeight="1" x14ac:dyDescent="0.3">
      <c r="A23" s="831" t="s">
        <v>586</v>
      </c>
      <c r="B23" s="832" t="s">
        <v>587</v>
      </c>
      <c r="C23" s="835" t="s">
        <v>599</v>
      </c>
      <c r="D23" s="863" t="s">
        <v>600</v>
      </c>
      <c r="E23" s="835" t="s">
        <v>3385</v>
      </c>
      <c r="F23" s="863" t="s">
        <v>3386</v>
      </c>
      <c r="G23" s="835" t="s">
        <v>3413</v>
      </c>
      <c r="H23" s="835" t="s">
        <v>3414</v>
      </c>
      <c r="I23" s="849">
        <v>233.80000305175781</v>
      </c>
      <c r="J23" s="849">
        <v>30</v>
      </c>
      <c r="K23" s="850">
        <v>7013.93994140625</v>
      </c>
    </row>
    <row r="24" spans="1:11" ht="14.4" customHeight="1" x14ac:dyDescent="0.3">
      <c r="A24" s="831" t="s">
        <v>586</v>
      </c>
      <c r="B24" s="832" t="s">
        <v>587</v>
      </c>
      <c r="C24" s="835" t="s">
        <v>599</v>
      </c>
      <c r="D24" s="863" t="s">
        <v>600</v>
      </c>
      <c r="E24" s="835" t="s">
        <v>3385</v>
      </c>
      <c r="F24" s="863" t="s">
        <v>3386</v>
      </c>
      <c r="G24" s="835" t="s">
        <v>3415</v>
      </c>
      <c r="H24" s="835" t="s">
        <v>3416</v>
      </c>
      <c r="I24" s="849">
        <v>257.04998779296875</v>
      </c>
      <c r="J24" s="849">
        <v>5</v>
      </c>
      <c r="K24" s="850">
        <v>1285.239990234375</v>
      </c>
    </row>
    <row r="25" spans="1:11" ht="14.4" customHeight="1" x14ac:dyDescent="0.3">
      <c r="A25" s="831" t="s">
        <v>586</v>
      </c>
      <c r="B25" s="832" t="s">
        <v>587</v>
      </c>
      <c r="C25" s="835" t="s">
        <v>599</v>
      </c>
      <c r="D25" s="863" t="s">
        <v>600</v>
      </c>
      <c r="E25" s="835" t="s">
        <v>3385</v>
      </c>
      <c r="F25" s="863" t="s">
        <v>3386</v>
      </c>
      <c r="G25" s="835" t="s">
        <v>3417</v>
      </c>
      <c r="H25" s="835" t="s">
        <v>3418</v>
      </c>
      <c r="I25" s="849">
        <v>124.41000366210937</v>
      </c>
      <c r="J25" s="849">
        <v>10</v>
      </c>
      <c r="K25" s="850">
        <v>1244.0799560546875</v>
      </c>
    </row>
    <row r="26" spans="1:11" ht="14.4" customHeight="1" x14ac:dyDescent="0.3">
      <c r="A26" s="831" t="s">
        <v>586</v>
      </c>
      <c r="B26" s="832" t="s">
        <v>587</v>
      </c>
      <c r="C26" s="835" t="s">
        <v>599</v>
      </c>
      <c r="D26" s="863" t="s">
        <v>600</v>
      </c>
      <c r="E26" s="835" t="s">
        <v>3385</v>
      </c>
      <c r="F26" s="863" t="s">
        <v>3386</v>
      </c>
      <c r="G26" s="835" t="s">
        <v>3419</v>
      </c>
      <c r="H26" s="835" t="s">
        <v>3420</v>
      </c>
      <c r="I26" s="849">
        <v>145.81499862670898</v>
      </c>
      <c r="J26" s="849">
        <v>116</v>
      </c>
      <c r="K26" s="850">
        <v>16935.079895019531</v>
      </c>
    </row>
    <row r="27" spans="1:11" ht="14.4" customHeight="1" x14ac:dyDescent="0.3">
      <c r="A27" s="831" t="s">
        <v>586</v>
      </c>
      <c r="B27" s="832" t="s">
        <v>587</v>
      </c>
      <c r="C27" s="835" t="s">
        <v>599</v>
      </c>
      <c r="D27" s="863" t="s">
        <v>600</v>
      </c>
      <c r="E27" s="835" t="s">
        <v>3385</v>
      </c>
      <c r="F27" s="863" t="s">
        <v>3386</v>
      </c>
      <c r="G27" s="835" t="s">
        <v>3421</v>
      </c>
      <c r="H27" s="835" t="s">
        <v>3422</v>
      </c>
      <c r="I27" s="849">
        <v>1.3799999952316284</v>
      </c>
      <c r="J27" s="849">
        <v>1250</v>
      </c>
      <c r="K27" s="850">
        <v>1725</v>
      </c>
    </row>
    <row r="28" spans="1:11" ht="14.4" customHeight="1" x14ac:dyDescent="0.3">
      <c r="A28" s="831" t="s">
        <v>586</v>
      </c>
      <c r="B28" s="832" t="s">
        <v>587</v>
      </c>
      <c r="C28" s="835" t="s">
        <v>599</v>
      </c>
      <c r="D28" s="863" t="s">
        <v>600</v>
      </c>
      <c r="E28" s="835" t="s">
        <v>3385</v>
      </c>
      <c r="F28" s="863" t="s">
        <v>3386</v>
      </c>
      <c r="G28" s="835" t="s">
        <v>3423</v>
      </c>
      <c r="H28" s="835" t="s">
        <v>3424</v>
      </c>
      <c r="I28" s="849">
        <v>0.85777779420216882</v>
      </c>
      <c r="J28" s="849">
        <v>1600</v>
      </c>
      <c r="K28" s="850">
        <v>1373</v>
      </c>
    </row>
    <row r="29" spans="1:11" ht="14.4" customHeight="1" x14ac:dyDescent="0.3">
      <c r="A29" s="831" t="s">
        <v>586</v>
      </c>
      <c r="B29" s="832" t="s">
        <v>587</v>
      </c>
      <c r="C29" s="835" t="s">
        <v>599</v>
      </c>
      <c r="D29" s="863" t="s">
        <v>600</v>
      </c>
      <c r="E29" s="835" t="s">
        <v>3385</v>
      </c>
      <c r="F29" s="863" t="s">
        <v>3386</v>
      </c>
      <c r="G29" s="835" t="s">
        <v>3425</v>
      </c>
      <c r="H29" s="835" t="s">
        <v>3426</v>
      </c>
      <c r="I29" s="849">
        <v>1.5169999837875365</v>
      </c>
      <c r="J29" s="849">
        <v>1400</v>
      </c>
      <c r="K29" s="850">
        <v>2123</v>
      </c>
    </row>
    <row r="30" spans="1:11" ht="14.4" customHeight="1" x14ac:dyDescent="0.3">
      <c r="A30" s="831" t="s">
        <v>586</v>
      </c>
      <c r="B30" s="832" t="s">
        <v>587</v>
      </c>
      <c r="C30" s="835" t="s">
        <v>599</v>
      </c>
      <c r="D30" s="863" t="s">
        <v>600</v>
      </c>
      <c r="E30" s="835" t="s">
        <v>3385</v>
      </c>
      <c r="F30" s="863" t="s">
        <v>3386</v>
      </c>
      <c r="G30" s="835" t="s">
        <v>3427</v>
      </c>
      <c r="H30" s="835" t="s">
        <v>3428</v>
      </c>
      <c r="I30" s="849">
        <v>3.3633332252502441</v>
      </c>
      <c r="J30" s="849">
        <v>900</v>
      </c>
      <c r="K30" s="850">
        <v>3026</v>
      </c>
    </row>
    <row r="31" spans="1:11" ht="14.4" customHeight="1" x14ac:dyDescent="0.3">
      <c r="A31" s="831" t="s">
        <v>586</v>
      </c>
      <c r="B31" s="832" t="s">
        <v>587</v>
      </c>
      <c r="C31" s="835" t="s">
        <v>599</v>
      </c>
      <c r="D31" s="863" t="s">
        <v>600</v>
      </c>
      <c r="E31" s="835" t="s">
        <v>3385</v>
      </c>
      <c r="F31" s="863" t="s">
        <v>3386</v>
      </c>
      <c r="G31" s="835" t="s">
        <v>3429</v>
      </c>
      <c r="H31" s="835" t="s">
        <v>3430</v>
      </c>
      <c r="I31" s="849">
        <v>7.5100002288818359</v>
      </c>
      <c r="J31" s="849">
        <v>12</v>
      </c>
      <c r="K31" s="850">
        <v>90.120002746582031</v>
      </c>
    </row>
    <row r="32" spans="1:11" ht="14.4" customHeight="1" x14ac:dyDescent="0.3">
      <c r="A32" s="831" t="s">
        <v>586</v>
      </c>
      <c r="B32" s="832" t="s">
        <v>587</v>
      </c>
      <c r="C32" s="835" t="s">
        <v>599</v>
      </c>
      <c r="D32" s="863" t="s">
        <v>600</v>
      </c>
      <c r="E32" s="835" t="s">
        <v>3385</v>
      </c>
      <c r="F32" s="863" t="s">
        <v>3386</v>
      </c>
      <c r="G32" s="835" t="s">
        <v>3431</v>
      </c>
      <c r="H32" s="835" t="s">
        <v>3432</v>
      </c>
      <c r="I32" s="849">
        <v>46</v>
      </c>
      <c r="J32" s="849">
        <v>2</v>
      </c>
      <c r="K32" s="850">
        <v>92</v>
      </c>
    </row>
    <row r="33" spans="1:11" ht="14.4" customHeight="1" x14ac:dyDescent="0.3">
      <c r="A33" s="831" t="s">
        <v>586</v>
      </c>
      <c r="B33" s="832" t="s">
        <v>587</v>
      </c>
      <c r="C33" s="835" t="s">
        <v>599</v>
      </c>
      <c r="D33" s="863" t="s">
        <v>600</v>
      </c>
      <c r="E33" s="835" t="s">
        <v>3385</v>
      </c>
      <c r="F33" s="863" t="s">
        <v>3386</v>
      </c>
      <c r="G33" s="835" t="s">
        <v>3433</v>
      </c>
      <c r="H33" s="835" t="s">
        <v>3434</v>
      </c>
      <c r="I33" s="849">
        <v>98.379997253417969</v>
      </c>
      <c r="J33" s="849">
        <v>5</v>
      </c>
      <c r="K33" s="850">
        <v>491.89999389648437</v>
      </c>
    </row>
    <row r="34" spans="1:11" ht="14.4" customHeight="1" x14ac:dyDescent="0.3">
      <c r="A34" s="831" t="s">
        <v>586</v>
      </c>
      <c r="B34" s="832" t="s">
        <v>587</v>
      </c>
      <c r="C34" s="835" t="s">
        <v>599</v>
      </c>
      <c r="D34" s="863" t="s">
        <v>600</v>
      </c>
      <c r="E34" s="835" t="s">
        <v>3385</v>
      </c>
      <c r="F34" s="863" t="s">
        <v>3386</v>
      </c>
      <c r="G34" s="835" t="s">
        <v>3435</v>
      </c>
      <c r="H34" s="835" t="s">
        <v>3436</v>
      </c>
      <c r="I34" s="849">
        <v>0.37999999523162842</v>
      </c>
      <c r="J34" s="849">
        <v>200</v>
      </c>
      <c r="K34" s="850">
        <v>76</v>
      </c>
    </row>
    <row r="35" spans="1:11" ht="14.4" customHeight="1" x14ac:dyDescent="0.3">
      <c r="A35" s="831" t="s">
        <v>586</v>
      </c>
      <c r="B35" s="832" t="s">
        <v>587</v>
      </c>
      <c r="C35" s="835" t="s">
        <v>599</v>
      </c>
      <c r="D35" s="863" t="s">
        <v>600</v>
      </c>
      <c r="E35" s="835" t="s">
        <v>3385</v>
      </c>
      <c r="F35" s="863" t="s">
        <v>3386</v>
      </c>
      <c r="G35" s="835" t="s">
        <v>3437</v>
      </c>
      <c r="H35" s="835" t="s">
        <v>3438</v>
      </c>
      <c r="I35" s="849">
        <v>8.5799999237060547</v>
      </c>
      <c r="J35" s="849">
        <v>564</v>
      </c>
      <c r="K35" s="850">
        <v>4839.1199340820312</v>
      </c>
    </row>
    <row r="36" spans="1:11" ht="14.4" customHeight="1" x14ac:dyDescent="0.3">
      <c r="A36" s="831" t="s">
        <v>586</v>
      </c>
      <c r="B36" s="832" t="s">
        <v>587</v>
      </c>
      <c r="C36" s="835" t="s">
        <v>599</v>
      </c>
      <c r="D36" s="863" t="s">
        <v>600</v>
      </c>
      <c r="E36" s="835" t="s">
        <v>3385</v>
      </c>
      <c r="F36" s="863" t="s">
        <v>3386</v>
      </c>
      <c r="G36" s="835" t="s">
        <v>3439</v>
      </c>
      <c r="H36" s="835" t="s">
        <v>3440</v>
      </c>
      <c r="I36" s="849">
        <v>805</v>
      </c>
      <c r="J36" s="849">
        <v>5</v>
      </c>
      <c r="K36" s="850">
        <v>4025</v>
      </c>
    </row>
    <row r="37" spans="1:11" ht="14.4" customHeight="1" x14ac:dyDescent="0.3">
      <c r="A37" s="831" t="s">
        <v>586</v>
      </c>
      <c r="B37" s="832" t="s">
        <v>587</v>
      </c>
      <c r="C37" s="835" t="s">
        <v>599</v>
      </c>
      <c r="D37" s="863" t="s">
        <v>600</v>
      </c>
      <c r="E37" s="835" t="s">
        <v>3385</v>
      </c>
      <c r="F37" s="863" t="s">
        <v>3386</v>
      </c>
      <c r="G37" s="835" t="s">
        <v>3439</v>
      </c>
      <c r="H37" s="835" t="s">
        <v>3441</v>
      </c>
      <c r="I37" s="849">
        <v>805</v>
      </c>
      <c r="J37" s="849">
        <v>5</v>
      </c>
      <c r="K37" s="850">
        <v>4025</v>
      </c>
    </row>
    <row r="38" spans="1:11" ht="14.4" customHeight="1" x14ac:dyDescent="0.3">
      <c r="A38" s="831" t="s">
        <v>586</v>
      </c>
      <c r="B38" s="832" t="s">
        <v>587</v>
      </c>
      <c r="C38" s="835" t="s">
        <v>599</v>
      </c>
      <c r="D38" s="863" t="s">
        <v>600</v>
      </c>
      <c r="E38" s="835" t="s">
        <v>3385</v>
      </c>
      <c r="F38" s="863" t="s">
        <v>3386</v>
      </c>
      <c r="G38" s="835" t="s">
        <v>3442</v>
      </c>
      <c r="H38" s="835" t="s">
        <v>3443</v>
      </c>
      <c r="I38" s="849">
        <v>690</v>
      </c>
      <c r="J38" s="849">
        <v>5</v>
      </c>
      <c r="K38" s="850">
        <v>3450</v>
      </c>
    </row>
    <row r="39" spans="1:11" ht="14.4" customHeight="1" x14ac:dyDescent="0.3">
      <c r="A39" s="831" t="s">
        <v>586</v>
      </c>
      <c r="B39" s="832" t="s">
        <v>587</v>
      </c>
      <c r="C39" s="835" t="s">
        <v>599</v>
      </c>
      <c r="D39" s="863" t="s">
        <v>600</v>
      </c>
      <c r="E39" s="835" t="s">
        <v>3385</v>
      </c>
      <c r="F39" s="863" t="s">
        <v>3386</v>
      </c>
      <c r="G39" s="835" t="s">
        <v>3442</v>
      </c>
      <c r="H39" s="835" t="s">
        <v>3444</v>
      </c>
      <c r="I39" s="849">
        <v>690</v>
      </c>
      <c r="J39" s="849">
        <v>10</v>
      </c>
      <c r="K39" s="850">
        <v>6900</v>
      </c>
    </row>
    <row r="40" spans="1:11" ht="14.4" customHeight="1" x14ac:dyDescent="0.3">
      <c r="A40" s="831" t="s">
        <v>586</v>
      </c>
      <c r="B40" s="832" t="s">
        <v>587</v>
      </c>
      <c r="C40" s="835" t="s">
        <v>599</v>
      </c>
      <c r="D40" s="863" t="s">
        <v>600</v>
      </c>
      <c r="E40" s="835" t="s">
        <v>3385</v>
      </c>
      <c r="F40" s="863" t="s">
        <v>3386</v>
      </c>
      <c r="G40" s="835" t="s">
        <v>3445</v>
      </c>
      <c r="H40" s="835" t="s">
        <v>3446</v>
      </c>
      <c r="I40" s="849">
        <v>575</v>
      </c>
      <c r="J40" s="849">
        <v>10</v>
      </c>
      <c r="K40" s="850">
        <v>5750</v>
      </c>
    </row>
    <row r="41" spans="1:11" ht="14.4" customHeight="1" x14ac:dyDescent="0.3">
      <c r="A41" s="831" t="s">
        <v>586</v>
      </c>
      <c r="B41" s="832" t="s">
        <v>587</v>
      </c>
      <c r="C41" s="835" t="s">
        <v>599</v>
      </c>
      <c r="D41" s="863" t="s">
        <v>600</v>
      </c>
      <c r="E41" s="835" t="s">
        <v>3385</v>
      </c>
      <c r="F41" s="863" t="s">
        <v>3386</v>
      </c>
      <c r="G41" s="835" t="s">
        <v>3447</v>
      </c>
      <c r="H41" s="835" t="s">
        <v>3448</v>
      </c>
      <c r="I41" s="849">
        <v>10.520000457763672</v>
      </c>
      <c r="J41" s="849">
        <v>40</v>
      </c>
      <c r="K41" s="850">
        <v>420.79998779296875</v>
      </c>
    </row>
    <row r="42" spans="1:11" ht="14.4" customHeight="1" x14ac:dyDescent="0.3">
      <c r="A42" s="831" t="s">
        <v>586</v>
      </c>
      <c r="B42" s="832" t="s">
        <v>587</v>
      </c>
      <c r="C42" s="835" t="s">
        <v>599</v>
      </c>
      <c r="D42" s="863" t="s">
        <v>600</v>
      </c>
      <c r="E42" s="835" t="s">
        <v>3385</v>
      </c>
      <c r="F42" s="863" t="s">
        <v>3386</v>
      </c>
      <c r="G42" s="835" t="s">
        <v>3449</v>
      </c>
      <c r="H42" s="835" t="s">
        <v>3450</v>
      </c>
      <c r="I42" s="849">
        <v>2.5099999904632568</v>
      </c>
      <c r="J42" s="849">
        <v>280</v>
      </c>
      <c r="K42" s="850">
        <v>702.79999542236328</v>
      </c>
    </row>
    <row r="43" spans="1:11" ht="14.4" customHeight="1" x14ac:dyDescent="0.3">
      <c r="A43" s="831" t="s">
        <v>586</v>
      </c>
      <c r="B43" s="832" t="s">
        <v>587</v>
      </c>
      <c r="C43" s="835" t="s">
        <v>599</v>
      </c>
      <c r="D43" s="863" t="s">
        <v>600</v>
      </c>
      <c r="E43" s="835" t="s">
        <v>3385</v>
      </c>
      <c r="F43" s="863" t="s">
        <v>3386</v>
      </c>
      <c r="G43" s="835" t="s">
        <v>3451</v>
      </c>
      <c r="H43" s="835" t="s">
        <v>3452</v>
      </c>
      <c r="I43" s="849">
        <v>3.2674999833106995</v>
      </c>
      <c r="J43" s="849">
        <v>400</v>
      </c>
      <c r="K43" s="850">
        <v>1307</v>
      </c>
    </row>
    <row r="44" spans="1:11" ht="14.4" customHeight="1" x14ac:dyDescent="0.3">
      <c r="A44" s="831" t="s">
        <v>586</v>
      </c>
      <c r="B44" s="832" t="s">
        <v>587</v>
      </c>
      <c r="C44" s="835" t="s">
        <v>599</v>
      </c>
      <c r="D44" s="863" t="s">
        <v>600</v>
      </c>
      <c r="E44" s="835" t="s">
        <v>3385</v>
      </c>
      <c r="F44" s="863" t="s">
        <v>3386</v>
      </c>
      <c r="G44" s="835" t="s">
        <v>3453</v>
      </c>
      <c r="H44" s="835" t="s">
        <v>3454</v>
      </c>
      <c r="I44" s="849">
        <v>3.963750034570694</v>
      </c>
      <c r="J44" s="849">
        <v>940</v>
      </c>
      <c r="K44" s="850">
        <v>3725.4000244140625</v>
      </c>
    </row>
    <row r="45" spans="1:11" ht="14.4" customHeight="1" x14ac:dyDescent="0.3">
      <c r="A45" s="831" t="s">
        <v>586</v>
      </c>
      <c r="B45" s="832" t="s">
        <v>587</v>
      </c>
      <c r="C45" s="835" t="s">
        <v>599</v>
      </c>
      <c r="D45" s="863" t="s">
        <v>600</v>
      </c>
      <c r="E45" s="835" t="s">
        <v>3385</v>
      </c>
      <c r="F45" s="863" t="s">
        <v>3386</v>
      </c>
      <c r="G45" s="835" t="s">
        <v>3455</v>
      </c>
      <c r="H45" s="835" t="s">
        <v>3456</v>
      </c>
      <c r="I45" s="849">
        <v>4.4828570910862515</v>
      </c>
      <c r="J45" s="849">
        <v>840</v>
      </c>
      <c r="K45" s="850">
        <v>3765.2000122070312</v>
      </c>
    </row>
    <row r="46" spans="1:11" ht="14.4" customHeight="1" x14ac:dyDescent="0.3">
      <c r="A46" s="831" t="s">
        <v>586</v>
      </c>
      <c r="B46" s="832" t="s">
        <v>587</v>
      </c>
      <c r="C46" s="835" t="s">
        <v>599</v>
      </c>
      <c r="D46" s="863" t="s">
        <v>600</v>
      </c>
      <c r="E46" s="835" t="s">
        <v>3385</v>
      </c>
      <c r="F46" s="863" t="s">
        <v>3386</v>
      </c>
      <c r="G46" s="835" t="s">
        <v>3457</v>
      </c>
      <c r="H46" s="835" t="s">
        <v>3458</v>
      </c>
      <c r="I46" s="849">
        <v>156.11000061035156</v>
      </c>
      <c r="J46" s="849">
        <v>1</v>
      </c>
      <c r="K46" s="850">
        <v>156.11000061035156</v>
      </c>
    </row>
    <row r="47" spans="1:11" ht="14.4" customHeight="1" x14ac:dyDescent="0.3">
      <c r="A47" s="831" t="s">
        <v>586</v>
      </c>
      <c r="B47" s="832" t="s">
        <v>587</v>
      </c>
      <c r="C47" s="835" t="s">
        <v>599</v>
      </c>
      <c r="D47" s="863" t="s">
        <v>600</v>
      </c>
      <c r="E47" s="835" t="s">
        <v>3385</v>
      </c>
      <c r="F47" s="863" t="s">
        <v>3386</v>
      </c>
      <c r="G47" s="835" t="s">
        <v>3459</v>
      </c>
      <c r="H47" s="835" t="s">
        <v>3460</v>
      </c>
      <c r="I47" s="849">
        <v>685.05332438151038</v>
      </c>
      <c r="J47" s="849">
        <v>114</v>
      </c>
      <c r="K47" s="850">
        <v>78096.009033203125</v>
      </c>
    </row>
    <row r="48" spans="1:11" ht="14.4" customHeight="1" x14ac:dyDescent="0.3">
      <c r="A48" s="831" t="s">
        <v>586</v>
      </c>
      <c r="B48" s="832" t="s">
        <v>587</v>
      </c>
      <c r="C48" s="835" t="s">
        <v>599</v>
      </c>
      <c r="D48" s="863" t="s">
        <v>600</v>
      </c>
      <c r="E48" s="835" t="s">
        <v>3385</v>
      </c>
      <c r="F48" s="863" t="s">
        <v>3386</v>
      </c>
      <c r="G48" s="835" t="s">
        <v>3461</v>
      </c>
      <c r="H48" s="835" t="s">
        <v>3462</v>
      </c>
      <c r="I48" s="849">
        <v>899.84002685546875</v>
      </c>
      <c r="J48" s="849">
        <v>44</v>
      </c>
      <c r="K48" s="850">
        <v>39592.961181640625</v>
      </c>
    </row>
    <row r="49" spans="1:11" ht="14.4" customHeight="1" x14ac:dyDescent="0.3">
      <c r="A49" s="831" t="s">
        <v>586</v>
      </c>
      <c r="B49" s="832" t="s">
        <v>587</v>
      </c>
      <c r="C49" s="835" t="s">
        <v>599</v>
      </c>
      <c r="D49" s="863" t="s">
        <v>600</v>
      </c>
      <c r="E49" s="835" t="s">
        <v>3385</v>
      </c>
      <c r="F49" s="863" t="s">
        <v>3386</v>
      </c>
      <c r="G49" s="835" t="s">
        <v>3463</v>
      </c>
      <c r="H49" s="835" t="s">
        <v>3464</v>
      </c>
      <c r="I49" s="849">
        <v>1083.8800048828125</v>
      </c>
      <c r="J49" s="849">
        <v>14</v>
      </c>
      <c r="K49" s="850">
        <v>15174.31982421875</v>
      </c>
    </row>
    <row r="50" spans="1:11" ht="14.4" customHeight="1" x14ac:dyDescent="0.3">
      <c r="A50" s="831" t="s">
        <v>586</v>
      </c>
      <c r="B50" s="832" t="s">
        <v>587</v>
      </c>
      <c r="C50" s="835" t="s">
        <v>599</v>
      </c>
      <c r="D50" s="863" t="s">
        <v>600</v>
      </c>
      <c r="E50" s="835" t="s">
        <v>3385</v>
      </c>
      <c r="F50" s="863" t="s">
        <v>3386</v>
      </c>
      <c r="G50" s="835" t="s">
        <v>3465</v>
      </c>
      <c r="H50" s="835" t="s">
        <v>3466</v>
      </c>
      <c r="I50" s="849">
        <v>39.106249809265137</v>
      </c>
      <c r="J50" s="849">
        <v>100</v>
      </c>
      <c r="K50" s="850">
        <v>3910.4400329589844</v>
      </c>
    </row>
    <row r="51" spans="1:11" ht="14.4" customHeight="1" x14ac:dyDescent="0.3">
      <c r="A51" s="831" t="s">
        <v>586</v>
      </c>
      <c r="B51" s="832" t="s">
        <v>587</v>
      </c>
      <c r="C51" s="835" t="s">
        <v>599</v>
      </c>
      <c r="D51" s="863" t="s">
        <v>600</v>
      </c>
      <c r="E51" s="835" t="s">
        <v>3385</v>
      </c>
      <c r="F51" s="863" t="s">
        <v>3386</v>
      </c>
      <c r="G51" s="835" t="s">
        <v>3467</v>
      </c>
      <c r="H51" s="835" t="s">
        <v>3468</v>
      </c>
      <c r="I51" s="849">
        <v>591.69000244140625</v>
      </c>
      <c r="J51" s="849">
        <v>34</v>
      </c>
      <c r="K51" s="850">
        <v>20117.459716796875</v>
      </c>
    </row>
    <row r="52" spans="1:11" ht="14.4" customHeight="1" x14ac:dyDescent="0.3">
      <c r="A52" s="831" t="s">
        <v>586</v>
      </c>
      <c r="B52" s="832" t="s">
        <v>587</v>
      </c>
      <c r="C52" s="835" t="s">
        <v>599</v>
      </c>
      <c r="D52" s="863" t="s">
        <v>600</v>
      </c>
      <c r="E52" s="835" t="s">
        <v>3385</v>
      </c>
      <c r="F52" s="863" t="s">
        <v>3386</v>
      </c>
      <c r="G52" s="835" t="s">
        <v>3469</v>
      </c>
      <c r="H52" s="835" t="s">
        <v>3470</v>
      </c>
      <c r="I52" s="849">
        <v>10.119999885559082</v>
      </c>
      <c r="J52" s="849">
        <v>344</v>
      </c>
      <c r="K52" s="850">
        <v>3481.2799682617187</v>
      </c>
    </row>
    <row r="53" spans="1:11" ht="14.4" customHeight="1" x14ac:dyDescent="0.3">
      <c r="A53" s="831" t="s">
        <v>586</v>
      </c>
      <c r="B53" s="832" t="s">
        <v>587</v>
      </c>
      <c r="C53" s="835" t="s">
        <v>599</v>
      </c>
      <c r="D53" s="863" t="s">
        <v>600</v>
      </c>
      <c r="E53" s="835" t="s">
        <v>3385</v>
      </c>
      <c r="F53" s="863" t="s">
        <v>3386</v>
      </c>
      <c r="G53" s="835" t="s">
        <v>3471</v>
      </c>
      <c r="H53" s="835" t="s">
        <v>3472</v>
      </c>
      <c r="I53" s="849">
        <v>0.67000001668930054</v>
      </c>
      <c r="J53" s="849">
        <v>4000</v>
      </c>
      <c r="K53" s="850">
        <v>2680</v>
      </c>
    </row>
    <row r="54" spans="1:11" ht="14.4" customHeight="1" x14ac:dyDescent="0.3">
      <c r="A54" s="831" t="s">
        <v>586</v>
      </c>
      <c r="B54" s="832" t="s">
        <v>587</v>
      </c>
      <c r="C54" s="835" t="s">
        <v>599</v>
      </c>
      <c r="D54" s="863" t="s">
        <v>600</v>
      </c>
      <c r="E54" s="835" t="s">
        <v>3385</v>
      </c>
      <c r="F54" s="863" t="s">
        <v>3386</v>
      </c>
      <c r="G54" s="835" t="s">
        <v>3473</v>
      </c>
      <c r="H54" s="835" t="s">
        <v>3474</v>
      </c>
      <c r="I54" s="849">
        <v>0.14000000059604645</v>
      </c>
      <c r="J54" s="849">
        <v>100</v>
      </c>
      <c r="K54" s="850">
        <v>14</v>
      </c>
    </row>
    <row r="55" spans="1:11" ht="14.4" customHeight="1" x14ac:dyDescent="0.3">
      <c r="A55" s="831" t="s">
        <v>586</v>
      </c>
      <c r="B55" s="832" t="s">
        <v>587</v>
      </c>
      <c r="C55" s="835" t="s">
        <v>599</v>
      </c>
      <c r="D55" s="863" t="s">
        <v>600</v>
      </c>
      <c r="E55" s="835" t="s">
        <v>3385</v>
      </c>
      <c r="F55" s="863" t="s">
        <v>3386</v>
      </c>
      <c r="G55" s="835" t="s">
        <v>3475</v>
      </c>
      <c r="H55" s="835" t="s">
        <v>3476</v>
      </c>
      <c r="I55" s="849">
        <v>27.876666386922199</v>
      </c>
      <c r="J55" s="849">
        <v>41</v>
      </c>
      <c r="K55" s="850">
        <v>1142.9399948120117</v>
      </c>
    </row>
    <row r="56" spans="1:11" ht="14.4" customHeight="1" x14ac:dyDescent="0.3">
      <c r="A56" s="831" t="s">
        <v>586</v>
      </c>
      <c r="B56" s="832" t="s">
        <v>587</v>
      </c>
      <c r="C56" s="835" t="s">
        <v>599</v>
      </c>
      <c r="D56" s="863" t="s">
        <v>600</v>
      </c>
      <c r="E56" s="835" t="s">
        <v>3385</v>
      </c>
      <c r="F56" s="863" t="s">
        <v>3386</v>
      </c>
      <c r="G56" s="835" t="s">
        <v>3477</v>
      </c>
      <c r="H56" s="835" t="s">
        <v>3478</v>
      </c>
      <c r="I56" s="849">
        <v>28.736999702453613</v>
      </c>
      <c r="J56" s="849">
        <v>392</v>
      </c>
      <c r="K56" s="850">
        <v>11264.779846191406</v>
      </c>
    </row>
    <row r="57" spans="1:11" ht="14.4" customHeight="1" x14ac:dyDescent="0.3">
      <c r="A57" s="831" t="s">
        <v>586</v>
      </c>
      <c r="B57" s="832" t="s">
        <v>587</v>
      </c>
      <c r="C57" s="835" t="s">
        <v>599</v>
      </c>
      <c r="D57" s="863" t="s">
        <v>600</v>
      </c>
      <c r="E57" s="835" t="s">
        <v>3385</v>
      </c>
      <c r="F57" s="863" t="s">
        <v>3386</v>
      </c>
      <c r="G57" s="835" t="s">
        <v>3479</v>
      </c>
      <c r="H57" s="835" t="s">
        <v>3480</v>
      </c>
      <c r="I57" s="849">
        <v>9.3299999237060547</v>
      </c>
      <c r="J57" s="849">
        <v>1</v>
      </c>
      <c r="K57" s="850">
        <v>9.3299999237060547</v>
      </c>
    </row>
    <row r="58" spans="1:11" ht="14.4" customHeight="1" x14ac:dyDescent="0.3">
      <c r="A58" s="831" t="s">
        <v>586</v>
      </c>
      <c r="B58" s="832" t="s">
        <v>587</v>
      </c>
      <c r="C58" s="835" t="s">
        <v>599</v>
      </c>
      <c r="D58" s="863" t="s">
        <v>600</v>
      </c>
      <c r="E58" s="835" t="s">
        <v>3481</v>
      </c>
      <c r="F58" s="863" t="s">
        <v>3482</v>
      </c>
      <c r="G58" s="835" t="s">
        <v>3483</v>
      </c>
      <c r="H58" s="835" t="s">
        <v>3484</v>
      </c>
      <c r="I58" s="849">
        <v>47.189998626708984</v>
      </c>
      <c r="J58" s="849">
        <v>60</v>
      </c>
      <c r="K58" s="850">
        <v>2831.3999633789062</v>
      </c>
    </row>
    <row r="59" spans="1:11" ht="14.4" customHeight="1" x14ac:dyDescent="0.3">
      <c r="A59" s="831" t="s">
        <v>586</v>
      </c>
      <c r="B59" s="832" t="s">
        <v>587</v>
      </c>
      <c r="C59" s="835" t="s">
        <v>599</v>
      </c>
      <c r="D59" s="863" t="s">
        <v>600</v>
      </c>
      <c r="E59" s="835" t="s">
        <v>3481</v>
      </c>
      <c r="F59" s="863" t="s">
        <v>3482</v>
      </c>
      <c r="G59" s="835" t="s">
        <v>3485</v>
      </c>
      <c r="H59" s="835" t="s">
        <v>3486</v>
      </c>
      <c r="I59" s="849">
        <v>6.2899999618530273</v>
      </c>
      <c r="J59" s="849">
        <v>10</v>
      </c>
      <c r="K59" s="850">
        <v>62.900001525878906</v>
      </c>
    </row>
    <row r="60" spans="1:11" ht="14.4" customHeight="1" x14ac:dyDescent="0.3">
      <c r="A60" s="831" t="s">
        <v>586</v>
      </c>
      <c r="B60" s="832" t="s">
        <v>587</v>
      </c>
      <c r="C60" s="835" t="s">
        <v>599</v>
      </c>
      <c r="D60" s="863" t="s">
        <v>600</v>
      </c>
      <c r="E60" s="835" t="s">
        <v>3481</v>
      </c>
      <c r="F60" s="863" t="s">
        <v>3482</v>
      </c>
      <c r="G60" s="835" t="s">
        <v>3487</v>
      </c>
      <c r="H60" s="835" t="s">
        <v>3488</v>
      </c>
      <c r="I60" s="849">
        <v>1.1111110862758424E-2</v>
      </c>
      <c r="J60" s="849">
        <v>410</v>
      </c>
      <c r="K60" s="850">
        <v>4.4000000357627869</v>
      </c>
    </row>
    <row r="61" spans="1:11" ht="14.4" customHeight="1" x14ac:dyDescent="0.3">
      <c r="A61" s="831" t="s">
        <v>586</v>
      </c>
      <c r="B61" s="832" t="s">
        <v>587</v>
      </c>
      <c r="C61" s="835" t="s">
        <v>599</v>
      </c>
      <c r="D61" s="863" t="s">
        <v>600</v>
      </c>
      <c r="E61" s="835" t="s">
        <v>3481</v>
      </c>
      <c r="F61" s="863" t="s">
        <v>3482</v>
      </c>
      <c r="G61" s="835" t="s">
        <v>3489</v>
      </c>
      <c r="H61" s="835" t="s">
        <v>3490</v>
      </c>
      <c r="I61" s="849">
        <v>11.149999618530273</v>
      </c>
      <c r="J61" s="849">
        <v>50</v>
      </c>
      <c r="K61" s="850">
        <v>557.5</v>
      </c>
    </row>
    <row r="62" spans="1:11" ht="14.4" customHeight="1" x14ac:dyDescent="0.3">
      <c r="A62" s="831" t="s">
        <v>586</v>
      </c>
      <c r="B62" s="832" t="s">
        <v>587</v>
      </c>
      <c r="C62" s="835" t="s">
        <v>599</v>
      </c>
      <c r="D62" s="863" t="s">
        <v>600</v>
      </c>
      <c r="E62" s="835" t="s">
        <v>3481</v>
      </c>
      <c r="F62" s="863" t="s">
        <v>3482</v>
      </c>
      <c r="G62" s="835" t="s">
        <v>3491</v>
      </c>
      <c r="H62" s="835" t="s">
        <v>3492</v>
      </c>
      <c r="I62" s="849">
        <v>6.1466666857401533</v>
      </c>
      <c r="J62" s="849">
        <v>160</v>
      </c>
      <c r="K62" s="850">
        <v>983.60000610351562</v>
      </c>
    </row>
    <row r="63" spans="1:11" ht="14.4" customHeight="1" x14ac:dyDescent="0.3">
      <c r="A63" s="831" t="s">
        <v>586</v>
      </c>
      <c r="B63" s="832" t="s">
        <v>587</v>
      </c>
      <c r="C63" s="835" t="s">
        <v>599</v>
      </c>
      <c r="D63" s="863" t="s">
        <v>600</v>
      </c>
      <c r="E63" s="835" t="s">
        <v>3481</v>
      </c>
      <c r="F63" s="863" t="s">
        <v>3482</v>
      </c>
      <c r="G63" s="835" t="s">
        <v>3493</v>
      </c>
      <c r="H63" s="835" t="s">
        <v>3494</v>
      </c>
      <c r="I63" s="849">
        <v>3.4550000429153442</v>
      </c>
      <c r="J63" s="849">
        <v>1280</v>
      </c>
      <c r="K63" s="850">
        <v>4417.6000366210937</v>
      </c>
    </row>
    <row r="64" spans="1:11" ht="14.4" customHeight="1" x14ac:dyDescent="0.3">
      <c r="A64" s="831" t="s">
        <v>586</v>
      </c>
      <c r="B64" s="832" t="s">
        <v>587</v>
      </c>
      <c r="C64" s="835" t="s">
        <v>599</v>
      </c>
      <c r="D64" s="863" t="s">
        <v>600</v>
      </c>
      <c r="E64" s="835" t="s">
        <v>3481</v>
      </c>
      <c r="F64" s="863" t="s">
        <v>3482</v>
      </c>
      <c r="G64" s="835" t="s">
        <v>3495</v>
      </c>
      <c r="H64" s="835" t="s">
        <v>3496</v>
      </c>
      <c r="I64" s="849">
        <v>17.980999565124513</v>
      </c>
      <c r="J64" s="849">
        <v>1200</v>
      </c>
      <c r="K64" s="850">
        <v>21576.189880371094</v>
      </c>
    </row>
    <row r="65" spans="1:11" ht="14.4" customHeight="1" x14ac:dyDescent="0.3">
      <c r="A65" s="831" t="s">
        <v>586</v>
      </c>
      <c r="B65" s="832" t="s">
        <v>587</v>
      </c>
      <c r="C65" s="835" t="s">
        <v>599</v>
      </c>
      <c r="D65" s="863" t="s">
        <v>600</v>
      </c>
      <c r="E65" s="835" t="s">
        <v>3481</v>
      </c>
      <c r="F65" s="863" t="s">
        <v>3482</v>
      </c>
      <c r="G65" s="835" t="s">
        <v>3497</v>
      </c>
      <c r="H65" s="835" t="s">
        <v>3498</v>
      </c>
      <c r="I65" s="849">
        <v>17.979999542236328</v>
      </c>
      <c r="J65" s="849">
        <v>350</v>
      </c>
      <c r="K65" s="850">
        <v>6293</v>
      </c>
    </row>
    <row r="66" spans="1:11" ht="14.4" customHeight="1" x14ac:dyDescent="0.3">
      <c r="A66" s="831" t="s">
        <v>586</v>
      </c>
      <c r="B66" s="832" t="s">
        <v>587</v>
      </c>
      <c r="C66" s="835" t="s">
        <v>599</v>
      </c>
      <c r="D66" s="863" t="s">
        <v>600</v>
      </c>
      <c r="E66" s="835" t="s">
        <v>3481</v>
      </c>
      <c r="F66" s="863" t="s">
        <v>3482</v>
      </c>
      <c r="G66" s="835" t="s">
        <v>3499</v>
      </c>
      <c r="H66" s="835" t="s">
        <v>3500</v>
      </c>
      <c r="I66" s="849">
        <v>13.199999809265137</v>
      </c>
      <c r="J66" s="849">
        <v>10</v>
      </c>
      <c r="K66" s="850">
        <v>132</v>
      </c>
    </row>
    <row r="67" spans="1:11" ht="14.4" customHeight="1" x14ac:dyDescent="0.3">
      <c r="A67" s="831" t="s">
        <v>586</v>
      </c>
      <c r="B67" s="832" t="s">
        <v>587</v>
      </c>
      <c r="C67" s="835" t="s">
        <v>599</v>
      </c>
      <c r="D67" s="863" t="s">
        <v>600</v>
      </c>
      <c r="E67" s="835" t="s">
        <v>3481</v>
      </c>
      <c r="F67" s="863" t="s">
        <v>3482</v>
      </c>
      <c r="G67" s="835" t="s">
        <v>3501</v>
      </c>
      <c r="H67" s="835" t="s">
        <v>3502</v>
      </c>
      <c r="I67" s="849">
        <v>13.199999809265137</v>
      </c>
      <c r="J67" s="849">
        <v>10</v>
      </c>
      <c r="K67" s="850">
        <v>132</v>
      </c>
    </row>
    <row r="68" spans="1:11" ht="14.4" customHeight="1" x14ac:dyDescent="0.3">
      <c r="A68" s="831" t="s">
        <v>586</v>
      </c>
      <c r="B68" s="832" t="s">
        <v>587</v>
      </c>
      <c r="C68" s="835" t="s">
        <v>599</v>
      </c>
      <c r="D68" s="863" t="s">
        <v>600</v>
      </c>
      <c r="E68" s="835" t="s">
        <v>3481</v>
      </c>
      <c r="F68" s="863" t="s">
        <v>3482</v>
      </c>
      <c r="G68" s="835" t="s">
        <v>3503</v>
      </c>
      <c r="H68" s="835" t="s">
        <v>3504</v>
      </c>
      <c r="I68" s="849">
        <v>13.205999946594238</v>
      </c>
      <c r="J68" s="849">
        <v>50</v>
      </c>
      <c r="K68" s="850">
        <v>660.30001831054688</v>
      </c>
    </row>
    <row r="69" spans="1:11" ht="14.4" customHeight="1" x14ac:dyDescent="0.3">
      <c r="A69" s="831" t="s">
        <v>586</v>
      </c>
      <c r="B69" s="832" t="s">
        <v>587</v>
      </c>
      <c r="C69" s="835" t="s">
        <v>599</v>
      </c>
      <c r="D69" s="863" t="s">
        <v>600</v>
      </c>
      <c r="E69" s="835" t="s">
        <v>3481</v>
      </c>
      <c r="F69" s="863" t="s">
        <v>3482</v>
      </c>
      <c r="G69" s="835" t="s">
        <v>3505</v>
      </c>
      <c r="H69" s="835" t="s">
        <v>3506</v>
      </c>
      <c r="I69" s="849">
        <v>13.199999809265137</v>
      </c>
      <c r="J69" s="849">
        <v>60</v>
      </c>
      <c r="K69" s="850">
        <v>792</v>
      </c>
    </row>
    <row r="70" spans="1:11" ht="14.4" customHeight="1" x14ac:dyDescent="0.3">
      <c r="A70" s="831" t="s">
        <v>586</v>
      </c>
      <c r="B70" s="832" t="s">
        <v>587</v>
      </c>
      <c r="C70" s="835" t="s">
        <v>599</v>
      </c>
      <c r="D70" s="863" t="s">
        <v>600</v>
      </c>
      <c r="E70" s="835" t="s">
        <v>3481</v>
      </c>
      <c r="F70" s="863" t="s">
        <v>3482</v>
      </c>
      <c r="G70" s="835" t="s">
        <v>3507</v>
      </c>
      <c r="H70" s="835" t="s">
        <v>3508</v>
      </c>
      <c r="I70" s="849">
        <v>4.0300002098083496</v>
      </c>
      <c r="J70" s="849">
        <v>50</v>
      </c>
      <c r="K70" s="850">
        <v>201.5</v>
      </c>
    </row>
    <row r="71" spans="1:11" ht="14.4" customHeight="1" x14ac:dyDescent="0.3">
      <c r="A71" s="831" t="s">
        <v>586</v>
      </c>
      <c r="B71" s="832" t="s">
        <v>587</v>
      </c>
      <c r="C71" s="835" t="s">
        <v>599</v>
      </c>
      <c r="D71" s="863" t="s">
        <v>600</v>
      </c>
      <c r="E71" s="835" t="s">
        <v>3481</v>
      </c>
      <c r="F71" s="863" t="s">
        <v>3482</v>
      </c>
      <c r="G71" s="835" t="s">
        <v>3509</v>
      </c>
      <c r="H71" s="835" t="s">
        <v>3510</v>
      </c>
      <c r="I71" s="849">
        <v>4.619999885559082</v>
      </c>
      <c r="J71" s="849">
        <v>25</v>
      </c>
      <c r="K71" s="850">
        <v>115.50000381469727</v>
      </c>
    </row>
    <row r="72" spans="1:11" ht="14.4" customHeight="1" x14ac:dyDescent="0.3">
      <c r="A72" s="831" t="s">
        <v>586</v>
      </c>
      <c r="B72" s="832" t="s">
        <v>587</v>
      </c>
      <c r="C72" s="835" t="s">
        <v>599</v>
      </c>
      <c r="D72" s="863" t="s">
        <v>600</v>
      </c>
      <c r="E72" s="835" t="s">
        <v>3481</v>
      </c>
      <c r="F72" s="863" t="s">
        <v>3482</v>
      </c>
      <c r="G72" s="835" t="s">
        <v>3511</v>
      </c>
      <c r="H72" s="835" t="s">
        <v>3512</v>
      </c>
      <c r="I72" s="849">
        <v>3.1450001001358032</v>
      </c>
      <c r="J72" s="849">
        <v>35</v>
      </c>
      <c r="K72" s="850">
        <v>110.09999847412109</v>
      </c>
    </row>
    <row r="73" spans="1:11" ht="14.4" customHeight="1" x14ac:dyDescent="0.3">
      <c r="A73" s="831" t="s">
        <v>586</v>
      </c>
      <c r="B73" s="832" t="s">
        <v>587</v>
      </c>
      <c r="C73" s="835" t="s">
        <v>599</v>
      </c>
      <c r="D73" s="863" t="s">
        <v>600</v>
      </c>
      <c r="E73" s="835" t="s">
        <v>3481</v>
      </c>
      <c r="F73" s="863" t="s">
        <v>3482</v>
      </c>
      <c r="G73" s="835" t="s">
        <v>3513</v>
      </c>
      <c r="H73" s="835" t="s">
        <v>3514</v>
      </c>
      <c r="I73" s="849">
        <v>183.91999816894531</v>
      </c>
      <c r="J73" s="849">
        <v>1</v>
      </c>
      <c r="K73" s="850">
        <v>183.91999816894531</v>
      </c>
    </row>
    <row r="74" spans="1:11" ht="14.4" customHeight="1" x14ac:dyDescent="0.3">
      <c r="A74" s="831" t="s">
        <v>586</v>
      </c>
      <c r="B74" s="832" t="s">
        <v>587</v>
      </c>
      <c r="C74" s="835" t="s">
        <v>599</v>
      </c>
      <c r="D74" s="863" t="s">
        <v>600</v>
      </c>
      <c r="E74" s="835" t="s">
        <v>3481</v>
      </c>
      <c r="F74" s="863" t="s">
        <v>3482</v>
      </c>
      <c r="G74" s="835" t="s">
        <v>3515</v>
      </c>
      <c r="H74" s="835" t="s">
        <v>3516</v>
      </c>
      <c r="I74" s="849">
        <v>81.73666636149089</v>
      </c>
      <c r="J74" s="849">
        <v>135</v>
      </c>
      <c r="K74" s="850">
        <v>11034.4501953125</v>
      </c>
    </row>
    <row r="75" spans="1:11" ht="14.4" customHeight="1" x14ac:dyDescent="0.3">
      <c r="A75" s="831" t="s">
        <v>586</v>
      </c>
      <c r="B75" s="832" t="s">
        <v>587</v>
      </c>
      <c r="C75" s="835" t="s">
        <v>599</v>
      </c>
      <c r="D75" s="863" t="s">
        <v>600</v>
      </c>
      <c r="E75" s="835" t="s">
        <v>3481</v>
      </c>
      <c r="F75" s="863" t="s">
        <v>3482</v>
      </c>
      <c r="G75" s="835" t="s">
        <v>3517</v>
      </c>
      <c r="H75" s="835" t="s">
        <v>3518</v>
      </c>
      <c r="I75" s="849">
        <v>0.25</v>
      </c>
      <c r="J75" s="849">
        <v>200</v>
      </c>
      <c r="K75" s="850">
        <v>50</v>
      </c>
    </row>
    <row r="76" spans="1:11" ht="14.4" customHeight="1" x14ac:dyDescent="0.3">
      <c r="A76" s="831" t="s">
        <v>586</v>
      </c>
      <c r="B76" s="832" t="s">
        <v>587</v>
      </c>
      <c r="C76" s="835" t="s">
        <v>599</v>
      </c>
      <c r="D76" s="863" t="s">
        <v>600</v>
      </c>
      <c r="E76" s="835" t="s">
        <v>3481</v>
      </c>
      <c r="F76" s="863" t="s">
        <v>3482</v>
      </c>
      <c r="G76" s="835" t="s">
        <v>3519</v>
      </c>
      <c r="H76" s="835" t="s">
        <v>3520</v>
      </c>
      <c r="I76" s="849">
        <v>1393.9000244140625</v>
      </c>
      <c r="J76" s="849">
        <v>1</v>
      </c>
      <c r="K76" s="850">
        <v>1393.9000244140625</v>
      </c>
    </row>
    <row r="77" spans="1:11" ht="14.4" customHeight="1" x14ac:dyDescent="0.3">
      <c r="A77" s="831" t="s">
        <v>586</v>
      </c>
      <c r="B77" s="832" t="s">
        <v>587</v>
      </c>
      <c r="C77" s="835" t="s">
        <v>599</v>
      </c>
      <c r="D77" s="863" t="s">
        <v>600</v>
      </c>
      <c r="E77" s="835" t="s">
        <v>3481</v>
      </c>
      <c r="F77" s="863" t="s">
        <v>3482</v>
      </c>
      <c r="G77" s="835" t="s">
        <v>3521</v>
      </c>
      <c r="H77" s="835" t="s">
        <v>3522</v>
      </c>
      <c r="I77" s="849">
        <v>542.08001708984375</v>
      </c>
      <c r="J77" s="849">
        <v>1</v>
      </c>
      <c r="K77" s="850">
        <v>542.08001708984375</v>
      </c>
    </row>
    <row r="78" spans="1:11" ht="14.4" customHeight="1" x14ac:dyDescent="0.3">
      <c r="A78" s="831" t="s">
        <v>586</v>
      </c>
      <c r="B78" s="832" t="s">
        <v>587</v>
      </c>
      <c r="C78" s="835" t="s">
        <v>599</v>
      </c>
      <c r="D78" s="863" t="s">
        <v>600</v>
      </c>
      <c r="E78" s="835" t="s">
        <v>3481</v>
      </c>
      <c r="F78" s="863" t="s">
        <v>3482</v>
      </c>
      <c r="G78" s="835" t="s">
        <v>3523</v>
      </c>
      <c r="H78" s="835" t="s">
        <v>3524</v>
      </c>
      <c r="I78" s="849">
        <v>262.35000610351562</v>
      </c>
      <c r="J78" s="849">
        <v>1</v>
      </c>
      <c r="K78" s="850">
        <v>262.35000610351562</v>
      </c>
    </row>
    <row r="79" spans="1:11" ht="14.4" customHeight="1" x14ac:dyDescent="0.3">
      <c r="A79" s="831" t="s">
        <v>586</v>
      </c>
      <c r="B79" s="832" t="s">
        <v>587</v>
      </c>
      <c r="C79" s="835" t="s">
        <v>599</v>
      </c>
      <c r="D79" s="863" t="s">
        <v>600</v>
      </c>
      <c r="E79" s="835" t="s">
        <v>3481</v>
      </c>
      <c r="F79" s="863" t="s">
        <v>3482</v>
      </c>
      <c r="G79" s="835" t="s">
        <v>3525</v>
      </c>
      <c r="H79" s="835" t="s">
        <v>3526</v>
      </c>
      <c r="I79" s="849">
        <v>13.310000419616699</v>
      </c>
      <c r="J79" s="849">
        <v>195</v>
      </c>
      <c r="K79" s="850">
        <v>2595.4500198364258</v>
      </c>
    </row>
    <row r="80" spans="1:11" ht="14.4" customHeight="1" x14ac:dyDescent="0.3">
      <c r="A80" s="831" t="s">
        <v>586</v>
      </c>
      <c r="B80" s="832" t="s">
        <v>587</v>
      </c>
      <c r="C80" s="835" t="s">
        <v>599</v>
      </c>
      <c r="D80" s="863" t="s">
        <v>600</v>
      </c>
      <c r="E80" s="835" t="s">
        <v>3481</v>
      </c>
      <c r="F80" s="863" t="s">
        <v>3482</v>
      </c>
      <c r="G80" s="835" t="s">
        <v>3527</v>
      </c>
      <c r="H80" s="835" t="s">
        <v>3528</v>
      </c>
      <c r="I80" s="849">
        <v>2.2899999618530273</v>
      </c>
      <c r="J80" s="849">
        <v>50</v>
      </c>
      <c r="K80" s="850">
        <v>114.5</v>
      </c>
    </row>
    <row r="81" spans="1:11" ht="14.4" customHeight="1" x14ac:dyDescent="0.3">
      <c r="A81" s="831" t="s">
        <v>586</v>
      </c>
      <c r="B81" s="832" t="s">
        <v>587</v>
      </c>
      <c r="C81" s="835" t="s">
        <v>599</v>
      </c>
      <c r="D81" s="863" t="s">
        <v>600</v>
      </c>
      <c r="E81" s="835" t="s">
        <v>3481</v>
      </c>
      <c r="F81" s="863" t="s">
        <v>3482</v>
      </c>
      <c r="G81" s="835" t="s">
        <v>3529</v>
      </c>
      <c r="H81" s="835" t="s">
        <v>3530</v>
      </c>
      <c r="I81" s="849">
        <v>179.67999267578125</v>
      </c>
      <c r="J81" s="849">
        <v>10</v>
      </c>
      <c r="K81" s="850">
        <v>1796.780029296875</v>
      </c>
    </row>
    <row r="82" spans="1:11" ht="14.4" customHeight="1" x14ac:dyDescent="0.3">
      <c r="A82" s="831" t="s">
        <v>586</v>
      </c>
      <c r="B82" s="832" t="s">
        <v>587</v>
      </c>
      <c r="C82" s="835" t="s">
        <v>599</v>
      </c>
      <c r="D82" s="863" t="s">
        <v>600</v>
      </c>
      <c r="E82" s="835" t="s">
        <v>3481</v>
      </c>
      <c r="F82" s="863" t="s">
        <v>3482</v>
      </c>
      <c r="G82" s="835" t="s">
        <v>3531</v>
      </c>
      <c r="H82" s="835" t="s">
        <v>3532</v>
      </c>
      <c r="I82" s="849">
        <v>24.364999771118164</v>
      </c>
      <c r="J82" s="849">
        <v>7</v>
      </c>
      <c r="K82" s="850">
        <v>170.48999786376953</v>
      </c>
    </row>
    <row r="83" spans="1:11" ht="14.4" customHeight="1" x14ac:dyDescent="0.3">
      <c r="A83" s="831" t="s">
        <v>586</v>
      </c>
      <c r="B83" s="832" t="s">
        <v>587</v>
      </c>
      <c r="C83" s="835" t="s">
        <v>599</v>
      </c>
      <c r="D83" s="863" t="s">
        <v>600</v>
      </c>
      <c r="E83" s="835" t="s">
        <v>3481</v>
      </c>
      <c r="F83" s="863" t="s">
        <v>3482</v>
      </c>
      <c r="G83" s="835" t="s">
        <v>3533</v>
      </c>
      <c r="H83" s="835" t="s">
        <v>3534</v>
      </c>
      <c r="I83" s="849">
        <v>9.1999998092651367</v>
      </c>
      <c r="J83" s="849">
        <v>1200</v>
      </c>
      <c r="K83" s="850">
        <v>11040</v>
      </c>
    </row>
    <row r="84" spans="1:11" ht="14.4" customHeight="1" x14ac:dyDescent="0.3">
      <c r="A84" s="831" t="s">
        <v>586</v>
      </c>
      <c r="B84" s="832" t="s">
        <v>587</v>
      </c>
      <c r="C84" s="835" t="s">
        <v>599</v>
      </c>
      <c r="D84" s="863" t="s">
        <v>600</v>
      </c>
      <c r="E84" s="835" t="s">
        <v>3481</v>
      </c>
      <c r="F84" s="863" t="s">
        <v>3482</v>
      </c>
      <c r="G84" s="835" t="s">
        <v>3535</v>
      </c>
      <c r="H84" s="835" t="s">
        <v>3536</v>
      </c>
      <c r="I84" s="849">
        <v>90.989997863769531</v>
      </c>
      <c r="J84" s="849">
        <v>50</v>
      </c>
      <c r="K84" s="850">
        <v>4549.5</v>
      </c>
    </row>
    <row r="85" spans="1:11" ht="14.4" customHeight="1" x14ac:dyDescent="0.3">
      <c r="A85" s="831" t="s">
        <v>586</v>
      </c>
      <c r="B85" s="832" t="s">
        <v>587</v>
      </c>
      <c r="C85" s="835" t="s">
        <v>599</v>
      </c>
      <c r="D85" s="863" t="s">
        <v>600</v>
      </c>
      <c r="E85" s="835" t="s">
        <v>3481</v>
      </c>
      <c r="F85" s="863" t="s">
        <v>3482</v>
      </c>
      <c r="G85" s="835" t="s">
        <v>3537</v>
      </c>
      <c r="H85" s="835" t="s">
        <v>3538</v>
      </c>
      <c r="I85" s="849">
        <v>6.2899999618530273</v>
      </c>
      <c r="J85" s="849">
        <v>10</v>
      </c>
      <c r="K85" s="850">
        <v>62.900001525878906</v>
      </c>
    </row>
    <row r="86" spans="1:11" ht="14.4" customHeight="1" x14ac:dyDescent="0.3">
      <c r="A86" s="831" t="s">
        <v>586</v>
      </c>
      <c r="B86" s="832" t="s">
        <v>587</v>
      </c>
      <c r="C86" s="835" t="s">
        <v>599</v>
      </c>
      <c r="D86" s="863" t="s">
        <v>600</v>
      </c>
      <c r="E86" s="835" t="s">
        <v>3481</v>
      </c>
      <c r="F86" s="863" t="s">
        <v>3482</v>
      </c>
      <c r="G86" s="835" t="s">
        <v>3539</v>
      </c>
      <c r="H86" s="835" t="s">
        <v>3540</v>
      </c>
      <c r="I86" s="849">
        <v>172.5</v>
      </c>
      <c r="J86" s="849">
        <v>1</v>
      </c>
      <c r="K86" s="850">
        <v>172.5</v>
      </c>
    </row>
    <row r="87" spans="1:11" ht="14.4" customHeight="1" x14ac:dyDescent="0.3">
      <c r="A87" s="831" t="s">
        <v>586</v>
      </c>
      <c r="B87" s="832" t="s">
        <v>587</v>
      </c>
      <c r="C87" s="835" t="s">
        <v>599</v>
      </c>
      <c r="D87" s="863" t="s">
        <v>600</v>
      </c>
      <c r="E87" s="835" t="s">
        <v>3481</v>
      </c>
      <c r="F87" s="863" t="s">
        <v>3482</v>
      </c>
      <c r="G87" s="835" t="s">
        <v>3541</v>
      </c>
      <c r="H87" s="835" t="s">
        <v>3542</v>
      </c>
      <c r="I87" s="849">
        <v>1539.0999755859375</v>
      </c>
      <c r="J87" s="849">
        <v>1</v>
      </c>
      <c r="K87" s="850">
        <v>1539.0999755859375</v>
      </c>
    </row>
    <row r="88" spans="1:11" ht="14.4" customHeight="1" x14ac:dyDescent="0.3">
      <c r="A88" s="831" t="s">
        <v>586</v>
      </c>
      <c r="B88" s="832" t="s">
        <v>587</v>
      </c>
      <c r="C88" s="835" t="s">
        <v>599</v>
      </c>
      <c r="D88" s="863" t="s">
        <v>600</v>
      </c>
      <c r="E88" s="835" t="s">
        <v>3481</v>
      </c>
      <c r="F88" s="863" t="s">
        <v>3482</v>
      </c>
      <c r="G88" s="835" t="s">
        <v>3543</v>
      </c>
      <c r="H88" s="835" t="s">
        <v>3544</v>
      </c>
      <c r="I88" s="849">
        <v>6.1700000762939453</v>
      </c>
      <c r="J88" s="849">
        <v>290</v>
      </c>
      <c r="K88" s="850">
        <v>1789.3000183105469</v>
      </c>
    </row>
    <row r="89" spans="1:11" ht="14.4" customHeight="1" x14ac:dyDescent="0.3">
      <c r="A89" s="831" t="s">
        <v>586</v>
      </c>
      <c r="B89" s="832" t="s">
        <v>587</v>
      </c>
      <c r="C89" s="835" t="s">
        <v>599</v>
      </c>
      <c r="D89" s="863" t="s">
        <v>600</v>
      </c>
      <c r="E89" s="835" t="s">
        <v>3481</v>
      </c>
      <c r="F89" s="863" t="s">
        <v>3482</v>
      </c>
      <c r="G89" s="835" t="s">
        <v>3545</v>
      </c>
      <c r="H89" s="835" t="s">
        <v>3546</v>
      </c>
      <c r="I89" s="849">
        <v>9.6800003051757812</v>
      </c>
      <c r="J89" s="849">
        <v>125</v>
      </c>
      <c r="K89" s="850">
        <v>1210</v>
      </c>
    </row>
    <row r="90" spans="1:11" ht="14.4" customHeight="1" x14ac:dyDescent="0.3">
      <c r="A90" s="831" t="s">
        <v>586</v>
      </c>
      <c r="B90" s="832" t="s">
        <v>587</v>
      </c>
      <c r="C90" s="835" t="s">
        <v>599</v>
      </c>
      <c r="D90" s="863" t="s">
        <v>600</v>
      </c>
      <c r="E90" s="835" t="s">
        <v>3481</v>
      </c>
      <c r="F90" s="863" t="s">
        <v>3482</v>
      </c>
      <c r="G90" s="835" t="s">
        <v>3547</v>
      </c>
      <c r="H90" s="835" t="s">
        <v>3548</v>
      </c>
      <c r="I90" s="849">
        <v>1.0900000333786011</v>
      </c>
      <c r="J90" s="849">
        <v>5000</v>
      </c>
      <c r="K90" s="850">
        <v>5450</v>
      </c>
    </row>
    <row r="91" spans="1:11" ht="14.4" customHeight="1" x14ac:dyDescent="0.3">
      <c r="A91" s="831" t="s">
        <v>586</v>
      </c>
      <c r="B91" s="832" t="s">
        <v>587</v>
      </c>
      <c r="C91" s="835" t="s">
        <v>599</v>
      </c>
      <c r="D91" s="863" t="s">
        <v>600</v>
      </c>
      <c r="E91" s="835" t="s">
        <v>3481</v>
      </c>
      <c r="F91" s="863" t="s">
        <v>3482</v>
      </c>
      <c r="G91" s="835" t="s">
        <v>3549</v>
      </c>
      <c r="H91" s="835" t="s">
        <v>3550</v>
      </c>
      <c r="I91" s="849">
        <v>0.47749999165534973</v>
      </c>
      <c r="J91" s="849">
        <v>900</v>
      </c>
      <c r="K91" s="850">
        <v>430</v>
      </c>
    </row>
    <row r="92" spans="1:11" ht="14.4" customHeight="1" x14ac:dyDescent="0.3">
      <c r="A92" s="831" t="s">
        <v>586</v>
      </c>
      <c r="B92" s="832" t="s">
        <v>587</v>
      </c>
      <c r="C92" s="835" t="s">
        <v>599</v>
      </c>
      <c r="D92" s="863" t="s">
        <v>600</v>
      </c>
      <c r="E92" s="835" t="s">
        <v>3481</v>
      </c>
      <c r="F92" s="863" t="s">
        <v>3482</v>
      </c>
      <c r="G92" s="835" t="s">
        <v>3551</v>
      </c>
      <c r="H92" s="835" t="s">
        <v>3552</v>
      </c>
      <c r="I92" s="849">
        <v>1.67249995470047</v>
      </c>
      <c r="J92" s="849">
        <v>3700</v>
      </c>
      <c r="K92" s="850">
        <v>6190</v>
      </c>
    </row>
    <row r="93" spans="1:11" ht="14.4" customHeight="1" x14ac:dyDescent="0.3">
      <c r="A93" s="831" t="s">
        <v>586</v>
      </c>
      <c r="B93" s="832" t="s">
        <v>587</v>
      </c>
      <c r="C93" s="835" t="s">
        <v>599</v>
      </c>
      <c r="D93" s="863" t="s">
        <v>600</v>
      </c>
      <c r="E93" s="835" t="s">
        <v>3481</v>
      </c>
      <c r="F93" s="863" t="s">
        <v>3482</v>
      </c>
      <c r="G93" s="835" t="s">
        <v>3553</v>
      </c>
      <c r="H93" s="835" t="s">
        <v>3554</v>
      </c>
      <c r="I93" s="849">
        <v>0.67000001668930054</v>
      </c>
      <c r="J93" s="849">
        <v>8100</v>
      </c>
      <c r="K93" s="850">
        <v>5427</v>
      </c>
    </row>
    <row r="94" spans="1:11" ht="14.4" customHeight="1" x14ac:dyDescent="0.3">
      <c r="A94" s="831" t="s">
        <v>586</v>
      </c>
      <c r="B94" s="832" t="s">
        <v>587</v>
      </c>
      <c r="C94" s="835" t="s">
        <v>599</v>
      </c>
      <c r="D94" s="863" t="s">
        <v>600</v>
      </c>
      <c r="E94" s="835" t="s">
        <v>3481</v>
      </c>
      <c r="F94" s="863" t="s">
        <v>3482</v>
      </c>
      <c r="G94" s="835" t="s">
        <v>3555</v>
      </c>
      <c r="H94" s="835" t="s">
        <v>3556</v>
      </c>
      <c r="I94" s="849">
        <v>2.7466666698455811</v>
      </c>
      <c r="J94" s="849">
        <v>2700</v>
      </c>
      <c r="K94" s="850">
        <v>7413</v>
      </c>
    </row>
    <row r="95" spans="1:11" ht="14.4" customHeight="1" x14ac:dyDescent="0.3">
      <c r="A95" s="831" t="s">
        <v>586</v>
      </c>
      <c r="B95" s="832" t="s">
        <v>587</v>
      </c>
      <c r="C95" s="835" t="s">
        <v>599</v>
      </c>
      <c r="D95" s="863" t="s">
        <v>600</v>
      </c>
      <c r="E95" s="835" t="s">
        <v>3481</v>
      </c>
      <c r="F95" s="863" t="s">
        <v>3482</v>
      </c>
      <c r="G95" s="835" t="s">
        <v>3557</v>
      </c>
      <c r="H95" s="835" t="s">
        <v>3558</v>
      </c>
      <c r="I95" s="849">
        <v>5.1999998092651367</v>
      </c>
      <c r="J95" s="849">
        <v>60</v>
      </c>
      <c r="K95" s="850">
        <v>312</v>
      </c>
    </row>
    <row r="96" spans="1:11" ht="14.4" customHeight="1" x14ac:dyDescent="0.3">
      <c r="A96" s="831" t="s">
        <v>586</v>
      </c>
      <c r="B96" s="832" t="s">
        <v>587</v>
      </c>
      <c r="C96" s="835" t="s">
        <v>599</v>
      </c>
      <c r="D96" s="863" t="s">
        <v>600</v>
      </c>
      <c r="E96" s="835" t="s">
        <v>3481</v>
      </c>
      <c r="F96" s="863" t="s">
        <v>3482</v>
      </c>
      <c r="G96" s="835" t="s">
        <v>3559</v>
      </c>
      <c r="H96" s="835" t="s">
        <v>3560</v>
      </c>
      <c r="I96" s="849">
        <v>2.1700000762939453</v>
      </c>
      <c r="J96" s="849">
        <v>50</v>
      </c>
      <c r="K96" s="850">
        <v>108.5</v>
      </c>
    </row>
    <row r="97" spans="1:11" ht="14.4" customHeight="1" x14ac:dyDescent="0.3">
      <c r="A97" s="831" t="s">
        <v>586</v>
      </c>
      <c r="B97" s="832" t="s">
        <v>587</v>
      </c>
      <c r="C97" s="835" t="s">
        <v>599</v>
      </c>
      <c r="D97" s="863" t="s">
        <v>600</v>
      </c>
      <c r="E97" s="835" t="s">
        <v>3481</v>
      </c>
      <c r="F97" s="863" t="s">
        <v>3482</v>
      </c>
      <c r="G97" s="835" t="s">
        <v>3561</v>
      </c>
      <c r="H97" s="835" t="s">
        <v>3562</v>
      </c>
      <c r="I97" s="849">
        <v>6.2300000190734863</v>
      </c>
      <c r="J97" s="849">
        <v>10</v>
      </c>
      <c r="K97" s="850">
        <v>62.299999237060547</v>
      </c>
    </row>
    <row r="98" spans="1:11" ht="14.4" customHeight="1" x14ac:dyDescent="0.3">
      <c r="A98" s="831" t="s">
        <v>586</v>
      </c>
      <c r="B98" s="832" t="s">
        <v>587</v>
      </c>
      <c r="C98" s="835" t="s">
        <v>599</v>
      </c>
      <c r="D98" s="863" t="s">
        <v>600</v>
      </c>
      <c r="E98" s="835" t="s">
        <v>3481</v>
      </c>
      <c r="F98" s="863" t="s">
        <v>3482</v>
      </c>
      <c r="G98" s="835" t="s">
        <v>3563</v>
      </c>
      <c r="H98" s="835" t="s">
        <v>3564</v>
      </c>
      <c r="I98" s="849">
        <v>35.090000152587891</v>
      </c>
      <c r="J98" s="849">
        <v>3</v>
      </c>
      <c r="K98" s="850">
        <v>105.26999664306641</v>
      </c>
    </row>
    <row r="99" spans="1:11" ht="14.4" customHeight="1" x14ac:dyDescent="0.3">
      <c r="A99" s="831" t="s">
        <v>586</v>
      </c>
      <c r="B99" s="832" t="s">
        <v>587</v>
      </c>
      <c r="C99" s="835" t="s">
        <v>599</v>
      </c>
      <c r="D99" s="863" t="s">
        <v>600</v>
      </c>
      <c r="E99" s="835" t="s">
        <v>3481</v>
      </c>
      <c r="F99" s="863" t="s">
        <v>3482</v>
      </c>
      <c r="G99" s="835" t="s">
        <v>3565</v>
      </c>
      <c r="H99" s="835" t="s">
        <v>3566</v>
      </c>
      <c r="I99" s="849">
        <v>1.2699999809265137</v>
      </c>
      <c r="J99" s="849">
        <v>75</v>
      </c>
      <c r="K99" s="850">
        <v>95.25</v>
      </c>
    </row>
    <row r="100" spans="1:11" ht="14.4" customHeight="1" x14ac:dyDescent="0.3">
      <c r="A100" s="831" t="s">
        <v>586</v>
      </c>
      <c r="B100" s="832" t="s">
        <v>587</v>
      </c>
      <c r="C100" s="835" t="s">
        <v>599</v>
      </c>
      <c r="D100" s="863" t="s">
        <v>600</v>
      </c>
      <c r="E100" s="835" t="s">
        <v>3481</v>
      </c>
      <c r="F100" s="863" t="s">
        <v>3482</v>
      </c>
      <c r="G100" s="835" t="s">
        <v>3567</v>
      </c>
      <c r="H100" s="835" t="s">
        <v>3568</v>
      </c>
      <c r="I100" s="849">
        <v>1.0299999713897705</v>
      </c>
      <c r="J100" s="849">
        <v>75</v>
      </c>
      <c r="K100" s="850">
        <v>77.25</v>
      </c>
    </row>
    <row r="101" spans="1:11" ht="14.4" customHeight="1" x14ac:dyDescent="0.3">
      <c r="A101" s="831" t="s">
        <v>586</v>
      </c>
      <c r="B101" s="832" t="s">
        <v>587</v>
      </c>
      <c r="C101" s="835" t="s">
        <v>599</v>
      </c>
      <c r="D101" s="863" t="s">
        <v>600</v>
      </c>
      <c r="E101" s="835" t="s">
        <v>3481</v>
      </c>
      <c r="F101" s="863" t="s">
        <v>3482</v>
      </c>
      <c r="G101" s="835" t="s">
        <v>3569</v>
      </c>
      <c r="H101" s="835" t="s">
        <v>3570</v>
      </c>
      <c r="I101" s="849">
        <v>3.130000114440918</v>
      </c>
      <c r="J101" s="849">
        <v>50</v>
      </c>
      <c r="K101" s="850">
        <v>156.5</v>
      </c>
    </row>
    <row r="102" spans="1:11" ht="14.4" customHeight="1" x14ac:dyDescent="0.3">
      <c r="A102" s="831" t="s">
        <v>586</v>
      </c>
      <c r="B102" s="832" t="s">
        <v>587</v>
      </c>
      <c r="C102" s="835" t="s">
        <v>599</v>
      </c>
      <c r="D102" s="863" t="s">
        <v>600</v>
      </c>
      <c r="E102" s="835" t="s">
        <v>3481</v>
      </c>
      <c r="F102" s="863" t="s">
        <v>3482</v>
      </c>
      <c r="G102" s="835" t="s">
        <v>3571</v>
      </c>
      <c r="H102" s="835" t="s">
        <v>3572</v>
      </c>
      <c r="I102" s="849">
        <v>0.47222221891085309</v>
      </c>
      <c r="J102" s="849">
        <v>3200</v>
      </c>
      <c r="K102" s="850">
        <v>1512</v>
      </c>
    </row>
    <row r="103" spans="1:11" ht="14.4" customHeight="1" x14ac:dyDescent="0.3">
      <c r="A103" s="831" t="s">
        <v>586</v>
      </c>
      <c r="B103" s="832" t="s">
        <v>587</v>
      </c>
      <c r="C103" s="835" t="s">
        <v>599</v>
      </c>
      <c r="D103" s="863" t="s">
        <v>600</v>
      </c>
      <c r="E103" s="835" t="s">
        <v>3481</v>
      </c>
      <c r="F103" s="863" t="s">
        <v>3482</v>
      </c>
      <c r="G103" s="835" t="s">
        <v>3573</v>
      </c>
      <c r="H103" s="835" t="s">
        <v>3574</v>
      </c>
      <c r="I103" s="849">
        <v>2.0799999237060547</v>
      </c>
      <c r="J103" s="849">
        <v>20</v>
      </c>
      <c r="K103" s="850">
        <v>41.599998474121094</v>
      </c>
    </row>
    <row r="104" spans="1:11" ht="14.4" customHeight="1" x14ac:dyDescent="0.3">
      <c r="A104" s="831" t="s">
        <v>586</v>
      </c>
      <c r="B104" s="832" t="s">
        <v>587</v>
      </c>
      <c r="C104" s="835" t="s">
        <v>599</v>
      </c>
      <c r="D104" s="863" t="s">
        <v>600</v>
      </c>
      <c r="E104" s="835" t="s">
        <v>3481</v>
      </c>
      <c r="F104" s="863" t="s">
        <v>3482</v>
      </c>
      <c r="G104" s="835" t="s">
        <v>3575</v>
      </c>
      <c r="H104" s="835" t="s">
        <v>3576</v>
      </c>
      <c r="I104" s="849">
        <v>1.9857142993382044</v>
      </c>
      <c r="J104" s="849">
        <v>500</v>
      </c>
      <c r="K104" s="850">
        <v>993.5</v>
      </c>
    </row>
    <row r="105" spans="1:11" ht="14.4" customHeight="1" x14ac:dyDescent="0.3">
      <c r="A105" s="831" t="s">
        <v>586</v>
      </c>
      <c r="B105" s="832" t="s">
        <v>587</v>
      </c>
      <c r="C105" s="835" t="s">
        <v>599</v>
      </c>
      <c r="D105" s="863" t="s">
        <v>600</v>
      </c>
      <c r="E105" s="835" t="s">
        <v>3481</v>
      </c>
      <c r="F105" s="863" t="s">
        <v>3482</v>
      </c>
      <c r="G105" s="835" t="s">
        <v>3577</v>
      </c>
      <c r="H105" s="835" t="s">
        <v>3578</v>
      </c>
      <c r="I105" s="849">
        <v>2.0499999523162842</v>
      </c>
      <c r="J105" s="849">
        <v>100</v>
      </c>
      <c r="K105" s="850">
        <v>205</v>
      </c>
    </row>
    <row r="106" spans="1:11" ht="14.4" customHeight="1" x14ac:dyDescent="0.3">
      <c r="A106" s="831" t="s">
        <v>586</v>
      </c>
      <c r="B106" s="832" t="s">
        <v>587</v>
      </c>
      <c r="C106" s="835" t="s">
        <v>599</v>
      </c>
      <c r="D106" s="863" t="s">
        <v>600</v>
      </c>
      <c r="E106" s="835" t="s">
        <v>3481</v>
      </c>
      <c r="F106" s="863" t="s">
        <v>3482</v>
      </c>
      <c r="G106" s="835" t="s">
        <v>3579</v>
      </c>
      <c r="H106" s="835" t="s">
        <v>3580</v>
      </c>
      <c r="I106" s="849">
        <v>3.0757142135075162</v>
      </c>
      <c r="J106" s="849">
        <v>450</v>
      </c>
      <c r="K106" s="850">
        <v>1384.5</v>
      </c>
    </row>
    <row r="107" spans="1:11" ht="14.4" customHeight="1" x14ac:dyDescent="0.3">
      <c r="A107" s="831" t="s">
        <v>586</v>
      </c>
      <c r="B107" s="832" t="s">
        <v>587</v>
      </c>
      <c r="C107" s="835" t="s">
        <v>599</v>
      </c>
      <c r="D107" s="863" t="s">
        <v>600</v>
      </c>
      <c r="E107" s="835" t="s">
        <v>3481</v>
      </c>
      <c r="F107" s="863" t="s">
        <v>3482</v>
      </c>
      <c r="G107" s="835" t="s">
        <v>3581</v>
      </c>
      <c r="H107" s="835" t="s">
        <v>3582</v>
      </c>
      <c r="I107" s="849">
        <v>1.9199999570846558</v>
      </c>
      <c r="J107" s="849">
        <v>50</v>
      </c>
      <c r="K107" s="850">
        <v>96</v>
      </c>
    </row>
    <row r="108" spans="1:11" ht="14.4" customHeight="1" x14ac:dyDescent="0.3">
      <c r="A108" s="831" t="s">
        <v>586</v>
      </c>
      <c r="B108" s="832" t="s">
        <v>587</v>
      </c>
      <c r="C108" s="835" t="s">
        <v>599</v>
      </c>
      <c r="D108" s="863" t="s">
        <v>600</v>
      </c>
      <c r="E108" s="835" t="s">
        <v>3481</v>
      </c>
      <c r="F108" s="863" t="s">
        <v>3482</v>
      </c>
      <c r="G108" s="835" t="s">
        <v>3583</v>
      </c>
      <c r="H108" s="835" t="s">
        <v>3584</v>
      </c>
      <c r="I108" s="849">
        <v>3.0999999046325684</v>
      </c>
      <c r="J108" s="849">
        <v>50</v>
      </c>
      <c r="K108" s="850">
        <v>155</v>
      </c>
    </row>
    <row r="109" spans="1:11" ht="14.4" customHeight="1" x14ac:dyDescent="0.3">
      <c r="A109" s="831" t="s">
        <v>586</v>
      </c>
      <c r="B109" s="832" t="s">
        <v>587</v>
      </c>
      <c r="C109" s="835" t="s">
        <v>599</v>
      </c>
      <c r="D109" s="863" t="s">
        <v>600</v>
      </c>
      <c r="E109" s="835" t="s">
        <v>3481</v>
      </c>
      <c r="F109" s="863" t="s">
        <v>3482</v>
      </c>
      <c r="G109" s="835" t="s">
        <v>3585</v>
      </c>
      <c r="H109" s="835" t="s">
        <v>3586</v>
      </c>
      <c r="I109" s="849">
        <v>8.5</v>
      </c>
      <c r="J109" s="849">
        <v>20</v>
      </c>
      <c r="K109" s="850">
        <v>170</v>
      </c>
    </row>
    <row r="110" spans="1:11" ht="14.4" customHeight="1" x14ac:dyDescent="0.3">
      <c r="A110" s="831" t="s">
        <v>586</v>
      </c>
      <c r="B110" s="832" t="s">
        <v>587</v>
      </c>
      <c r="C110" s="835" t="s">
        <v>599</v>
      </c>
      <c r="D110" s="863" t="s">
        <v>600</v>
      </c>
      <c r="E110" s="835" t="s">
        <v>3481</v>
      </c>
      <c r="F110" s="863" t="s">
        <v>3482</v>
      </c>
      <c r="G110" s="835" t="s">
        <v>3587</v>
      </c>
      <c r="H110" s="835" t="s">
        <v>3588</v>
      </c>
      <c r="I110" s="849">
        <v>2.1700000762939453</v>
      </c>
      <c r="J110" s="849">
        <v>150</v>
      </c>
      <c r="K110" s="850">
        <v>325.5</v>
      </c>
    </row>
    <row r="111" spans="1:11" ht="14.4" customHeight="1" x14ac:dyDescent="0.3">
      <c r="A111" s="831" t="s">
        <v>586</v>
      </c>
      <c r="B111" s="832" t="s">
        <v>587</v>
      </c>
      <c r="C111" s="835" t="s">
        <v>599</v>
      </c>
      <c r="D111" s="863" t="s">
        <v>600</v>
      </c>
      <c r="E111" s="835" t="s">
        <v>3481</v>
      </c>
      <c r="F111" s="863" t="s">
        <v>3482</v>
      </c>
      <c r="G111" s="835" t="s">
        <v>3587</v>
      </c>
      <c r="H111" s="835" t="s">
        <v>3589</v>
      </c>
      <c r="I111" s="849">
        <v>2.1700000762939453</v>
      </c>
      <c r="J111" s="849">
        <v>50</v>
      </c>
      <c r="K111" s="850">
        <v>108.5</v>
      </c>
    </row>
    <row r="112" spans="1:11" ht="14.4" customHeight="1" x14ac:dyDescent="0.3">
      <c r="A112" s="831" t="s">
        <v>586</v>
      </c>
      <c r="B112" s="832" t="s">
        <v>587</v>
      </c>
      <c r="C112" s="835" t="s">
        <v>599</v>
      </c>
      <c r="D112" s="863" t="s">
        <v>600</v>
      </c>
      <c r="E112" s="835" t="s">
        <v>3481</v>
      </c>
      <c r="F112" s="863" t="s">
        <v>3482</v>
      </c>
      <c r="G112" s="835" t="s">
        <v>3590</v>
      </c>
      <c r="H112" s="835" t="s">
        <v>3591</v>
      </c>
      <c r="I112" s="849">
        <v>21.229999542236328</v>
      </c>
      <c r="J112" s="849">
        <v>15</v>
      </c>
      <c r="K112" s="850">
        <v>318.45001220703125</v>
      </c>
    </row>
    <row r="113" spans="1:11" ht="14.4" customHeight="1" x14ac:dyDescent="0.3">
      <c r="A113" s="831" t="s">
        <v>586</v>
      </c>
      <c r="B113" s="832" t="s">
        <v>587</v>
      </c>
      <c r="C113" s="835" t="s">
        <v>599</v>
      </c>
      <c r="D113" s="863" t="s">
        <v>600</v>
      </c>
      <c r="E113" s="835" t="s">
        <v>3481</v>
      </c>
      <c r="F113" s="863" t="s">
        <v>3482</v>
      </c>
      <c r="G113" s="835" t="s">
        <v>3592</v>
      </c>
      <c r="H113" s="835" t="s">
        <v>3593</v>
      </c>
      <c r="I113" s="849">
        <v>5</v>
      </c>
      <c r="J113" s="849">
        <v>220</v>
      </c>
      <c r="K113" s="850">
        <v>1100</v>
      </c>
    </row>
    <row r="114" spans="1:11" ht="14.4" customHeight="1" x14ac:dyDescent="0.3">
      <c r="A114" s="831" t="s">
        <v>586</v>
      </c>
      <c r="B114" s="832" t="s">
        <v>587</v>
      </c>
      <c r="C114" s="835" t="s">
        <v>599</v>
      </c>
      <c r="D114" s="863" t="s">
        <v>600</v>
      </c>
      <c r="E114" s="835" t="s">
        <v>3481</v>
      </c>
      <c r="F114" s="863" t="s">
        <v>3482</v>
      </c>
      <c r="G114" s="835" t="s">
        <v>3594</v>
      </c>
      <c r="H114" s="835" t="s">
        <v>3595</v>
      </c>
      <c r="I114" s="849">
        <v>2.5099999904632568</v>
      </c>
      <c r="J114" s="849">
        <v>50</v>
      </c>
      <c r="K114" s="850">
        <v>125.5</v>
      </c>
    </row>
    <row r="115" spans="1:11" ht="14.4" customHeight="1" x14ac:dyDescent="0.3">
      <c r="A115" s="831" t="s">
        <v>586</v>
      </c>
      <c r="B115" s="832" t="s">
        <v>587</v>
      </c>
      <c r="C115" s="835" t="s">
        <v>599</v>
      </c>
      <c r="D115" s="863" t="s">
        <v>600</v>
      </c>
      <c r="E115" s="835" t="s">
        <v>3481</v>
      </c>
      <c r="F115" s="863" t="s">
        <v>3482</v>
      </c>
      <c r="G115" s="835" t="s">
        <v>3596</v>
      </c>
      <c r="H115" s="835" t="s">
        <v>3597</v>
      </c>
      <c r="I115" s="849">
        <v>21.239999771118164</v>
      </c>
      <c r="J115" s="849">
        <v>15</v>
      </c>
      <c r="K115" s="850">
        <v>318.60000610351562</v>
      </c>
    </row>
    <row r="116" spans="1:11" ht="14.4" customHeight="1" x14ac:dyDescent="0.3">
      <c r="A116" s="831" t="s">
        <v>586</v>
      </c>
      <c r="B116" s="832" t="s">
        <v>587</v>
      </c>
      <c r="C116" s="835" t="s">
        <v>599</v>
      </c>
      <c r="D116" s="863" t="s">
        <v>600</v>
      </c>
      <c r="E116" s="835" t="s">
        <v>3481</v>
      </c>
      <c r="F116" s="863" t="s">
        <v>3482</v>
      </c>
      <c r="G116" s="835" t="s">
        <v>3596</v>
      </c>
      <c r="H116" s="835" t="s">
        <v>3598</v>
      </c>
      <c r="I116" s="849">
        <v>21.236666361490887</v>
      </c>
      <c r="J116" s="849">
        <v>45</v>
      </c>
      <c r="K116" s="850">
        <v>955.60000610351562</v>
      </c>
    </row>
    <row r="117" spans="1:11" ht="14.4" customHeight="1" x14ac:dyDescent="0.3">
      <c r="A117" s="831" t="s">
        <v>586</v>
      </c>
      <c r="B117" s="832" t="s">
        <v>587</v>
      </c>
      <c r="C117" s="835" t="s">
        <v>599</v>
      </c>
      <c r="D117" s="863" t="s">
        <v>600</v>
      </c>
      <c r="E117" s="835" t="s">
        <v>3599</v>
      </c>
      <c r="F117" s="863" t="s">
        <v>3600</v>
      </c>
      <c r="G117" s="835" t="s">
        <v>3601</v>
      </c>
      <c r="H117" s="835" t="s">
        <v>3602</v>
      </c>
      <c r="I117" s="849">
        <v>10.385454784740102</v>
      </c>
      <c r="J117" s="849">
        <v>4600</v>
      </c>
      <c r="K117" s="850">
        <v>47601</v>
      </c>
    </row>
    <row r="118" spans="1:11" ht="14.4" customHeight="1" x14ac:dyDescent="0.3">
      <c r="A118" s="831" t="s">
        <v>586</v>
      </c>
      <c r="B118" s="832" t="s">
        <v>587</v>
      </c>
      <c r="C118" s="835" t="s">
        <v>599</v>
      </c>
      <c r="D118" s="863" t="s">
        <v>600</v>
      </c>
      <c r="E118" s="835" t="s">
        <v>3599</v>
      </c>
      <c r="F118" s="863" t="s">
        <v>3600</v>
      </c>
      <c r="G118" s="835" t="s">
        <v>3603</v>
      </c>
      <c r="H118" s="835" t="s">
        <v>3604</v>
      </c>
      <c r="I118" s="849">
        <v>7.0100002288818359</v>
      </c>
      <c r="J118" s="849">
        <v>140</v>
      </c>
      <c r="K118" s="850">
        <v>981.40000915527344</v>
      </c>
    </row>
    <row r="119" spans="1:11" ht="14.4" customHeight="1" x14ac:dyDescent="0.3">
      <c r="A119" s="831" t="s">
        <v>586</v>
      </c>
      <c r="B119" s="832" t="s">
        <v>587</v>
      </c>
      <c r="C119" s="835" t="s">
        <v>599</v>
      </c>
      <c r="D119" s="863" t="s">
        <v>600</v>
      </c>
      <c r="E119" s="835" t="s">
        <v>3605</v>
      </c>
      <c r="F119" s="863" t="s">
        <v>3606</v>
      </c>
      <c r="G119" s="835" t="s">
        <v>3607</v>
      </c>
      <c r="H119" s="835" t="s">
        <v>3608</v>
      </c>
      <c r="I119" s="849">
        <v>0.47333332565095687</v>
      </c>
      <c r="J119" s="849">
        <v>3800</v>
      </c>
      <c r="K119" s="850">
        <v>1799</v>
      </c>
    </row>
    <row r="120" spans="1:11" ht="14.4" customHeight="1" x14ac:dyDescent="0.3">
      <c r="A120" s="831" t="s">
        <v>586</v>
      </c>
      <c r="B120" s="832" t="s">
        <v>587</v>
      </c>
      <c r="C120" s="835" t="s">
        <v>599</v>
      </c>
      <c r="D120" s="863" t="s">
        <v>600</v>
      </c>
      <c r="E120" s="835" t="s">
        <v>3605</v>
      </c>
      <c r="F120" s="863" t="s">
        <v>3606</v>
      </c>
      <c r="G120" s="835" t="s">
        <v>3609</v>
      </c>
      <c r="H120" s="835" t="s">
        <v>3610</v>
      </c>
      <c r="I120" s="849">
        <v>0.30000001192092896</v>
      </c>
      <c r="J120" s="849">
        <v>300</v>
      </c>
      <c r="K120" s="850">
        <v>90</v>
      </c>
    </row>
    <row r="121" spans="1:11" ht="14.4" customHeight="1" x14ac:dyDescent="0.3">
      <c r="A121" s="831" t="s">
        <v>586</v>
      </c>
      <c r="B121" s="832" t="s">
        <v>587</v>
      </c>
      <c r="C121" s="835" t="s">
        <v>599</v>
      </c>
      <c r="D121" s="863" t="s">
        <v>600</v>
      </c>
      <c r="E121" s="835" t="s">
        <v>3605</v>
      </c>
      <c r="F121" s="863" t="s">
        <v>3606</v>
      </c>
      <c r="G121" s="835" t="s">
        <v>3611</v>
      </c>
      <c r="H121" s="835" t="s">
        <v>3612</v>
      </c>
      <c r="I121" s="849">
        <v>0.30166667699813843</v>
      </c>
      <c r="J121" s="849">
        <v>600</v>
      </c>
      <c r="K121" s="850">
        <v>181</v>
      </c>
    </row>
    <row r="122" spans="1:11" ht="14.4" customHeight="1" x14ac:dyDescent="0.3">
      <c r="A122" s="831" t="s">
        <v>586</v>
      </c>
      <c r="B122" s="832" t="s">
        <v>587</v>
      </c>
      <c r="C122" s="835" t="s">
        <v>599</v>
      </c>
      <c r="D122" s="863" t="s">
        <v>600</v>
      </c>
      <c r="E122" s="835" t="s">
        <v>3605</v>
      </c>
      <c r="F122" s="863" t="s">
        <v>3606</v>
      </c>
      <c r="G122" s="835" t="s">
        <v>3613</v>
      </c>
      <c r="H122" s="835" t="s">
        <v>3614</v>
      </c>
      <c r="I122" s="849">
        <v>0.53090909936211328</v>
      </c>
      <c r="J122" s="849">
        <v>8000</v>
      </c>
      <c r="K122" s="850">
        <v>4262</v>
      </c>
    </row>
    <row r="123" spans="1:11" ht="14.4" customHeight="1" x14ac:dyDescent="0.3">
      <c r="A123" s="831" t="s">
        <v>586</v>
      </c>
      <c r="B123" s="832" t="s">
        <v>587</v>
      </c>
      <c r="C123" s="835" t="s">
        <v>599</v>
      </c>
      <c r="D123" s="863" t="s">
        <v>600</v>
      </c>
      <c r="E123" s="835" t="s">
        <v>3605</v>
      </c>
      <c r="F123" s="863" t="s">
        <v>3606</v>
      </c>
      <c r="G123" s="835" t="s">
        <v>3615</v>
      </c>
      <c r="H123" s="835" t="s">
        <v>3616</v>
      </c>
      <c r="I123" s="849">
        <v>0.93999999761581421</v>
      </c>
      <c r="J123" s="849">
        <v>400</v>
      </c>
      <c r="K123" s="850">
        <v>376</v>
      </c>
    </row>
    <row r="124" spans="1:11" ht="14.4" customHeight="1" x14ac:dyDescent="0.3">
      <c r="A124" s="831" t="s">
        <v>586</v>
      </c>
      <c r="B124" s="832" t="s">
        <v>587</v>
      </c>
      <c r="C124" s="835" t="s">
        <v>599</v>
      </c>
      <c r="D124" s="863" t="s">
        <v>600</v>
      </c>
      <c r="E124" s="835" t="s">
        <v>3605</v>
      </c>
      <c r="F124" s="863" t="s">
        <v>3606</v>
      </c>
      <c r="G124" s="835" t="s">
        <v>3617</v>
      </c>
      <c r="H124" s="835" t="s">
        <v>3618</v>
      </c>
      <c r="I124" s="849">
        <v>1.7999999523162842</v>
      </c>
      <c r="J124" s="849">
        <v>500</v>
      </c>
      <c r="K124" s="850">
        <v>900</v>
      </c>
    </row>
    <row r="125" spans="1:11" ht="14.4" customHeight="1" x14ac:dyDescent="0.3">
      <c r="A125" s="831" t="s">
        <v>586</v>
      </c>
      <c r="B125" s="832" t="s">
        <v>587</v>
      </c>
      <c r="C125" s="835" t="s">
        <v>599</v>
      </c>
      <c r="D125" s="863" t="s">
        <v>600</v>
      </c>
      <c r="E125" s="835" t="s">
        <v>3619</v>
      </c>
      <c r="F125" s="863" t="s">
        <v>3620</v>
      </c>
      <c r="G125" s="835" t="s">
        <v>3621</v>
      </c>
      <c r="H125" s="835" t="s">
        <v>3622</v>
      </c>
      <c r="I125" s="849">
        <v>0.68999999761581421</v>
      </c>
      <c r="J125" s="849">
        <v>41800</v>
      </c>
      <c r="K125" s="850">
        <v>28842</v>
      </c>
    </row>
    <row r="126" spans="1:11" ht="14.4" customHeight="1" x14ac:dyDescent="0.3">
      <c r="A126" s="831" t="s">
        <v>586</v>
      </c>
      <c r="B126" s="832" t="s">
        <v>587</v>
      </c>
      <c r="C126" s="835" t="s">
        <v>599</v>
      </c>
      <c r="D126" s="863" t="s">
        <v>600</v>
      </c>
      <c r="E126" s="835" t="s">
        <v>3623</v>
      </c>
      <c r="F126" s="863" t="s">
        <v>3624</v>
      </c>
      <c r="G126" s="835" t="s">
        <v>3625</v>
      </c>
      <c r="H126" s="835" t="s">
        <v>3626</v>
      </c>
      <c r="I126" s="849">
        <v>23.47499942779541</v>
      </c>
      <c r="J126" s="849">
        <v>120</v>
      </c>
      <c r="K126" s="850">
        <v>2817</v>
      </c>
    </row>
    <row r="127" spans="1:11" ht="14.4" customHeight="1" x14ac:dyDescent="0.3">
      <c r="A127" s="831" t="s">
        <v>586</v>
      </c>
      <c r="B127" s="832" t="s">
        <v>587</v>
      </c>
      <c r="C127" s="835" t="s">
        <v>604</v>
      </c>
      <c r="D127" s="863" t="s">
        <v>605</v>
      </c>
      <c r="E127" s="835" t="s">
        <v>3385</v>
      </c>
      <c r="F127" s="863" t="s">
        <v>3386</v>
      </c>
      <c r="G127" s="835" t="s">
        <v>3627</v>
      </c>
      <c r="H127" s="835" t="s">
        <v>3628</v>
      </c>
      <c r="I127" s="849">
        <v>153.11000061035156</v>
      </c>
      <c r="J127" s="849">
        <v>2</v>
      </c>
      <c r="K127" s="850">
        <v>306.22000122070312</v>
      </c>
    </row>
    <row r="128" spans="1:11" ht="14.4" customHeight="1" x14ac:dyDescent="0.3">
      <c r="A128" s="831" t="s">
        <v>586</v>
      </c>
      <c r="B128" s="832" t="s">
        <v>587</v>
      </c>
      <c r="C128" s="835" t="s">
        <v>604</v>
      </c>
      <c r="D128" s="863" t="s">
        <v>605</v>
      </c>
      <c r="E128" s="835" t="s">
        <v>3385</v>
      </c>
      <c r="F128" s="863" t="s">
        <v>3386</v>
      </c>
      <c r="G128" s="835" t="s">
        <v>3629</v>
      </c>
      <c r="H128" s="835" t="s">
        <v>3630</v>
      </c>
      <c r="I128" s="849">
        <v>4.1100001335144043</v>
      </c>
      <c r="J128" s="849">
        <v>100</v>
      </c>
      <c r="K128" s="850">
        <v>411</v>
      </c>
    </row>
    <row r="129" spans="1:11" ht="14.4" customHeight="1" x14ac:dyDescent="0.3">
      <c r="A129" s="831" t="s">
        <v>586</v>
      </c>
      <c r="B129" s="832" t="s">
        <v>587</v>
      </c>
      <c r="C129" s="835" t="s">
        <v>604</v>
      </c>
      <c r="D129" s="863" t="s">
        <v>605</v>
      </c>
      <c r="E129" s="835" t="s">
        <v>3385</v>
      </c>
      <c r="F129" s="863" t="s">
        <v>3386</v>
      </c>
      <c r="G129" s="835" t="s">
        <v>3392</v>
      </c>
      <c r="H129" s="835" t="s">
        <v>3394</v>
      </c>
      <c r="I129" s="849">
        <v>9.0200004577636719</v>
      </c>
      <c r="J129" s="849">
        <v>140</v>
      </c>
      <c r="K129" s="850">
        <v>1262.800048828125</v>
      </c>
    </row>
    <row r="130" spans="1:11" ht="14.4" customHeight="1" x14ac:dyDescent="0.3">
      <c r="A130" s="831" t="s">
        <v>586</v>
      </c>
      <c r="B130" s="832" t="s">
        <v>587</v>
      </c>
      <c r="C130" s="835" t="s">
        <v>604</v>
      </c>
      <c r="D130" s="863" t="s">
        <v>605</v>
      </c>
      <c r="E130" s="835" t="s">
        <v>3385</v>
      </c>
      <c r="F130" s="863" t="s">
        <v>3386</v>
      </c>
      <c r="G130" s="835" t="s">
        <v>3631</v>
      </c>
      <c r="H130" s="835" t="s">
        <v>3632</v>
      </c>
      <c r="I130" s="849">
        <v>13.039999961853027</v>
      </c>
      <c r="J130" s="849">
        <v>50</v>
      </c>
      <c r="K130" s="850">
        <v>652</v>
      </c>
    </row>
    <row r="131" spans="1:11" ht="14.4" customHeight="1" x14ac:dyDescent="0.3">
      <c r="A131" s="831" t="s">
        <v>586</v>
      </c>
      <c r="B131" s="832" t="s">
        <v>587</v>
      </c>
      <c r="C131" s="835" t="s">
        <v>604</v>
      </c>
      <c r="D131" s="863" t="s">
        <v>605</v>
      </c>
      <c r="E131" s="835" t="s">
        <v>3385</v>
      </c>
      <c r="F131" s="863" t="s">
        <v>3386</v>
      </c>
      <c r="G131" s="835" t="s">
        <v>3633</v>
      </c>
      <c r="H131" s="835" t="s">
        <v>3634</v>
      </c>
      <c r="I131" s="849">
        <v>0.97285716874258854</v>
      </c>
      <c r="J131" s="849">
        <v>3500</v>
      </c>
      <c r="K131" s="850">
        <v>3405</v>
      </c>
    </row>
    <row r="132" spans="1:11" ht="14.4" customHeight="1" x14ac:dyDescent="0.3">
      <c r="A132" s="831" t="s">
        <v>586</v>
      </c>
      <c r="B132" s="832" t="s">
        <v>587</v>
      </c>
      <c r="C132" s="835" t="s">
        <v>604</v>
      </c>
      <c r="D132" s="863" t="s">
        <v>605</v>
      </c>
      <c r="E132" s="835" t="s">
        <v>3385</v>
      </c>
      <c r="F132" s="863" t="s">
        <v>3386</v>
      </c>
      <c r="G132" s="835" t="s">
        <v>3635</v>
      </c>
      <c r="H132" s="835" t="s">
        <v>3636</v>
      </c>
      <c r="I132" s="849">
        <v>1.4950000047683716</v>
      </c>
      <c r="J132" s="849">
        <v>5000</v>
      </c>
      <c r="K132" s="850">
        <v>7475</v>
      </c>
    </row>
    <row r="133" spans="1:11" ht="14.4" customHeight="1" x14ac:dyDescent="0.3">
      <c r="A133" s="831" t="s">
        <v>586</v>
      </c>
      <c r="B133" s="832" t="s">
        <v>587</v>
      </c>
      <c r="C133" s="835" t="s">
        <v>604</v>
      </c>
      <c r="D133" s="863" t="s">
        <v>605</v>
      </c>
      <c r="E133" s="835" t="s">
        <v>3385</v>
      </c>
      <c r="F133" s="863" t="s">
        <v>3386</v>
      </c>
      <c r="G133" s="835" t="s">
        <v>3637</v>
      </c>
      <c r="H133" s="835" t="s">
        <v>3638</v>
      </c>
      <c r="I133" s="849">
        <v>0.58899997472763066</v>
      </c>
      <c r="J133" s="849">
        <v>5500</v>
      </c>
      <c r="K133" s="850">
        <v>3240</v>
      </c>
    </row>
    <row r="134" spans="1:11" ht="14.4" customHeight="1" x14ac:dyDescent="0.3">
      <c r="A134" s="831" t="s">
        <v>586</v>
      </c>
      <c r="B134" s="832" t="s">
        <v>587</v>
      </c>
      <c r="C134" s="835" t="s">
        <v>604</v>
      </c>
      <c r="D134" s="863" t="s">
        <v>605</v>
      </c>
      <c r="E134" s="835" t="s">
        <v>3385</v>
      </c>
      <c r="F134" s="863" t="s">
        <v>3386</v>
      </c>
      <c r="G134" s="835" t="s">
        <v>3397</v>
      </c>
      <c r="H134" s="835" t="s">
        <v>3398</v>
      </c>
      <c r="I134" s="849">
        <v>0.87999999523162842</v>
      </c>
      <c r="J134" s="849">
        <v>1900</v>
      </c>
      <c r="K134" s="850">
        <v>1672</v>
      </c>
    </row>
    <row r="135" spans="1:11" ht="14.4" customHeight="1" x14ac:dyDescent="0.3">
      <c r="A135" s="831" t="s">
        <v>586</v>
      </c>
      <c r="B135" s="832" t="s">
        <v>587</v>
      </c>
      <c r="C135" s="835" t="s">
        <v>604</v>
      </c>
      <c r="D135" s="863" t="s">
        <v>605</v>
      </c>
      <c r="E135" s="835" t="s">
        <v>3385</v>
      </c>
      <c r="F135" s="863" t="s">
        <v>3386</v>
      </c>
      <c r="G135" s="835" t="s">
        <v>3639</v>
      </c>
      <c r="H135" s="835" t="s">
        <v>3640</v>
      </c>
      <c r="I135" s="849">
        <v>0.62000000476837158</v>
      </c>
      <c r="J135" s="849">
        <v>500</v>
      </c>
      <c r="K135" s="850">
        <v>310</v>
      </c>
    </row>
    <row r="136" spans="1:11" ht="14.4" customHeight="1" x14ac:dyDescent="0.3">
      <c r="A136" s="831" t="s">
        <v>586</v>
      </c>
      <c r="B136" s="832" t="s">
        <v>587</v>
      </c>
      <c r="C136" s="835" t="s">
        <v>604</v>
      </c>
      <c r="D136" s="863" t="s">
        <v>605</v>
      </c>
      <c r="E136" s="835" t="s">
        <v>3385</v>
      </c>
      <c r="F136" s="863" t="s">
        <v>3386</v>
      </c>
      <c r="G136" s="835" t="s">
        <v>3399</v>
      </c>
      <c r="H136" s="835" t="s">
        <v>3400</v>
      </c>
      <c r="I136" s="849">
        <v>3.0099999904632568</v>
      </c>
      <c r="J136" s="849">
        <v>640</v>
      </c>
      <c r="K136" s="850">
        <v>1926.4000244140625</v>
      </c>
    </row>
    <row r="137" spans="1:11" ht="14.4" customHeight="1" x14ac:dyDescent="0.3">
      <c r="A137" s="831" t="s">
        <v>586</v>
      </c>
      <c r="B137" s="832" t="s">
        <v>587</v>
      </c>
      <c r="C137" s="835" t="s">
        <v>604</v>
      </c>
      <c r="D137" s="863" t="s">
        <v>605</v>
      </c>
      <c r="E137" s="835" t="s">
        <v>3385</v>
      </c>
      <c r="F137" s="863" t="s">
        <v>3386</v>
      </c>
      <c r="G137" s="835" t="s">
        <v>3401</v>
      </c>
      <c r="H137" s="835" t="s">
        <v>3402</v>
      </c>
      <c r="I137" s="849">
        <v>1.1744443972905476</v>
      </c>
      <c r="J137" s="849">
        <v>3200</v>
      </c>
      <c r="K137" s="850">
        <v>3759</v>
      </c>
    </row>
    <row r="138" spans="1:11" ht="14.4" customHeight="1" x14ac:dyDescent="0.3">
      <c r="A138" s="831" t="s">
        <v>586</v>
      </c>
      <c r="B138" s="832" t="s">
        <v>587</v>
      </c>
      <c r="C138" s="835" t="s">
        <v>604</v>
      </c>
      <c r="D138" s="863" t="s">
        <v>605</v>
      </c>
      <c r="E138" s="835" t="s">
        <v>3385</v>
      </c>
      <c r="F138" s="863" t="s">
        <v>3386</v>
      </c>
      <c r="G138" s="835" t="s">
        <v>3641</v>
      </c>
      <c r="H138" s="835" t="s">
        <v>3642</v>
      </c>
      <c r="I138" s="849">
        <v>305.66000366210937</v>
      </c>
      <c r="J138" s="849">
        <v>3</v>
      </c>
      <c r="K138" s="850">
        <v>916.98001098632812</v>
      </c>
    </row>
    <row r="139" spans="1:11" ht="14.4" customHeight="1" x14ac:dyDescent="0.3">
      <c r="A139" s="831" t="s">
        <v>586</v>
      </c>
      <c r="B139" s="832" t="s">
        <v>587</v>
      </c>
      <c r="C139" s="835" t="s">
        <v>604</v>
      </c>
      <c r="D139" s="863" t="s">
        <v>605</v>
      </c>
      <c r="E139" s="835" t="s">
        <v>3385</v>
      </c>
      <c r="F139" s="863" t="s">
        <v>3386</v>
      </c>
      <c r="G139" s="835" t="s">
        <v>3405</v>
      </c>
      <c r="H139" s="835" t="s">
        <v>3406</v>
      </c>
      <c r="I139" s="849">
        <v>22.149999618530273</v>
      </c>
      <c r="J139" s="849">
        <v>425</v>
      </c>
      <c r="K139" s="850">
        <v>9413.75</v>
      </c>
    </row>
    <row r="140" spans="1:11" ht="14.4" customHeight="1" x14ac:dyDescent="0.3">
      <c r="A140" s="831" t="s">
        <v>586</v>
      </c>
      <c r="B140" s="832" t="s">
        <v>587</v>
      </c>
      <c r="C140" s="835" t="s">
        <v>604</v>
      </c>
      <c r="D140" s="863" t="s">
        <v>605</v>
      </c>
      <c r="E140" s="835" t="s">
        <v>3385</v>
      </c>
      <c r="F140" s="863" t="s">
        <v>3386</v>
      </c>
      <c r="G140" s="835" t="s">
        <v>3407</v>
      </c>
      <c r="H140" s="835" t="s">
        <v>3408</v>
      </c>
      <c r="I140" s="849">
        <v>30.180000305175781</v>
      </c>
      <c r="J140" s="849">
        <v>275</v>
      </c>
      <c r="K140" s="850">
        <v>8299.5</v>
      </c>
    </row>
    <row r="141" spans="1:11" ht="14.4" customHeight="1" x14ac:dyDescent="0.3">
      <c r="A141" s="831" t="s">
        <v>586</v>
      </c>
      <c r="B141" s="832" t="s">
        <v>587</v>
      </c>
      <c r="C141" s="835" t="s">
        <v>604</v>
      </c>
      <c r="D141" s="863" t="s">
        <v>605</v>
      </c>
      <c r="E141" s="835" t="s">
        <v>3385</v>
      </c>
      <c r="F141" s="863" t="s">
        <v>3386</v>
      </c>
      <c r="G141" s="835" t="s">
        <v>3643</v>
      </c>
      <c r="H141" s="835" t="s">
        <v>3644</v>
      </c>
      <c r="I141" s="849">
        <v>13.039999961853027</v>
      </c>
      <c r="J141" s="849">
        <v>30</v>
      </c>
      <c r="K141" s="850">
        <v>391.20001220703125</v>
      </c>
    </row>
    <row r="142" spans="1:11" ht="14.4" customHeight="1" x14ac:dyDescent="0.3">
      <c r="A142" s="831" t="s">
        <v>586</v>
      </c>
      <c r="B142" s="832" t="s">
        <v>587</v>
      </c>
      <c r="C142" s="835" t="s">
        <v>604</v>
      </c>
      <c r="D142" s="863" t="s">
        <v>605</v>
      </c>
      <c r="E142" s="835" t="s">
        <v>3385</v>
      </c>
      <c r="F142" s="863" t="s">
        <v>3386</v>
      </c>
      <c r="G142" s="835" t="s">
        <v>3645</v>
      </c>
      <c r="H142" s="835" t="s">
        <v>3646</v>
      </c>
      <c r="I142" s="849">
        <v>44.290000915527344</v>
      </c>
      <c r="J142" s="849">
        <v>10</v>
      </c>
      <c r="K142" s="850">
        <v>442.8699951171875</v>
      </c>
    </row>
    <row r="143" spans="1:11" ht="14.4" customHeight="1" x14ac:dyDescent="0.3">
      <c r="A143" s="831" t="s">
        <v>586</v>
      </c>
      <c r="B143" s="832" t="s">
        <v>587</v>
      </c>
      <c r="C143" s="835" t="s">
        <v>604</v>
      </c>
      <c r="D143" s="863" t="s">
        <v>605</v>
      </c>
      <c r="E143" s="835" t="s">
        <v>3385</v>
      </c>
      <c r="F143" s="863" t="s">
        <v>3386</v>
      </c>
      <c r="G143" s="835" t="s">
        <v>3647</v>
      </c>
      <c r="H143" s="835" t="s">
        <v>3648</v>
      </c>
      <c r="I143" s="849">
        <v>159.55000305175781</v>
      </c>
      <c r="J143" s="849">
        <v>5</v>
      </c>
      <c r="K143" s="850">
        <v>797.760009765625</v>
      </c>
    </row>
    <row r="144" spans="1:11" ht="14.4" customHeight="1" x14ac:dyDescent="0.3">
      <c r="A144" s="831" t="s">
        <v>586</v>
      </c>
      <c r="B144" s="832" t="s">
        <v>587</v>
      </c>
      <c r="C144" s="835" t="s">
        <v>604</v>
      </c>
      <c r="D144" s="863" t="s">
        <v>605</v>
      </c>
      <c r="E144" s="835" t="s">
        <v>3385</v>
      </c>
      <c r="F144" s="863" t="s">
        <v>3386</v>
      </c>
      <c r="G144" s="835" t="s">
        <v>3419</v>
      </c>
      <c r="H144" s="835" t="s">
        <v>3420</v>
      </c>
      <c r="I144" s="849">
        <v>144.60599822998046</v>
      </c>
      <c r="J144" s="849">
        <v>44</v>
      </c>
      <c r="K144" s="850">
        <v>6442.4800415039062</v>
      </c>
    </row>
    <row r="145" spans="1:11" ht="14.4" customHeight="1" x14ac:dyDescent="0.3">
      <c r="A145" s="831" t="s">
        <v>586</v>
      </c>
      <c r="B145" s="832" t="s">
        <v>587</v>
      </c>
      <c r="C145" s="835" t="s">
        <v>604</v>
      </c>
      <c r="D145" s="863" t="s">
        <v>605</v>
      </c>
      <c r="E145" s="835" t="s">
        <v>3385</v>
      </c>
      <c r="F145" s="863" t="s">
        <v>3386</v>
      </c>
      <c r="G145" s="835" t="s">
        <v>3649</v>
      </c>
      <c r="H145" s="835" t="s">
        <v>3650</v>
      </c>
      <c r="I145" s="849">
        <v>21.064999580383301</v>
      </c>
      <c r="J145" s="849">
        <v>40</v>
      </c>
      <c r="K145" s="850">
        <v>842.56997680664062</v>
      </c>
    </row>
    <row r="146" spans="1:11" ht="14.4" customHeight="1" x14ac:dyDescent="0.3">
      <c r="A146" s="831" t="s">
        <v>586</v>
      </c>
      <c r="B146" s="832" t="s">
        <v>587</v>
      </c>
      <c r="C146" s="835" t="s">
        <v>604</v>
      </c>
      <c r="D146" s="863" t="s">
        <v>605</v>
      </c>
      <c r="E146" s="835" t="s">
        <v>3385</v>
      </c>
      <c r="F146" s="863" t="s">
        <v>3386</v>
      </c>
      <c r="G146" s="835" t="s">
        <v>3651</v>
      </c>
      <c r="H146" s="835" t="s">
        <v>3652</v>
      </c>
      <c r="I146" s="849">
        <v>26.020000457763672</v>
      </c>
      <c r="J146" s="849">
        <v>10</v>
      </c>
      <c r="K146" s="850">
        <v>260.20001220703125</v>
      </c>
    </row>
    <row r="147" spans="1:11" ht="14.4" customHeight="1" x14ac:dyDescent="0.3">
      <c r="A147" s="831" t="s">
        <v>586</v>
      </c>
      <c r="B147" s="832" t="s">
        <v>587</v>
      </c>
      <c r="C147" s="835" t="s">
        <v>604</v>
      </c>
      <c r="D147" s="863" t="s">
        <v>605</v>
      </c>
      <c r="E147" s="835" t="s">
        <v>3385</v>
      </c>
      <c r="F147" s="863" t="s">
        <v>3386</v>
      </c>
      <c r="G147" s="835" t="s">
        <v>3421</v>
      </c>
      <c r="H147" s="835" t="s">
        <v>3422</v>
      </c>
      <c r="I147" s="849">
        <v>1.3799999952316284</v>
      </c>
      <c r="J147" s="849">
        <v>100</v>
      </c>
      <c r="K147" s="850">
        <v>138</v>
      </c>
    </row>
    <row r="148" spans="1:11" ht="14.4" customHeight="1" x14ac:dyDescent="0.3">
      <c r="A148" s="831" t="s">
        <v>586</v>
      </c>
      <c r="B148" s="832" t="s">
        <v>587</v>
      </c>
      <c r="C148" s="835" t="s">
        <v>604</v>
      </c>
      <c r="D148" s="863" t="s">
        <v>605</v>
      </c>
      <c r="E148" s="835" t="s">
        <v>3385</v>
      </c>
      <c r="F148" s="863" t="s">
        <v>3386</v>
      </c>
      <c r="G148" s="835" t="s">
        <v>3423</v>
      </c>
      <c r="H148" s="835" t="s">
        <v>3424</v>
      </c>
      <c r="I148" s="849">
        <v>0.85222224394480384</v>
      </c>
      <c r="J148" s="849">
        <v>1100</v>
      </c>
      <c r="K148" s="850">
        <v>937</v>
      </c>
    </row>
    <row r="149" spans="1:11" ht="14.4" customHeight="1" x14ac:dyDescent="0.3">
      <c r="A149" s="831" t="s">
        <v>586</v>
      </c>
      <c r="B149" s="832" t="s">
        <v>587</v>
      </c>
      <c r="C149" s="835" t="s">
        <v>604</v>
      </c>
      <c r="D149" s="863" t="s">
        <v>605</v>
      </c>
      <c r="E149" s="835" t="s">
        <v>3385</v>
      </c>
      <c r="F149" s="863" t="s">
        <v>3386</v>
      </c>
      <c r="G149" s="835" t="s">
        <v>3425</v>
      </c>
      <c r="H149" s="835" t="s">
        <v>3426</v>
      </c>
      <c r="I149" s="849">
        <v>1.5166666507720947</v>
      </c>
      <c r="J149" s="849">
        <v>650</v>
      </c>
      <c r="K149" s="850">
        <v>986.5</v>
      </c>
    </row>
    <row r="150" spans="1:11" ht="14.4" customHeight="1" x14ac:dyDescent="0.3">
      <c r="A150" s="831" t="s">
        <v>586</v>
      </c>
      <c r="B150" s="832" t="s">
        <v>587</v>
      </c>
      <c r="C150" s="835" t="s">
        <v>604</v>
      </c>
      <c r="D150" s="863" t="s">
        <v>605</v>
      </c>
      <c r="E150" s="835" t="s">
        <v>3385</v>
      </c>
      <c r="F150" s="863" t="s">
        <v>3386</v>
      </c>
      <c r="G150" s="835" t="s">
        <v>3653</v>
      </c>
      <c r="H150" s="835" t="s">
        <v>3654</v>
      </c>
      <c r="I150" s="849">
        <v>2.0619999408721923</v>
      </c>
      <c r="J150" s="849">
        <v>300</v>
      </c>
      <c r="K150" s="850">
        <v>618.5</v>
      </c>
    </row>
    <row r="151" spans="1:11" ht="14.4" customHeight="1" x14ac:dyDescent="0.3">
      <c r="A151" s="831" t="s">
        <v>586</v>
      </c>
      <c r="B151" s="832" t="s">
        <v>587</v>
      </c>
      <c r="C151" s="835" t="s">
        <v>604</v>
      </c>
      <c r="D151" s="863" t="s">
        <v>605</v>
      </c>
      <c r="E151" s="835" t="s">
        <v>3385</v>
      </c>
      <c r="F151" s="863" t="s">
        <v>3386</v>
      </c>
      <c r="G151" s="835" t="s">
        <v>3427</v>
      </c>
      <c r="H151" s="835" t="s">
        <v>3428</v>
      </c>
      <c r="I151" s="849">
        <v>3.3649998903274536</v>
      </c>
      <c r="J151" s="849">
        <v>100</v>
      </c>
      <c r="K151" s="850">
        <v>336.5</v>
      </c>
    </row>
    <row r="152" spans="1:11" ht="14.4" customHeight="1" x14ac:dyDescent="0.3">
      <c r="A152" s="831" t="s">
        <v>586</v>
      </c>
      <c r="B152" s="832" t="s">
        <v>587</v>
      </c>
      <c r="C152" s="835" t="s">
        <v>604</v>
      </c>
      <c r="D152" s="863" t="s">
        <v>605</v>
      </c>
      <c r="E152" s="835" t="s">
        <v>3385</v>
      </c>
      <c r="F152" s="863" t="s">
        <v>3386</v>
      </c>
      <c r="G152" s="835" t="s">
        <v>3655</v>
      </c>
      <c r="H152" s="835" t="s">
        <v>3656</v>
      </c>
      <c r="I152" s="849">
        <v>61.209999084472656</v>
      </c>
      <c r="J152" s="849">
        <v>3</v>
      </c>
      <c r="K152" s="850">
        <v>183.62999725341797</v>
      </c>
    </row>
    <row r="153" spans="1:11" ht="14.4" customHeight="1" x14ac:dyDescent="0.3">
      <c r="A153" s="831" t="s">
        <v>586</v>
      </c>
      <c r="B153" s="832" t="s">
        <v>587</v>
      </c>
      <c r="C153" s="835" t="s">
        <v>604</v>
      </c>
      <c r="D153" s="863" t="s">
        <v>605</v>
      </c>
      <c r="E153" s="835" t="s">
        <v>3385</v>
      </c>
      <c r="F153" s="863" t="s">
        <v>3386</v>
      </c>
      <c r="G153" s="835" t="s">
        <v>3657</v>
      </c>
      <c r="H153" s="835" t="s">
        <v>3658</v>
      </c>
      <c r="I153" s="849">
        <v>15.020000457763672</v>
      </c>
      <c r="J153" s="849">
        <v>72</v>
      </c>
      <c r="K153" s="850">
        <v>1081.4400329589844</v>
      </c>
    </row>
    <row r="154" spans="1:11" ht="14.4" customHeight="1" x14ac:dyDescent="0.3">
      <c r="A154" s="831" t="s">
        <v>586</v>
      </c>
      <c r="B154" s="832" t="s">
        <v>587</v>
      </c>
      <c r="C154" s="835" t="s">
        <v>604</v>
      </c>
      <c r="D154" s="863" t="s">
        <v>605</v>
      </c>
      <c r="E154" s="835" t="s">
        <v>3385</v>
      </c>
      <c r="F154" s="863" t="s">
        <v>3386</v>
      </c>
      <c r="G154" s="835" t="s">
        <v>3659</v>
      </c>
      <c r="H154" s="835" t="s">
        <v>3660</v>
      </c>
      <c r="I154" s="849">
        <v>23.920000076293945</v>
      </c>
      <c r="J154" s="849">
        <v>12</v>
      </c>
      <c r="K154" s="850">
        <v>287.04000854492187</v>
      </c>
    </row>
    <row r="155" spans="1:11" ht="14.4" customHeight="1" x14ac:dyDescent="0.3">
      <c r="A155" s="831" t="s">
        <v>586</v>
      </c>
      <c r="B155" s="832" t="s">
        <v>587</v>
      </c>
      <c r="C155" s="835" t="s">
        <v>604</v>
      </c>
      <c r="D155" s="863" t="s">
        <v>605</v>
      </c>
      <c r="E155" s="835" t="s">
        <v>3385</v>
      </c>
      <c r="F155" s="863" t="s">
        <v>3386</v>
      </c>
      <c r="G155" s="835" t="s">
        <v>3435</v>
      </c>
      <c r="H155" s="835" t="s">
        <v>3436</v>
      </c>
      <c r="I155" s="849">
        <v>0.37999999523162842</v>
      </c>
      <c r="J155" s="849">
        <v>425</v>
      </c>
      <c r="K155" s="850">
        <v>161.5</v>
      </c>
    </row>
    <row r="156" spans="1:11" ht="14.4" customHeight="1" x14ac:dyDescent="0.3">
      <c r="A156" s="831" t="s">
        <v>586</v>
      </c>
      <c r="B156" s="832" t="s">
        <v>587</v>
      </c>
      <c r="C156" s="835" t="s">
        <v>604</v>
      </c>
      <c r="D156" s="863" t="s">
        <v>605</v>
      </c>
      <c r="E156" s="835" t="s">
        <v>3385</v>
      </c>
      <c r="F156" s="863" t="s">
        <v>3386</v>
      </c>
      <c r="G156" s="835" t="s">
        <v>3661</v>
      </c>
      <c r="H156" s="835" t="s">
        <v>3662</v>
      </c>
      <c r="I156" s="849">
        <v>5.619999885559082</v>
      </c>
      <c r="J156" s="849">
        <v>24</v>
      </c>
      <c r="K156" s="850">
        <v>134.96000671386719</v>
      </c>
    </row>
    <row r="157" spans="1:11" ht="14.4" customHeight="1" x14ac:dyDescent="0.3">
      <c r="A157" s="831" t="s">
        <v>586</v>
      </c>
      <c r="B157" s="832" t="s">
        <v>587</v>
      </c>
      <c r="C157" s="835" t="s">
        <v>604</v>
      </c>
      <c r="D157" s="863" t="s">
        <v>605</v>
      </c>
      <c r="E157" s="835" t="s">
        <v>3385</v>
      </c>
      <c r="F157" s="863" t="s">
        <v>3386</v>
      </c>
      <c r="G157" s="835" t="s">
        <v>3437</v>
      </c>
      <c r="H157" s="835" t="s">
        <v>3438</v>
      </c>
      <c r="I157" s="849">
        <v>8.5799999237060547</v>
      </c>
      <c r="J157" s="849">
        <v>132</v>
      </c>
      <c r="K157" s="850">
        <v>1132.5599899291992</v>
      </c>
    </row>
    <row r="158" spans="1:11" ht="14.4" customHeight="1" x14ac:dyDescent="0.3">
      <c r="A158" s="831" t="s">
        <v>586</v>
      </c>
      <c r="B158" s="832" t="s">
        <v>587</v>
      </c>
      <c r="C158" s="835" t="s">
        <v>604</v>
      </c>
      <c r="D158" s="863" t="s">
        <v>605</v>
      </c>
      <c r="E158" s="835" t="s">
        <v>3385</v>
      </c>
      <c r="F158" s="863" t="s">
        <v>3386</v>
      </c>
      <c r="G158" s="835" t="s">
        <v>3663</v>
      </c>
      <c r="H158" s="835" t="s">
        <v>3664</v>
      </c>
      <c r="I158" s="849">
        <v>7.5900001525878906</v>
      </c>
      <c r="J158" s="849">
        <v>40</v>
      </c>
      <c r="K158" s="850">
        <v>303.60000610351562</v>
      </c>
    </row>
    <row r="159" spans="1:11" ht="14.4" customHeight="1" x14ac:dyDescent="0.3">
      <c r="A159" s="831" t="s">
        <v>586</v>
      </c>
      <c r="B159" s="832" t="s">
        <v>587</v>
      </c>
      <c r="C159" s="835" t="s">
        <v>604</v>
      </c>
      <c r="D159" s="863" t="s">
        <v>605</v>
      </c>
      <c r="E159" s="835" t="s">
        <v>3385</v>
      </c>
      <c r="F159" s="863" t="s">
        <v>3386</v>
      </c>
      <c r="G159" s="835" t="s">
        <v>3665</v>
      </c>
      <c r="H159" s="835" t="s">
        <v>3666</v>
      </c>
      <c r="I159" s="849">
        <v>8.625</v>
      </c>
      <c r="J159" s="849">
        <v>20</v>
      </c>
      <c r="K159" s="850">
        <v>172.5</v>
      </c>
    </row>
    <row r="160" spans="1:11" ht="14.4" customHeight="1" x14ac:dyDescent="0.3">
      <c r="A160" s="831" t="s">
        <v>586</v>
      </c>
      <c r="B160" s="832" t="s">
        <v>587</v>
      </c>
      <c r="C160" s="835" t="s">
        <v>604</v>
      </c>
      <c r="D160" s="863" t="s">
        <v>605</v>
      </c>
      <c r="E160" s="835" t="s">
        <v>3385</v>
      </c>
      <c r="F160" s="863" t="s">
        <v>3386</v>
      </c>
      <c r="G160" s="835" t="s">
        <v>3447</v>
      </c>
      <c r="H160" s="835" t="s">
        <v>3448</v>
      </c>
      <c r="I160" s="849">
        <v>10.520000457763672</v>
      </c>
      <c r="J160" s="849">
        <v>20</v>
      </c>
      <c r="K160" s="850">
        <v>210.39999389648437</v>
      </c>
    </row>
    <row r="161" spans="1:11" ht="14.4" customHeight="1" x14ac:dyDescent="0.3">
      <c r="A161" s="831" t="s">
        <v>586</v>
      </c>
      <c r="B161" s="832" t="s">
        <v>587</v>
      </c>
      <c r="C161" s="835" t="s">
        <v>604</v>
      </c>
      <c r="D161" s="863" t="s">
        <v>605</v>
      </c>
      <c r="E161" s="835" t="s">
        <v>3385</v>
      </c>
      <c r="F161" s="863" t="s">
        <v>3386</v>
      </c>
      <c r="G161" s="835" t="s">
        <v>3667</v>
      </c>
      <c r="H161" s="835" t="s">
        <v>3668</v>
      </c>
      <c r="I161" s="849">
        <v>13.221666812896729</v>
      </c>
      <c r="J161" s="849">
        <v>80</v>
      </c>
      <c r="K161" s="850">
        <v>1057.6999816894531</v>
      </c>
    </row>
    <row r="162" spans="1:11" ht="14.4" customHeight="1" x14ac:dyDescent="0.3">
      <c r="A162" s="831" t="s">
        <v>586</v>
      </c>
      <c r="B162" s="832" t="s">
        <v>587</v>
      </c>
      <c r="C162" s="835" t="s">
        <v>604</v>
      </c>
      <c r="D162" s="863" t="s">
        <v>605</v>
      </c>
      <c r="E162" s="835" t="s">
        <v>3385</v>
      </c>
      <c r="F162" s="863" t="s">
        <v>3386</v>
      </c>
      <c r="G162" s="835" t="s">
        <v>3449</v>
      </c>
      <c r="H162" s="835" t="s">
        <v>3450</v>
      </c>
      <c r="I162" s="849">
        <v>2.5042857101985385</v>
      </c>
      <c r="J162" s="849">
        <v>800</v>
      </c>
      <c r="K162" s="850">
        <v>2003</v>
      </c>
    </row>
    <row r="163" spans="1:11" ht="14.4" customHeight="1" x14ac:dyDescent="0.3">
      <c r="A163" s="831" t="s">
        <v>586</v>
      </c>
      <c r="B163" s="832" t="s">
        <v>587</v>
      </c>
      <c r="C163" s="835" t="s">
        <v>604</v>
      </c>
      <c r="D163" s="863" t="s">
        <v>605</v>
      </c>
      <c r="E163" s="835" t="s">
        <v>3385</v>
      </c>
      <c r="F163" s="863" t="s">
        <v>3386</v>
      </c>
      <c r="G163" s="835" t="s">
        <v>3451</v>
      </c>
      <c r="H163" s="835" t="s">
        <v>3452</v>
      </c>
      <c r="I163" s="849">
        <v>3.2655555407206216</v>
      </c>
      <c r="J163" s="849">
        <v>1000</v>
      </c>
      <c r="K163" s="850">
        <v>3266</v>
      </c>
    </row>
    <row r="164" spans="1:11" ht="14.4" customHeight="1" x14ac:dyDescent="0.3">
      <c r="A164" s="831" t="s">
        <v>586</v>
      </c>
      <c r="B164" s="832" t="s">
        <v>587</v>
      </c>
      <c r="C164" s="835" t="s">
        <v>604</v>
      </c>
      <c r="D164" s="863" t="s">
        <v>605</v>
      </c>
      <c r="E164" s="835" t="s">
        <v>3385</v>
      </c>
      <c r="F164" s="863" t="s">
        <v>3386</v>
      </c>
      <c r="G164" s="835" t="s">
        <v>3453</v>
      </c>
      <c r="H164" s="835" t="s">
        <v>3454</v>
      </c>
      <c r="I164" s="849">
        <v>3.9670000314712524</v>
      </c>
      <c r="J164" s="849">
        <v>1300</v>
      </c>
      <c r="K164" s="850">
        <v>5157</v>
      </c>
    </row>
    <row r="165" spans="1:11" ht="14.4" customHeight="1" x14ac:dyDescent="0.3">
      <c r="A165" s="831" t="s">
        <v>586</v>
      </c>
      <c r="B165" s="832" t="s">
        <v>587</v>
      </c>
      <c r="C165" s="835" t="s">
        <v>604</v>
      </c>
      <c r="D165" s="863" t="s">
        <v>605</v>
      </c>
      <c r="E165" s="835" t="s">
        <v>3385</v>
      </c>
      <c r="F165" s="863" t="s">
        <v>3386</v>
      </c>
      <c r="G165" s="835" t="s">
        <v>3455</v>
      </c>
      <c r="H165" s="835" t="s">
        <v>3456</v>
      </c>
      <c r="I165" s="849">
        <v>4.4839999198913576</v>
      </c>
      <c r="J165" s="849">
        <v>1500</v>
      </c>
      <c r="K165" s="850">
        <v>6726</v>
      </c>
    </row>
    <row r="166" spans="1:11" ht="14.4" customHeight="1" x14ac:dyDescent="0.3">
      <c r="A166" s="831" t="s">
        <v>586</v>
      </c>
      <c r="B166" s="832" t="s">
        <v>587</v>
      </c>
      <c r="C166" s="835" t="s">
        <v>604</v>
      </c>
      <c r="D166" s="863" t="s">
        <v>605</v>
      </c>
      <c r="E166" s="835" t="s">
        <v>3385</v>
      </c>
      <c r="F166" s="863" t="s">
        <v>3386</v>
      </c>
      <c r="G166" s="835" t="s">
        <v>3669</v>
      </c>
      <c r="H166" s="835" t="s">
        <v>3670</v>
      </c>
      <c r="I166" s="849">
        <v>12.074999809265137</v>
      </c>
      <c r="J166" s="849">
        <v>150</v>
      </c>
      <c r="K166" s="850">
        <v>1811.5</v>
      </c>
    </row>
    <row r="167" spans="1:11" ht="14.4" customHeight="1" x14ac:dyDescent="0.3">
      <c r="A167" s="831" t="s">
        <v>586</v>
      </c>
      <c r="B167" s="832" t="s">
        <v>587</v>
      </c>
      <c r="C167" s="835" t="s">
        <v>604</v>
      </c>
      <c r="D167" s="863" t="s">
        <v>605</v>
      </c>
      <c r="E167" s="835" t="s">
        <v>3385</v>
      </c>
      <c r="F167" s="863" t="s">
        <v>3386</v>
      </c>
      <c r="G167" s="835" t="s">
        <v>3671</v>
      </c>
      <c r="H167" s="835" t="s">
        <v>3672</v>
      </c>
      <c r="I167" s="849">
        <v>12.619999885559082</v>
      </c>
      <c r="J167" s="849">
        <v>420</v>
      </c>
      <c r="K167" s="850">
        <v>5300.93017578125</v>
      </c>
    </row>
    <row r="168" spans="1:11" ht="14.4" customHeight="1" x14ac:dyDescent="0.3">
      <c r="A168" s="831" t="s">
        <v>586</v>
      </c>
      <c r="B168" s="832" t="s">
        <v>587</v>
      </c>
      <c r="C168" s="835" t="s">
        <v>604</v>
      </c>
      <c r="D168" s="863" t="s">
        <v>605</v>
      </c>
      <c r="E168" s="835" t="s">
        <v>3385</v>
      </c>
      <c r="F168" s="863" t="s">
        <v>3386</v>
      </c>
      <c r="G168" s="835" t="s">
        <v>3673</v>
      </c>
      <c r="H168" s="835" t="s">
        <v>3674</v>
      </c>
      <c r="I168" s="849">
        <v>13.800000190734863</v>
      </c>
      <c r="J168" s="849">
        <v>240</v>
      </c>
      <c r="K168" s="850">
        <v>3312.0001220703125</v>
      </c>
    </row>
    <row r="169" spans="1:11" ht="14.4" customHeight="1" x14ac:dyDescent="0.3">
      <c r="A169" s="831" t="s">
        <v>586</v>
      </c>
      <c r="B169" s="832" t="s">
        <v>587</v>
      </c>
      <c r="C169" s="835" t="s">
        <v>604</v>
      </c>
      <c r="D169" s="863" t="s">
        <v>605</v>
      </c>
      <c r="E169" s="835" t="s">
        <v>3385</v>
      </c>
      <c r="F169" s="863" t="s">
        <v>3386</v>
      </c>
      <c r="G169" s="835" t="s">
        <v>3675</v>
      </c>
      <c r="H169" s="835" t="s">
        <v>3676</v>
      </c>
      <c r="I169" s="849">
        <v>16.389999389648437</v>
      </c>
      <c r="J169" s="849">
        <v>480</v>
      </c>
      <c r="K169" s="850">
        <v>7866</v>
      </c>
    </row>
    <row r="170" spans="1:11" ht="14.4" customHeight="1" x14ac:dyDescent="0.3">
      <c r="A170" s="831" t="s">
        <v>586</v>
      </c>
      <c r="B170" s="832" t="s">
        <v>587</v>
      </c>
      <c r="C170" s="835" t="s">
        <v>604</v>
      </c>
      <c r="D170" s="863" t="s">
        <v>605</v>
      </c>
      <c r="E170" s="835" t="s">
        <v>3385</v>
      </c>
      <c r="F170" s="863" t="s">
        <v>3386</v>
      </c>
      <c r="G170" s="835" t="s">
        <v>3677</v>
      </c>
      <c r="H170" s="835" t="s">
        <v>3678</v>
      </c>
      <c r="I170" s="849">
        <v>15.640000343322754</v>
      </c>
      <c r="J170" s="849">
        <v>10</v>
      </c>
      <c r="K170" s="850">
        <v>156.39999389648437</v>
      </c>
    </row>
    <row r="171" spans="1:11" ht="14.4" customHeight="1" x14ac:dyDescent="0.3">
      <c r="A171" s="831" t="s">
        <v>586</v>
      </c>
      <c r="B171" s="832" t="s">
        <v>587</v>
      </c>
      <c r="C171" s="835" t="s">
        <v>604</v>
      </c>
      <c r="D171" s="863" t="s">
        <v>605</v>
      </c>
      <c r="E171" s="835" t="s">
        <v>3385</v>
      </c>
      <c r="F171" s="863" t="s">
        <v>3386</v>
      </c>
      <c r="G171" s="835" t="s">
        <v>3679</v>
      </c>
      <c r="H171" s="835" t="s">
        <v>3680</v>
      </c>
      <c r="I171" s="849">
        <v>72.220001220703125</v>
      </c>
      <c r="J171" s="849">
        <v>1</v>
      </c>
      <c r="K171" s="850">
        <v>72.220001220703125</v>
      </c>
    </row>
    <row r="172" spans="1:11" ht="14.4" customHeight="1" x14ac:dyDescent="0.3">
      <c r="A172" s="831" t="s">
        <v>586</v>
      </c>
      <c r="B172" s="832" t="s">
        <v>587</v>
      </c>
      <c r="C172" s="835" t="s">
        <v>604</v>
      </c>
      <c r="D172" s="863" t="s">
        <v>605</v>
      </c>
      <c r="E172" s="835" t="s">
        <v>3385</v>
      </c>
      <c r="F172" s="863" t="s">
        <v>3386</v>
      </c>
      <c r="G172" s="835" t="s">
        <v>3681</v>
      </c>
      <c r="H172" s="835" t="s">
        <v>3682</v>
      </c>
      <c r="I172" s="849">
        <v>138.46000671386719</v>
      </c>
      <c r="J172" s="849">
        <v>1</v>
      </c>
      <c r="K172" s="850">
        <v>138.46000671386719</v>
      </c>
    </row>
    <row r="173" spans="1:11" ht="14.4" customHeight="1" x14ac:dyDescent="0.3">
      <c r="A173" s="831" t="s">
        <v>586</v>
      </c>
      <c r="B173" s="832" t="s">
        <v>587</v>
      </c>
      <c r="C173" s="835" t="s">
        <v>604</v>
      </c>
      <c r="D173" s="863" t="s">
        <v>605</v>
      </c>
      <c r="E173" s="835" t="s">
        <v>3385</v>
      </c>
      <c r="F173" s="863" t="s">
        <v>3386</v>
      </c>
      <c r="G173" s="835" t="s">
        <v>3683</v>
      </c>
      <c r="H173" s="835" t="s">
        <v>3684</v>
      </c>
      <c r="I173" s="849">
        <v>9.7299995422363281</v>
      </c>
      <c r="J173" s="849">
        <v>1800</v>
      </c>
      <c r="K173" s="850">
        <v>17513.1396484375</v>
      </c>
    </row>
    <row r="174" spans="1:11" ht="14.4" customHeight="1" x14ac:dyDescent="0.3">
      <c r="A174" s="831" t="s">
        <v>586</v>
      </c>
      <c r="B174" s="832" t="s">
        <v>587</v>
      </c>
      <c r="C174" s="835" t="s">
        <v>604</v>
      </c>
      <c r="D174" s="863" t="s">
        <v>605</v>
      </c>
      <c r="E174" s="835" t="s">
        <v>3385</v>
      </c>
      <c r="F174" s="863" t="s">
        <v>3386</v>
      </c>
      <c r="G174" s="835" t="s">
        <v>3685</v>
      </c>
      <c r="H174" s="835" t="s">
        <v>3686</v>
      </c>
      <c r="I174" s="849">
        <v>11.259000205993653</v>
      </c>
      <c r="J174" s="849">
        <v>1332</v>
      </c>
      <c r="K174" s="850">
        <v>14996.609741210938</v>
      </c>
    </row>
    <row r="175" spans="1:11" ht="14.4" customHeight="1" x14ac:dyDescent="0.3">
      <c r="A175" s="831" t="s">
        <v>586</v>
      </c>
      <c r="B175" s="832" t="s">
        <v>587</v>
      </c>
      <c r="C175" s="835" t="s">
        <v>604</v>
      </c>
      <c r="D175" s="863" t="s">
        <v>605</v>
      </c>
      <c r="E175" s="835" t="s">
        <v>3385</v>
      </c>
      <c r="F175" s="863" t="s">
        <v>3386</v>
      </c>
      <c r="G175" s="835" t="s">
        <v>3687</v>
      </c>
      <c r="H175" s="835" t="s">
        <v>3688</v>
      </c>
      <c r="I175" s="849">
        <v>8.7399997711181641</v>
      </c>
      <c r="J175" s="849">
        <v>240</v>
      </c>
      <c r="K175" s="850">
        <v>2097.60009765625</v>
      </c>
    </row>
    <row r="176" spans="1:11" ht="14.4" customHeight="1" x14ac:dyDescent="0.3">
      <c r="A176" s="831" t="s">
        <v>586</v>
      </c>
      <c r="B176" s="832" t="s">
        <v>587</v>
      </c>
      <c r="C176" s="835" t="s">
        <v>604</v>
      </c>
      <c r="D176" s="863" t="s">
        <v>605</v>
      </c>
      <c r="E176" s="835" t="s">
        <v>3385</v>
      </c>
      <c r="F176" s="863" t="s">
        <v>3386</v>
      </c>
      <c r="G176" s="835" t="s">
        <v>3689</v>
      </c>
      <c r="H176" s="835" t="s">
        <v>3690</v>
      </c>
      <c r="I176" s="849">
        <v>7.1280000686645506</v>
      </c>
      <c r="J176" s="849">
        <v>336</v>
      </c>
      <c r="K176" s="850">
        <v>2394.2699584960937</v>
      </c>
    </row>
    <row r="177" spans="1:11" ht="14.4" customHeight="1" x14ac:dyDescent="0.3">
      <c r="A177" s="831" t="s">
        <v>586</v>
      </c>
      <c r="B177" s="832" t="s">
        <v>587</v>
      </c>
      <c r="C177" s="835" t="s">
        <v>604</v>
      </c>
      <c r="D177" s="863" t="s">
        <v>605</v>
      </c>
      <c r="E177" s="835" t="s">
        <v>3385</v>
      </c>
      <c r="F177" s="863" t="s">
        <v>3386</v>
      </c>
      <c r="G177" s="835" t="s">
        <v>3691</v>
      </c>
      <c r="H177" s="835" t="s">
        <v>3692</v>
      </c>
      <c r="I177" s="849">
        <v>11.321249961853027</v>
      </c>
      <c r="J177" s="849">
        <v>330</v>
      </c>
      <c r="K177" s="850">
        <v>3735.1499938964844</v>
      </c>
    </row>
    <row r="178" spans="1:11" ht="14.4" customHeight="1" x14ac:dyDescent="0.3">
      <c r="A178" s="831" t="s">
        <v>586</v>
      </c>
      <c r="B178" s="832" t="s">
        <v>587</v>
      </c>
      <c r="C178" s="835" t="s">
        <v>604</v>
      </c>
      <c r="D178" s="863" t="s">
        <v>605</v>
      </c>
      <c r="E178" s="835" t="s">
        <v>3385</v>
      </c>
      <c r="F178" s="863" t="s">
        <v>3386</v>
      </c>
      <c r="G178" s="835" t="s">
        <v>3693</v>
      </c>
      <c r="H178" s="835" t="s">
        <v>3694</v>
      </c>
      <c r="I178" s="849">
        <v>13.871428489685059</v>
      </c>
      <c r="J178" s="849">
        <v>480</v>
      </c>
      <c r="K178" s="850">
        <v>6658.6199951171875</v>
      </c>
    </row>
    <row r="179" spans="1:11" ht="14.4" customHeight="1" x14ac:dyDescent="0.3">
      <c r="A179" s="831" t="s">
        <v>586</v>
      </c>
      <c r="B179" s="832" t="s">
        <v>587</v>
      </c>
      <c r="C179" s="835" t="s">
        <v>604</v>
      </c>
      <c r="D179" s="863" t="s">
        <v>605</v>
      </c>
      <c r="E179" s="835" t="s">
        <v>3385</v>
      </c>
      <c r="F179" s="863" t="s">
        <v>3386</v>
      </c>
      <c r="G179" s="835" t="s">
        <v>3695</v>
      </c>
      <c r="H179" s="835" t="s">
        <v>3696</v>
      </c>
      <c r="I179" s="849">
        <v>15.484999656677246</v>
      </c>
      <c r="J179" s="849">
        <v>240</v>
      </c>
      <c r="K179" s="850">
        <v>3716.889892578125</v>
      </c>
    </row>
    <row r="180" spans="1:11" ht="14.4" customHeight="1" x14ac:dyDescent="0.3">
      <c r="A180" s="831" t="s">
        <v>586</v>
      </c>
      <c r="B180" s="832" t="s">
        <v>587</v>
      </c>
      <c r="C180" s="835" t="s">
        <v>604</v>
      </c>
      <c r="D180" s="863" t="s">
        <v>605</v>
      </c>
      <c r="E180" s="835" t="s">
        <v>3385</v>
      </c>
      <c r="F180" s="863" t="s">
        <v>3386</v>
      </c>
      <c r="G180" s="835" t="s">
        <v>3697</v>
      </c>
      <c r="H180" s="835" t="s">
        <v>3698</v>
      </c>
      <c r="I180" s="849">
        <v>17.561110814412434</v>
      </c>
      <c r="J180" s="849">
        <v>860</v>
      </c>
      <c r="K180" s="850">
        <v>15101.750122070313</v>
      </c>
    </row>
    <row r="181" spans="1:11" ht="14.4" customHeight="1" x14ac:dyDescent="0.3">
      <c r="A181" s="831" t="s">
        <v>586</v>
      </c>
      <c r="B181" s="832" t="s">
        <v>587</v>
      </c>
      <c r="C181" s="835" t="s">
        <v>604</v>
      </c>
      <c r="D181" s="863" t="s">
        <v>605</v>
      </c>
      <c r="E181" s="835" t="s">
        <v>3385</v>
      </c>
      <c r="F181" s="863" t="s">
        <v>3386</v>
      </c>
      <c r="G181" s="835" t="s">
        <v>3699</v>
      </c>
      <c r="H181" s="835" t="s">
        <v>3700</v>
      </c>
      <c r="I181" s="849">
        <v>260.01998901367187</v>
      </c>
      <c r="J181" s="849">
        <v>12</v>
      </c>
      <c r="K181" s="850">
        <v>3120.2100219726562</v>
      </c>
    </row>
    <row r="182" spans="1:11" ht="14.4" customHeight="1" x14ac:dyDescent="0.3">
      <c r="A182" s="831" t="s">
        <v>586</v>
      </c>
      <c r="B182" s="832" t="s">
        <v>587</v>
      </c>
      <c r="C182" s="835" t="s">
        <v>604</v>
      </c>
      <c r="D182" s="863" t="s">
        <v>605</v>
      </c>
      <c r="E182" s="835" t="s">
        <v>3385</v>
      </c>
      <c r="F182" s="863" t="s">
        <v>3386</v>
      </c>
      <c r="G182" s="835" t="s">
        <v>3701</v>
      </c>
      <c r="H182" s="835" t="s">
        <v>3702</v>
      </c>
      <c r="I182" s="849">
        <v>290.00428989955356</v>
      </c>
      <c r="J182" s="849">
        <v>7</v>
      </c>
      <c r="K182" s="850">
        <v>2030.030029296875</v>
      </c>
    </row>
    <row r="183" spans="1:11" ht="14.4" customHeight="1" x14ac:dyDescent="0.3">
      <c r="A183" s="831" t="s">
        <v>586</v>
      </c>
      <c r="B183" s="832" t="s">
        <v>587</v>
      </c>
      <c r="C183" s="835" t="s">
        <v>604</v>
      </c>
      <c r="D183" s="863" t="s">
        <v>605</v>
      </c>
      <c r="E183" s="835" t="s">
        <v>3385</v>
      </c>
      <c r="F183" s="863" t="s">
        <v>3386</v>
      </c>
      <c r="G183" s="835" t="s">
        <v>3703</v>
      </c>
      <c r="H183" s="835" t="s">
        <v>3704</v>
      </c>
      <c r="I183" s="849">
        <v>42.630001068115234</v>
      </c>
      <c r="J183" s="849">
        <v>432</v>
      </c>
      <c r="K183" s="850">
        <v>18416.050048828125</v>
      </c>
    </row>
    <row r="184" spans="1:11" ht="14.4" customHeight="1" x14ac:dyDescent="0.3">
      <c r="A184" s="831" t="s">
        <v>586</v>
      </c>
      <c r="B184" s="832" t="s">
        <v>587</v>
      </c>
      <c r="C184" s="835" t="s">
        <v>604</v>
      </c>
      <c r="D184" s="863" t="s">
        <v>605</v>
      </c>
      <c r="E184" s="835" t="s">
        <v>3385</v>
      </c>
      <c r="F184" s="863" t="s">
        <v>3386</v>
      </c>
      <c r="G184" s="835" t="s">
        <v>3705</v>
      </c>
      <c r="H184" s="835" t="s">
        <v>3706</v>
      </c>
      <c r="I184" s="849">
        <v>2.9000000953674316</v>
      </c>
      <c r="J184" s="849">
        <v>150</v>
      </c>
      <c r="K184" s="850">
        <v>434.70999145507812</v>
      </c>
    </row>
    <row r="185" spans="1:11" ht="14.4" customHeight="1" x14ac:dyDescent="0.3">
      <c r="A185" s="831" t="s">
        <v>586</v>
      </c>
      <c r="B185" s="832" t="s">
        <v>587</v>
      </c>
      <c r="C185" s="835" t="s">
        <v>604</v>
      </c>
      <c r="D185" s="863" t="s">
        <v>605</v>
      </c>
      <c r="E185" s="835" t="s">
        <v>3385</v>
      </c>
      <c r="F185" s="863" t="s">
        <v>3386</v>
      </c>
      <c r="G185" s="835" t="s">
        <v>3707</v>
      </c>
      <c r="H185" s="835" t="s">
        <v>3708</v>
      </c>
      <c r="I185" s="849">
        <v>7.9200000762939453</v>
      </c>
      <c r="J185" s="849">
        <v>50</v>
      </c>
      <c r="K185" s="850">
        <v>396.1300048828125</v>
      </c>
    </row>
    <row r="186" spans="1:11" ht="14.4" customHeight="1" x14ac:dyDescent="0.3">
      <c r="A186" s="831" t="s">
        <v>586</v>
      </c>
      <c r="B186" s="832" t="s">
        <v>587</v>
      </c>
      <c r="C186" s="835" t="s">
        <v>604</v>
      </c>
      <c r="D186" s="863" t="s">
        <v>605</v>
      </c>
      <c r="E186" s="835" t="s">
        <v>3385</v>
      </c>
      <c r="F186" s="863" t="s">
        <v>3386</v>
      </c>
      <c r="G186" s="835" t="s">
        <v>3469</v>
      </c>
      <c r="H186" s="835" t="s">
        <v>3470</v>
      </c>
      <c r="I186" s="849">
        <v>10.119999885559082</v>
      </c>
      <c r="J186" s="849">
        <v>180</v>
      </c>
      <c r="K186" s="850">
        <v>1821.6000366210937</v>
      </c>
    </row>
    <row r="187" spans="1:11" ht="14.4" customHeight="1" x14ac:dyDescent="0.3">
      <c r="A187" s="831" t="s">
        <v>586</v>
      </c>
      <c r="B187" s="832" t="s">
        <v>587</v>
      </c>
      <c r="C187" s="835" t="s">
        <v>604</v>
      </c>
      <c r="D187" s="863" t="s">
        <v>605</v>
      </c>
      <c r="E187" s="835" t="s">
        <v>3385</v>
      </c>
      <c r="F187" s="863" t="s">
        <v>3386</v>
      </c>
      <c r="G187" s="835" t="s">
        <v>3471</v>
      </c>
      <c r="H187" s="835" t="s">
        <v>3472</v>
      </c>
      <c r="I187" s="849">
        <v>0.66857144662312096</v>
      </c>
      <c r="J187" s="849">
        <v>4000</v>
      </c>
      <c r="K187" s="850">
        <v>2675</v>
      </c>
    </row>
    <row r="188" spans="1:11" ht="14.4" customHeight="1" x14ac:dyDescent="0.3">
      <c r="A188" s="831" t="s">
        <v>586</v>
      </c>
      <c r="B188" s="832" t="s">
        <v>587</v>
      </c>
      <c r="C188" s="835" t="s">
        <v>604</v>
      </c>
      <c r="D188" s="863" t="s">
        <v>605</v>
      </c>
      <c r="E188" s="835" t="s">
        <v>3385</v>
      </c>
      <c r="F188" s="863" t="s">
        <v>3386</v>
      </c>
      <c r="G188" s="835" t="s">
        <v>3473</v>
      </c>
      <c r="H188" s="835" t="s">
        <v>3474</v>
      </c>
      <c r="I188" s="849">
        <v>0.14500000327825546</v>
      </c>
      <c r="J188" s="849">
        <v>300</v>
      </c>
      <c r="K188" s="850">
        <v>43</v>
      </c>
    </row>
    <row r="189" spans="1:11" ht="14.4" customHeight="1" x14ac:dyDescent="0.3">
      <c r="A189" s="831" t="s">
        <v>586</v>
      </c>
      <c r="B189" s="832" t="s">
        <v>587</v>
      </c>
      <c r="C189" s="835" t="s">
        <v>604</v>
      </c>
      <c r="D189" s="863" t="s">
        <v>605</v>
      </c>
      <c r="E189" s="835" t="s">
        <v>3385</v>
      </c>
      <c r="F189" s="863" t="s">
        <v>3386</v>
      </c>
      <c r="G189" s="835" t="s">
        <v>3475</v>
      </c>
      <c r="H189" s="835" t="s">
        <v>3476</v>
      </c>
      <c r="I189" s="849">
        <v>27.875</v>
      </c>
      <c r="J189" s="849">
        <v>9</v>
      </c>
      <c r="K189" s="850">
        <v>250.86999893188477</v>
      </c>
    </row>
    <row r="190" spans="1:11" ht="14.4" customHeight="1" x14ac:dyDescent="0.3">
      <c r="A190" s="831" t="s">
        <v>586</v>
      </c>
      <c r="B190" s="832" t="s">
        <v>587</v>
      </c>
      <c r="C190" s="835" t="s">
        <v>604</v>
      </c>
      <c r="D190" s="863" t="s">
        <v>605</v>
      </c>
      <c r="E190" s="835" t="s">
        <v>3385</v>
      </c>
      <c r="F190" s="863" t="s">
        <v>3386</v>
      </c>
      <c r="G190" s="835" t="s">
        <v>3477</v>
      </c>
      <c r="H190" s="835" t="s">
        <v>3478</v>
      </c>
      <c r="I190" s="849">
        <v>28.736666361490887</v>
      </c>
      <c r="J190" s="849">
        <v>9</v>
      </c>
      <c r="K190" s="850">
        <v>258.6300048828125</v>
      </c>
    </row>
    <row r="191" spans="1:11" ht="14.4" customHeight="1" x14ac:dyDescent="0.3">
      <c r="A191" s="831" t="s">
        <v>586</v>
      </c>
      <c r="B191" s="832" t="s">
        <v>587</v>
      </c>
      <c r="C191" s="835" t="s">
        <v>604</v>
      </c>
      <c r="D191" s="863" t="s">
        <v>605</v>
      </c>
      <c r="E191" s="835" t="s">
        <v>3481</v>
      </c>
      <c r="F191" s="863" t="s">
        <v>3482</v>
      </c>
      <c r="G191" s="835" t="s">
        <v>3709</v>
      </c>
      <c r="H191" s="835" t="s">
        <v>3710</v>
      </c>
      <c r="I191" s="849">
        <v>2.9050000905990601</v>
      </c>
      <c r="J191" s="849">
        <v>200</v>
      </c>
      <c r="K191" s="850">
        <v>581</v>
      </c>
    </row>
    <row r="192" spans="1:11" ht="14.4" customHeight="1" x14ac:dyDescent="0.3">
      <c r="A192" s="831" t="s">
        <v>586</v>
      </c>
      <c r="B192" s="832" t="s">
        <v>587</v>
      </c>
      <c r="C192" s="835" t="s">
        <v>604</v>
      </c>
      <c r="D192" s="863" t="s">
        <v>605</v>
      </c>
      <c r="E192" s="835" t="s">
        <v>3481</v>
      </c>
      <c r="F192" s="863" t="s">
        <v>3482</v>
      </c>
      <c r="G192" s="835" t="s">
        <v>3711</v>
      </c>
      <c r="H192" s="835" t="s">
        <v>3712</v>
      </c>
      <c r="I192" s="849">
        <v>2.9050000905990601</v>
      </c>
      <c r="J192" s="849">
        <v>200</v>
      </c>
      <c r="K192" s="850">
        <v>581</v>
      </c>
    </row>
    <row r="193" spans="1:11" ht="14.4" customHeight="1" x14ac:dyDescent="0.3">
      <c r="A193" s="831" t="s">
        <v>586</v>
      </c>
      <c r="B193" s="832" t="s">
        <v>587</v>
      </c>
      <c r="C193" s="835" t="s">
        <v>604</v>
      </c>
      <c r="D193" s="863" t="s">
        <v>605</v>
      </c>
      <c r="E193" s="835" t="s">
        <v>3481</v>
      </c>
      <c r="F193" s="863" t="s">
        <v>3482</v>
      </c>
      <c r="G193" s="835" t="s">
        <v>3713</v>
      </c>
      <c r="H193" s="835" t="s">
        <v>3714</v>
      </c>
      <c r="I193" s="849">
        <v>2.9100000858306885</v>
      </c>
      <c r="J193" s="849">
        <v>100</v>
      </c>
      <c r="K193" s="850">
        <v>291</v>
      </c>
    </row>
    <row r="194" spans="1:11" ht="14.4" customHeight="1" x14ac:dyDescent="0.3">
      <c r="A194" s="831" t="s">
        <v>586</v>
      </c>
      <c r="B194" s="832" t="s">
        <v>587</v>
      </c>
      <c r="C194" s="835" t="s">
        <v>604</v>
      </c>
      <c r="D194" s="863" t="s">
        <v>605</v>
      </c>
      <c r="E194" s="835" t="s">
        <v>3481</v>
      </c>
      <c r="F194" s="863" t="s">
        <v>3482</v>
      </c>
      <c r="G194" s="835" t="s">
        <v>3715</v>
      </c>
      <c r="H194" s="835" t="s">
        <v>3716</v>
      </c>
      <c r="I194" s="849">
        <v>181.5</v>
      </c>
      <c r="J194" s="849">
        <v>10</v>
      </c>
      <c r="K194" s="850">
        <v>1815</v>
      </c>
    </row>
    <row r="195" spans="1:11" ht="14.4" customHeight="1" x14ac:dyDescent="0.3">
      <c r="A195" s="831" t="s">
        <v>586</v>
      </c>
      <c r="B195" s="832" t="s">
        <v>587</v>
      </c>
      <c r="C195" s="835" t="s">
        <v>604</v>
      </c>
      <c r="D195" s="863" t="s">
        <v>605</v>
      </c>
      <c r="E195" s="835" t="s">
        <v>3481</v>
      </c>
      <c r="F195" s="863" t="s">
        <v>3482</v>
      </c>
      <c r="G195" s="835" t="s">
        <v>3717</v>
      </c>
      <c r="H195" s="835" t="s">
        <v>3718</v>
      </c>
      <c r="I195" s="849">
        <v>4.809999942779541</v>
      </c>
      <c r="J195" s="849">
        <v>100</v>
      </c>
      <c r="K195" s="850">
        <v>481</v>
      </c>
    </row>
    <row r="196" spans="1:11" ht="14.4" customHeight="1" x14ac:dyDescent="0.3">
      <c r="A196" s="831" t="s">
        <v>586</v>
      </c>
      <c r="B196" s="832" t="s">
        <v>587</v>
      </c>
      <c r="C196" s="835" t="s">
        <v>604</v>
      </c>
      <c r="D196" s="863" t="s">
        <v>605</v>
      </c>
      <c r="E196" s="835" t="s">
        <v>3481</v>
      </c>
      <c r="F196" s="863" t="s">
        <v>3482</v>
      </c>
      <c r="G196" s="835" t="s">
        <v>3487</v>
      </c>
      <c r="H196" s="835" t="s">
        <v>3488</v>
      </c>
      <c r="I196" s="849">
        <v>9.9999997764825821E-3</v>
      </c>
      <c r="J196" s="849">
        <v>180</v>
      </c>
      <c r="K196" s="850">
        <v>1.800000011920929</v>
      </c>
    </row>
    <row r="197" spans="1:11" ht="14.4" customHeight="1" x14ac:dyDescent="0.3">
      <c r="A197" s="831" t="s">
        <v>586</v>
      </c>
      <c r="B197" s="832" t="s">
        <v>587</v>
      </c>
      <c r="C197" s="835" t="s">
        <v>604</v>
      </c>
      <c r="D197" s="863" t="s">
        <v>605</v>
      </c>
      <c r="E197" s="835" t="s">
        <v>3481</v>
      </c>
      <c r="F197" s="863" t="s">
        <v>3482</v>
      </c>
      <c r="G197" s="835" t="s">
        <v>3719</v>
      </c>
      <c r="H197" s="835" t="s">
        <v>3720</v>
      </c>
      <c r="I197" s="849">
        <v>96.800003051757813</v>
      </c>
      <c r="J197" s="849">
        <v>3</v>
      </c>
      <c r="K197" s="850">
        <v>290.39999389648437</v>
      </c>
    </row>
    <row r="198" spans="1:11" ht="14.4" customHeight="1" x14ac:dyDescent="0.3">
      <c r="A198" s="831" t="s">
        <v>586</v>
      </c>
      <c r="B198" s="832" t="s">
        <v>587</v>
      </c>
      <c r="C198" s="835" t="s">
        <v>604</v>
      </c>
      <c r="D198" s="863" t="s">
        <v>605</v>
      </c>
      <c r="E198" s="835" t="s">
        <v>3481</v>
      </c>
      <c r="F198" s="863" t="s">
        <v>3482</v>
      </c>
      <c r="G198" s="835" t="s">
        <v>3493</v>
      </c>
      <c r="H198" s="835" t="s">
        <v>3494</v>
      </c>
      <c r="I198" s="849">
        <v>3.4600000381469727</v>
      </c>
      <c r="J198" s="849">
        <v>80</v>
      </c>
      <c r="K198" s="850">
        <v>276.79998779296875</v>
      </c>
    </row>
    <row r="199" spans="1:11" ht="14.4" customHeight="1" x14ac:dyDescent="0.3">
      <c r="A199" s="831" t="s">
        <v>586</v>
      </c>
      <c r="B199" s="832" t="s">
        <v>587</v>
      </c>
      <c r="C199" s="835" t="s">
        <v>604</v>
      </c>
      <c r="D199" s="863" t="s">
        <v>605</v>
      </c>
      <c r="E199" s="835" t="s">
        <v>3481</v>
      </c>
      <c r="F199" s="863" t="s">
        <v>3482</v>
      </c>
      <c r="G199" s="835" t="s">
        <v>3493</v>
      </c>
      <c r="H199" s="835" t="s">
        <v>3721</v>
      </c>
      <c r="I199" s="849">
        <v>3.4600000381469727</v>
      </c>
      <c r="J199" s="849">
        <v>80</v>
      </c>
      <c r="K199" s="850">
        <v>276.79998779296875</v>
      </c>
    </row>
    <row r="200" spans="1:11" ht="14.4" customHeight="1" x14ac:dyDescent="0.3">
      <c r="A200" s="831" t="s">
        <v>586</v>
      </c>
      <c r="B200" s="832" t="s">
        <v>587</v>
      </c>
      <c r="C200" s="835" t="s">
        <v>604</v>
      </c>
      <c r="D200" s="863" t="s">
        <v>605</v>
      </c>
      <c r="E200" s="835" t="s">
        <v>3481</v>
      </c>
      <c r="F200" s="863" t="s">
        <v>3482</v>
      </c>
      <c r="G200" s="835" t="s">
        <v>3722</v>
      </c>
      <c r="H200" s="835" t="s">
        <v>3723</v>
      </c>
      <c r="I200" s="849">
        <v>273.45999145507812</v>
      </c>
      <c r="J200" s="849">
        <v>5</v>
      </c>
      <c r="K200" s="850">
        <v>1367.300048828125</v>
      </c>
    </row>
    <row r="201" spans="1:11" ht="14.4" customHeight="1" x14ac:dyDescent="0.3">
      <c r="A201" s="831" t="s">
        <v>586</v>
      </c>
      <c r="B201" s="832" t="s">
        <v>587</v>
      </c>
      <c r="C201" s="835" t="s">
        <v>604</v>
      </c>
      <c r="D201" s="863" t="s">
        <v>605</v>
      </c>
      <c r="E201" s="835" t="s">
        <v>3481</v>
      </c>
      <c r="F201" s="863" t="s">
        <v>3482</v>
      </c>
      <c r="G201" s="835" t="s">
        <v>3495</v>
      </c>
      <c r="H201" s="835" t="s">
        <v>3496</v>
      </c>
      <c r="I201" s="849">
        <v>17.979999542236328</v>
      </c>
      <c r="J201" s="849">
        <v>50</v>
      </c>
      <c r="K201" s="850">
        <v>899</v>
      </c>
    </row>
    <row r="202" spans="1:11" ht="14.4" customHeight="1" x14ac:dyDescent="0.3">
      <c r="A202" s="831" t="s">
        <v>586</v>
      </c>
      <c r="B202" s="832" t="s">
        <v>587</v>
      </c>
      <c r="C202" s="835" t="s">
        <v>604</v>
      </c>
      <c r="D202" s="863" t="s">
        <v>605</v>
      </c>
      <c r="E202" s="835" t="s">
        <v>3481</v>
      </c>
      <c r="F202" s="863" t="s">
        <v>3482</v>
      </c>
      <c r="G202" s="835" t="s">
        <v>3523</v>
      </c>
      <c r="H202" s="835" t="s">
        <v>3524</v>
      </c>
      <c r="I202" s="849">
        <v>262.32998657226562</v>
      </c>
      <c r="J202" s="849">
        <v>5</v>
      </c>
      <c r="K202" s="850">
        <v>1311.6500244140625</v>
      </c>
    </row>
    <row r="203" spans="1:11" ht="14.4" customHeight="1" x14ac:dyDescent="0.3">
      <c r="A203" s="831" t="s">
        <v>586</v>
      </c>
      <c r="B203" s="832" t="s">
        <v>587</v>
      </c>
      <c r="C203" s="835" t="s">
        <v>604</v>
      </c>
      <c r="D203" s="863" t="s">
        <v>605</v>
      </c>
      <c r="E203" s="835" t="s">
        <v>3481</v>
      </c>
      <c r="F203" s="863" t="s">
        <v>3482</v>
      </c>
      <c r="G203" s="835" t="s">
        <v>3724</v>
      </c>
      <c r="H203" s="835" t="s">
        <v>3725</v>
      </c>
      <c r="I203" s="849">
        <v>11.736666361490885</v>
      </c>
      <c r="J203" s="849">
        <v>300</v>
      </c>
      <c r="K203" s="850">
        <v>3521</v>
      </c>
    </row>
    <row r="204" spans="1:11" ht="14.4" customHeight="1" x14ac:dyDescent="0.3">
      <c r="A204" s="831" t="s">
        <v>586</v>
      </c>
      <c r="B204" s="832" t="s">
        <v>587</v>
      </c>
      <c r="C204" s="835" t="s">
        <v>604</v>
      </c>
      <c r="D204" s="863" t="s">
        <v>605</v>
      </c>
      <c r="E204" s="835" t="s">
        <v>3481</v>
      </c>
      <c r="F204" s="863" t="s">
        <v>3482</v>
      </c>
      <c r="G204" s="835" t="s">
        <v>3527</v>
      </c>
      <c r="H204" s="835" t="s">
        <v>3528</v>
      </c>
      <c r="I204" s="849">
        <v>2.2866666316986084</v>
      </c>
      <c r="J204" s="849">
        <v>300</v>
      </c>
      <c r="K204" s="850">
        <v>686</v>
      </c>
    </row>
    <row r="205" spans="1:11" ht="14.4" customHeight="1" x14ac:dyDescent="0.3">
      <c r="A205" s="831" t="s">
        <v>586</v>
      </c>
      <c r="B205" s="832" t="s">
        <v>587</v>
      </c>
      <c r="C205" s="835" t="s">
        <v>604</v>
      </c>
      <c r="D205" s="863" t="s">
        <v>605</v>
      </c>
      <c r="E205" s="835" t="s">
        <v>3481</v>
      </c>
      <c r="F205" s="863" t="s">
        <v>3482</v>
      </c>
      <c r="G205" s="835" t="s">
        <v>3726</v>
      </c>
      <c r="H205" s="835" t="s">
        <v>3727</v>
      </c>
      <c r="I205" s="849">
        <v>5.3250000476837158</v>
      </c>
      <c r="J205" s="849">
        <v>800</v>
      </c>
      <c r="K205" s="850">
        <v>4259.7999877929687</v>
      </c>
    </row>
    <row r="206" spans="1:11" ht="14.4" customHeight="1" x14ac:dyDescent="0.3">
      <c r="A206" s="831" t="s">
        <v>586</v>
      </c>
      <c r="B206" s="832" t="s">
        <v>587</v>
      </c>
      <c r="C206" s="835" t="s">
        <v>604</v>
      </c>
      <c r="D206" s="863" t="s">
        <v>605</v>
      </c>
      <c r="E206" s="835" t="s">
        <v>3481</v>
      </c>
      <c r="F206" s="863" t="s">
        <v>3482</v>
      </c>
      <c r="G206" s="835" t="s">
        <v>3728</v>
      </c>
      <c r="H206" s="835" t="s">
        <v>3729</v>
      </c>
      <c r="I206" s="849">
        <v>111.20999908447266</v>
      </c>
      <c r="J206" s="849">
        <v>5</v>
      </c>
      <c r="K206" s="850">
        <v>556.04998779296875</v>
      </c>
    </row>
    <row r="207" spans="1:11" ht="14.4" customHeight="1" x14ac:dyDescent="0.3">
      <c r="A207" s="831" t="s">
        <v>586</v>
      </c>
      <c r="B207" s="832" t="s">
        <v>587</v>
      </c>
      <c r="C207" s="835" t="s">
        <v>604</v>
      </c>
      <c r="D207" s="863" t="s">
        <v>605</v>
      </c>
      <c r="E207" s="835" t="s">
        <v>3481</v>
      </c>
      <c r="F207" s="863" t="s">
        <v>3482</v>
      </c>
      <c r="G207" s="835" t="s">
        <v>3730</v>
      </c>
      <c r="H207" s="835" t="s">
        <v>3731</v>
      </c>
      <c r="I207" s="849">
        <v>110.12000274658203</v>
      </c>
      <c r="J207" s="849">
        <v>10</v>
      </c>
      <c r="K207" s="850">
        <v>1101.199951171875</v>
      </c>
    </row>
    <row r="208" spans="1:11" ht="14.4" customHeight="1" x14ac:dyDescent="0.3">
      <c r="A208" s="831" t="s">
        <v>586</v>
      </c>
      <c r="B208" s="832" t="s">
        <v>587</v>
      </c>
      <c r="C208" s="835" t="s">
        <v>604</v>
      </c>
      <c r="D208" s="863" t="s">
        <v>605</v>
      </c>
      <c r="E208" s="835" t="s">
        <v>3481</v>
      </c>
      <c r="F208" s="863" t="s">
        <v>3482</v>
      </c>
      <c r="G208" s="835" t="s">
        <v>3732</v>
      </c>
      <c r="H208" s="835" t="s">
        <v>3733</v>
      </c>
      <c r="I208" s="849">
        <v>185.1300048828125</v>
      </c>
      <c r="J208" s="849">
        <v>5</v>
      </c>
      <c r="K208" s="850">
        <v>925.6500244140625</v>
      </c>
    </row>
    <row r="209" spans="1:11" ht="14.4" customHeight="1" x14ac:dyDescent="0.3">
      <c r="A209" s="831" t="s">
        <v>586</v>
      </c>
      <c r="B209" s="832" t="s">
        <v>587</v>
      </c>
      <c r="C209" s="835" t="s">
        <v>604</v>
      </c>
      <c r="D209" s="863" t="s">
        <v>605</v>
      </c>
      <c r="E209" s="835" t="s">
        <v>3481</v>
      </c>
      <c r="F209" s="863" t="s">
        <v>3482</v>
      </c>
      <c r="G209" s="835" t="s">
        <v>3734</v>
      </c>
      <c r="H209" s="835" t="s">
        <v>3735</v>
      </c>
      <c r="I209" s="849">
        <v>15.819999694824219</v>
      </c>
      <c r="J209" s="849">
        <v>3</v>
      </c>
      <c r="K209" s="850">
        <v>47.459999084472656</v>
      </c>
    </row>
    <row r="210" spans="1:11" ht="14.4" customHeight="1" x14ac:dyDescent="0.3">
      <c r="A210" s="831" t="s">
        <v>586</v>
      </c>
      <c r="B210" s="832" t="s">
        <v>587</v>
      </c>
      <c r="C210" s="835" t="s">
        <v>604</v>
      </c>
      <c r="D210" s="863" t="s">
        <v>605</v>
      </c>
      <c r="E210" s="835" t="s">
        <v>3481</v>
      </c>
      <c r="F210" s="863" t="s">
        <v>3482</v>
      </c>
      <c r="G210" s="835" t="s">
        <v>3547</v>
      </c>
      <c r="H210" s="835" t="s">
        <v>3548</v>
      </c>
      <c r="I210" s="849">
        <v>1.0900000333786011</v>
      </c>
      <c r="J210" s="849">
        <v>400</v>
      </c>
      <c r="K210" s="850">
        <v>436</v>
      </c>
    </row>
    <row r="211" spans="1:11" ht="14.4" customHeight="1" x14ac:dyDescent="0.3">
      <c r="A211" s="831" t="s">
        <v>586</v>
      </c>
      <c r="B211" s="832" t="s">
        <v>587</v>
      </c>
      <c r="C211" s="835" t="s">
        <v>604</v>
      </c>
      <c r="D211" s="863" t="s">
        <v>605</v>
      </c>
      <c r="E211" s="835" t="s">
        <v>3481</v>
      </c>
      <c r="F211" s="863" t="s">
        <v>3482</v>
      </c>
      <c r="G211" s="835" t="s">
        <v>3549</v>
      </c>
      <c r="H211" s="835" t="s">
        <v>3550</v>
      </c>
      <c r="I211" s="849">
        <v>0.47999998927116394</v>
      </c>
      <c r="J211" s="849">
        <v>100</v>
      </c>
      <c r="K211" s="850">
        <v>48</v>
      </c>
    </row>
    <row r="212" spans="1:11" ht="14.4" customHeight="1" x14ac:dyDescent="0.3">
      <c r="A212" s="831" t="s">
        <v>586</v>
      </c>
      <c r="B212" s="832" t="s">
        <v>587</v>
      </c>
      <c r="C212" s="835" t="s">
        <v>604</v>
      </c>
      <c r="D212" s="863" t="s">
        <v>605</v>
      </c>
      <c r="E212" s="835" t="s">
        <v>3481</v>
      </c>
      <c r="F212" s="863" t="s">
        <v>3482</v>
      </c>
      <c r="G212" s="835" t="s">
        <v>3551</v>
      </c>
      <c r="H212" s="835" t="s">
        <v>3552</v>
      </c>
      <c r="I212" s="849">
        <v>1.6699999570846558</v>
      </c>
      <c r="J212" s="849">
        <v>300</v>
      </c>
      <c r="K212" s="850">
        <v>501</v>
      </c>
    </row>
    <row r="213" spans="1:11" ht="14.4" customHeight="1" x14ac:dyDescent="0.3">
      <c r="A213" s="831" t="s">
        <v>586</v>
      </c>
      <c r="B213" s="832" t="s">
        <v>587</v>
      </c>
      <c r="C213" s="835" t="s">
        <v>604</v>
      </c>
      <c r="D213" s="863" t="s">
        <v>605</v>
      </c>
      <c r="E213" s="835" t="s">
        <v>3481</v>
      </c>
      <c r="F213" s="863" t="s">
        <v>3482</v>
      </c>
      <c r="G213" s="835" t="s">
        <v>3553</v>
      </c>
      <c r="H213" s="835" t="s">
        <v>3554</v>
      </c>
      <c r="I213" s="849">
        <v>0.67000001668930054</v>
      </c>
      <c r="J213" s="849">
        <v>200</v>
      </c>
      <c r="K213" s="850">
        <v>134</v>
      </c>
    </row>
    <row r="214" spans="1:11" ht="14.4" customHeight="1" x14ac:dyDescent="0.3">
      <c r="A214" s="831" t="s">
        <v>586</v>
      </c>
      <c r="B214" s="832" t="s">
        <v>587</v>
      </c>
      <c r="C214" s="835" t="s">
        <v>604</v>
      </c>
      <c r="D214" s="863" t="s">
        <v>605</v>
      </c>
      <c r="E214" s="835" t="s">
        <v>3481</v>
      </c>
      <c r="F214" s="863" t="s">
        <v>3482</v>
      </c>
      <c r="G214" s="835" t="s">
        <v>3736</v>
      </c>
      <c r="H214" s="835" t="s">
        <v>3737</v>
      </c>
      <c r="I214" s="849">
        <v>15.039999961853027</v>
      </c>
      <c r="J214" s="849">
        <v>25</v>
      </c>
      <c r="K214" s="850">
        <v>376</v>
      </c>
    </row>
    <row r="215" spans="1:11" ht="14.4" customHeight="1" x14ac:dyDescent="0.3">
      <c r="A215" s="831" t="s">
        <v>586</v>
      </c>
      <c r="B215" s="832" t="s">
        <v>587</v>
      </c>
      <c r="C215" s="835" t="s">
        <v>604</v>
      </c>
      <c r="D215" s="863" t="s">
        <v>605</v>
      </c>
      <c r="E215" s="835" t="s">
        <v>3481</v>
      </c>
      <c r="F215" s="863" t="s">
        <v>3482</v>
      </c>
      <c r="G215" s="835" t="s">
        <v>3563</v>
      </c>
      <c r="H215" s="835" t="s">
        <v>3564</v>
      </c>
      <c r="I215" s="849">
        <v>35.090000152587891</v>
      </c>
      <c r="J215" s="849">
        <v>2</v>
      </c>
      <c r="K215" s="850">
        <v>70.180000305175781</v>
      </c>
    </row>
    <row r="216" spans="1:11" ht="14.4" customHeight="1" x14ac:dyDescent="0.3">
      <c r="A216" s="831" t="s">
        <v>586</v>
      </c>
      <c r="B216" s="832" t="s">
        <v>587</v>
      </c>
      <c r="C216" s="835" t="s">
        <v>604</v>
      </c>
      <c r="D216" s="863" t="s">
        <v>605</v>
      </c>
      <c r="E216" s="835" t="s">
        <v>3481</v>
      </c>
      <c r="F216" s="863" t="s">
        <v>3482</v>
      </c>
      <c r="G216" s="835" t="s">
        <v>3738</v>
      </c>
      <c r="H216" s="835" t="s">
        <v>3739</v>
      </c>
      <c r="I216" s="849">
        <v>0.4699999988079071</v>
      </c>
      <c r="J216" s="849">
        <v>200</v>
      </c>
      <c r="K216" s="850">
        <v>94</v>
      </c>
    </row>
    <row r="217" spans="1:11" ht="14.4" customHeight="1" x14ac:dyDescent="0.3">
      <c r="A217" s="831" t="s">
        <v>586</v>
      </c>
      <c r="B217" s="832" t="s">
        <v>587</v>
      </c>
      <c r="C217" s="835" t="s">
        <v>604</v>
      </c>
      <c r="D217" s="863" t="s">
        <v>605</v>
      </c>
      <c r="E217" s="835" t="s">
        <v>3481</v>
      </c>
      <c r="F217" s="863" t="s">
        <v>3482</v>
      </c>
      <c r="G217" s="835" t="s">
        <v>3573</v>
      </c>
      <c r="H217" s="835" t="s">
        <v>3574</v>
      </c>
      <c r="I217" s="849">
        <v>2.0799999237060547</v>
      </c>
      <c r="J217" s="849">
        <v>50</v>
      </c>
      <c r="K217" s="850">
        <v>104</v>
      </c>
    </row>
    <row r="218" spans="1:11" ht="14.4" customHeight="1" x14ac:dyDescent="0.3">
      <c r="A218" s="831" t="s">
        <v>586</v>
      </c>
      <c r="B218" s="832" t="s">
        <v>587</v>
      </c>
      <c r="C218" s="835" t="s">
        <v>604</v>
      </c>
      <c r="D218" s="863" t="s">
        <v>605</v>
      </c>
      <c r="E218" s="835" t="s">
        <v>3481</v>
      </c>
      <c r="F218" s="863" t="s">
        <v>3482</v>
      </c>
      <c r="G218" s="835" t="s">
        <v>3740</v>
      </c>
      <c r="H218" s="835" t="s">
        <v>3741</v>
      </c>
      <c r="I218" s="849">
        <v>3.7533333301544189</v>
      </c>
      <c r="J218" s="849">
        <v>60</v>
      </c>
      <c r="K218" s="850">
        <v>225.19999694824219</v>
      </c>
    </row>
    <row r="219" spans="1:11" ht="14.4" customHeight="1" x14ac:dyDescent="0.3">
      <c r="A219" s="831" t="s">
        <v>586</v>
      </c>
      <c r="B219" s="832" t="s">
        <v>587</v>
      </c>
      <c r="C219" s="835" t="s">
        <v>604</v>
      </c>
      <c r="D219" s="863" t="s">
        <v>605</v>
      </c>
      <c r="E219" s="835" t="s">
        <v>3481</v>
      </c>
      <c r="F219" s="863" t="s">
        <v>3482</v>
      </c>
      <c r="G219" s="835" t="s">
        <v>3575</v>
      </c>
      <c r="H219" s="835" t="s">
        <v>3576</v>
      </c>
      <c r="I219" s="849">
        <v>1.9820000171661376</v>
      </c>
      <c r="J219" s="849">
        <v>250</v>
      </c>
      <c r="K219" s="850">
        <v>495.5</v>
      </c>
    </row>
    <row r="220" spans="1:11" ht="14.4" customHeight="1" x14ac:dyDescent="0.3">
      <c r="A220" s="831" t="s">
        <v>586</v>
      </c>
      <c r="B220" s="832" t="s">
        <v>587</v>
      </c>
      <c r="C220" s="835" t="s">
        <v>604</v>
      </c>
      <c r="D220" s="863" t="s">
        <v>605</v>
      </c>
      <c r="E220" s="835" t="s">
        <v>3481</v>
      </c>
      <c r="F220" s="863" t="s">
        <v>3482</v>
      </c>
      <c r="G220" s="835" t="s">
        <v>3579</v>
      </c>
      <c r="H220" s="835" t="s">
        <v>3580</v>
      </c>
      <c r="I220" s="849">
        <v>3.0766665935516357</v>
      </c>
      <c r="J220" s="849">
        <v>150</v>
      </c>
      <c r="K220" s="850">
        <v>461.5</v>
      </c>
    </row>
    <row r="221" spans="1:11" ht="14.4" customHeight="1" x14ac:dyDescent="0.3">
      <c r="A221" s="831" t="s">
        <v>586</v>
      </c>
      <c r="B221" s="832" t="s">
        <v>587</v>
      </c>
      <c r="C221" s="835" t="s">
        <v>604</v>
      </c>
      <c r="D221" s="863" t="s">
        <v>605</v>
      </c>
      <c r="E221" s="835" t="s">
        <v>3481</v>
      </c>
      <c r="F221" s="863" t="s">
        <v>3482</v>
      </c>
      <c r="G221" s="835" t="s">
        <v>3583</v>
      </c>
      <c r="H221" s="835" t="s">
        <v>3584</v>
      </c>
      <c r="I221" s="849">
        <v>3.0966665744781494</v>
      </c>
      <c r="J221" s="849">
        <v>150</v>
      </c>
      <c r="K221" s="850">
        <v>464.5</v>
      </c>
    </row>
    <row r="222" spans="1:11" ht="14.4" customHeight="1" x14ac:dyDescent="0.3">
      <c r="A222" s="831" t="s">
        <v>586</v>
      </c>
      <c r="B222" s="832" t="s">
        <v>587</v>
      </c>
      <c r="C222" s="835" t="s">
        <v>604</v>
      </c>
      <c r="D222" s="863" t="s">
        <v>605</v>
      </c>
      <c r="E222" s="835" t="s">
        <v>3481</v>
      </c>
      <c r="F222" s="863" t="s">
        <v>3482</v>
      </c>
      <c r="G222" s="835" t="s">
        <v>3587</v>
      </c>
      <c r="H222" s="835" t="s">
        <v>3588</v>
      </c>
      <c r="I222" s="849">
        <v>2.1700000762939453</v>
      </c>
      <c r="J222" s="849">
        <v>250</v>
      </c>
      <c r="K222" s="850">
        <v>542.5</v>
      </c>
    </row>
    <row r="223" spans="1:11" ht="14.4" customHeight="1" x14ac:dyDescent="0.3">
      <c r="A223" s="831" t="s">
        <v>586</v>
      </c>
      <c r="B223" s="832" t="s">
        <v>587</v>
      </c>
      <c r="C223" s="835" t="s">
        <v>604</v>
      </c>
      <c r="D223" s="863" t="s">
        <v>605</v>
      </c>
      <c r="E223" s="835" t="s">
        <v>3481</v>
      </c>
      <c r="F223" s="863" t="s">
        <v>3482</v>
      </c>
      <c r="G223" s="835" t="s">
        <v>3587</v>
      </c>
      <c r="H223" s="835" t="s">
        <v>3589</v>
      </c>
      <c r="I223" s="849">
        <v>2.1700000762939453</v>
      </c>
      <c r="J223" s="849">
        <v>150</v>
      </c>
      <c r="K223" s="850">
        <v>325.5</v>
      </c>
    </row>
    <row r="224" spans="1:11" ht="14.4" customHeight="1" x14ac:dyDescent="0.3">
      <c r="A224" s="831" t="s">
        <v>586</v>
      </c>
      <c r="B224" s="832" t="s">
        <v>587</v>
      </c>
      <c r="C224" s="835" t="s">
        <v>604</v>
      </c>
      <c r="D224" s="863" t="s">
        <v>605</v>
      </c>
      <c r="E224" s="835" t="s">
        <v>3481</v>
      </c>
      <c r="F224" s="863" t="s">
        <v>3482</v>
      </c>
      <c r="G224" s="835" t="s">
        <v>3592</v>
      </c>
      <c r="H224" s="835" t="s">
        <v>3593</v>
      </c>
      <c r="I224" s="849">
        <v>5</v>
      </c>
      <c r="J224" s="849">
        <v>100</v>
      </c>
      <c r="K224" s="850">
        <v>500</v>
      </c>
    </row>
    <row r="225" spans="1:11" ht="14.4" customHeight="1" x14ac:dyDescent="0.3">
      <c r="A225" s="831" t="s">
        <v>586</v>
      </c>
      <c r="B225" s="832" t="s">
        <v>587</v>
      </c>
      <c r="C225" s="835" t="s">
        <v>604</v>
      </c>
      <c r="D225" s="863" t="s">
        <v>605</v>
      </c>
      <c r="E225" s="835" t="s">
        <v>3481</v>
      </c>
      <c r="F225" s="863" t="s">
        <v>3482</v>
      </c>
      <c r="G225" s="835" t="s">
        <v>3594</v>
      </c>
      <c r="H225" s="835" t="s">
        <v>3595</v>
      </c>
      <c r="I225" s="849">
        <v>2.5159999847412111</v>
      </c>
      <c r="J225" s="849">
        <v>250</v>
      </c>
      <c r="K225" s="850">
        <v>629</v>
      </c>
    </row>
    <row r="226" spans="1:11" ht="14.4" customHeight="1" x14ac:dyDescent="0.3">
      <c r="A226" s="831" t="s">
        <v>586</v>
      </c>
      <c r="B226" s="832" t="s">
        <v>587</v>
      </c>
      <c r="C226" s="835" t="s">
        <v>604</v>
      </c>
      <c r="D226" s="863" t="s">
        <v>605</v>
      </c>
      <c r="E226" s="835" t="s">
        <v>3481</v>
      </c>
      <c r="F226" s="863" t="s">
        <v>3482</v>
      </c>
      <c r="G226" s="835" t="s">
        <v>3596</v>
      </c>
      <c r="H226" s="835" t="s">
        <v>3598</v>
      </c>
      <c r="I226" s="849">
        <v>21.236666361490887</v>
      </c>
      <c r="J226" s="849">
        <v>150</v>
      </c>
      <c r="K226" s="850">
        <v>3185.5</v>
      </c>
    </row>
    <row r="227" spans="1:11" ht="14.4" customHeight="1" x14ac:dyDescent="0.3">
      <c r="A227" s="831" t="s">
        <v>586</v>
      </c>
      <c r="B227" s="832" t="s">
        <v>587</v>
      </c>
      <c r="C227" s="835" t="s">
        <v>604</v>
      </c>
      <c r="D227" s="863" t="s">
        <v>605</v>
      </c>
      <c r="E227" s="835" t="s">
        <v>3742</v>
      </c>
      <c r="F227" s="863" t="s">
        <v>3743</v>
      </c>
      <c r="G227" s="835" t="s">
        <v>3744</v>
      </c>
      <c r="H227" s="835" t="s">
        <v>3745</v>
      </c>
      <c r="I227" s="849">
        <v>35.310001373291016</v>
      </c>
      <c r="J227" s="849">
        <v>36</v>
      </c>
      <c r="K227" s="850">
        <v>1270.97998046875</v>
      </c>
    </row>
    <row r="228" spans="1:11" ht="14.4" customHeight="1" x14ac:dyDescent="0.3">
      <c r="A228" s="831" t="s">
        <v>586</v>
      </c>
      <c r="B228" s="832" t="s">
        <v>587</v>
      </c>
      <c r="C228" s="835" t="s">
        <v>604</v>
      </c>
      <c r="D228" s="863" t="s">
        <v>605</v>
      </c>
      <c r="E228" s="835" t="s">
        <v>3742</v>
      </c>
      <c r="F228" s="863" t="s">
        <v>3743</v>
      </c>
      <c r="G228" s="835" t="s">
        <v>3746</v>
      </c>
      <c r="H228" s="835" t="s">
        <v>3747</v>
      </c>
      <c r="I228" s="849">
        <v>27.260000228881836</v>
      </c>
      <c r="J228" s="849">
        <v>72</v>
      </c>
      <c r="K228" s="850">
        <v>1962.3599853515625</v>
      </c>
    </row>
    <row r="229" spans="1:11" ht="14.4" customHeight="1" x14ac:dyDescent="0.3">
      <c r="A229" s="831" t="s">
        <v>586</v>
      </c>
      <c r="B229" s="832" t="s">
        <v>587</v>
      </c>
      <c r="C229" s="835" t="s">
        <v>604</v>
      </c>
      <c r="D229" s="863" t="s">
        <v>605</v>
      </c>
      <c r="E229" s="835" t="s">
        <v>3742</v>
      </c>
      <c r="F229" s="863" t="s">
        <v>3743</v>
      </c>
      <c r="G229" s="835" t="s">
        <v>3748</v>
      </c>
      <c r="H229" s="835" t="s">
        <v>3749</v>
      </c>
      <c r="I229" s="849">
        <v>26.564285278320313</v>
      </c>
      <c r="J229" s="849">
        <v>288</v>
      </c>
      <c r="K229" s="850">
        <v>7649.6399536132812</v>
      </c>
    </row>
    <row r="230" spans="1:11" ht="14.4" customHeight="1" x14ac:dyDescent="0.3">
      <c r="A230" s="831" t="s">
        <v>586</v>
      </c>
      <c r="B230" s="832" t="s">
        <v>587</v>
      </c>
      <c r="C230" s="835" t="s">
        <v>604</v>
      </c>
      <c r="D230" s="863" t="s">
        <v>605</v>
      </c>
      <c r="E230" s="835" t="s">
        <v>3742</v>
      </c>
      <c r="F230" s="863" t="s">
        <v>3743</v>
      </c>
      <c r="G230" s="835" t="s">
        <v>3750</v>
      </c>
      <c r="H230" s="835" t="s">
        <v>3751</v>
      </c>
      <c r="I230" s="849">
        <v>40.009998321533203</v>
      </c>
      <c r="J230" s="849">
        <v>144</v>
      </c>
      <c r="K230" s="850">
        <v>5761.0400390625</v>
      </c>
    </row>
    <row r="231" spans="1:11" ht="14.4" customHeight="1" x14ac:dyDescent="0.3">
      <c r="A231" s="831" t="s">
        <v>586</v>
      </c>
      <c r="B231" s="832" t="s">
        <v>587</v>
      </c>
      <c r="C231" s="835" t="s">
        <v>604</v>
      </c>
      <c r="D231" s="863" t="s">
        <v>605</v>
      </c>
      <c r="E231" s="835" t="s">
        <v>3605</v>
      </c>
      <c r="F231" s="863" t="s">
        <v>3606</v>
      </c>
      <c r="G231" s="835" t="s">
        <v>3609</v>
      </c>
      <c r="H231" s="835" t="s">
        <v>3610</v>
      </c>
      <c r="I231" s="849">
        <v>0.2800000011920929</v>
      </c>
      <c r="J231" s="849">
        <v>300</v>
      </c>
      <c r="K231" s="850">
        <v>82</v>
      </c>
    </row>
    <row r="232" spans="1:11" ht="14.4" customHeight="1" x14ac:dyDescent="0.3">
      <c r="A232" s="831" t="s">
        <v>586</v>
      </c>
      <c r="B232" s="832" t="s">
        <v>587</v>
      </c>
      <c r="C232" s="835" t="s">
        <v>604</v>
      </c>
      <c r="D232" s="863" t="s">
        <v>605</v>
      </c>
      <c r="E232" s="835" t="s">
        <v>3605</v>
      </c>
      <c r="F232" s="863" t="s">
        <v>3606</v>
      </c>
      <c r="G232" s="835" t="s">
        <v>3613</v>
      </c>
      <c r="H232" s="835" t="s">
        <v>3614</v>
      </c>
      <c r="I232" s="849">
        <v>0.52500000596046448</v>
      </c>
      <c r="J232" s="849">
        <v>300</v>
      </c>
      <c r="K232" s="850">
        <v>156</v>
      </c>
    </row>
    <row r="233" spans="1:11" ht="14.4" customHeight="1" x14ac:dyDescent="0.3">
      <c r="A233" s="831" t="s">
        <v>586</v>
      </c>
      <c r="B233" s="832" t="s">
        <v>587</v>
      </c>
      <c r="C233" s="835" t="s">
        <v>604</v>
      </c>
      <c r="D233" s="863" t="s">
        <v>605</v>
      </c>
      <c r="E233" s="835" t="s">
        <v>3605</v>
      </c>
      <c r="F233" s="863" t="s">
        <v>3606</v>
      </c>
      <c r="G233" s="835" t="s">
        <v>3615</v>
      </c>
      <c r="H233" s="835" t="s">
        <v>3616</v>
      </c>
      <c r="I233" s="849">
        <v>0.95500001311302185</v>
      </c>
      <c r="J233" s="849">
        <v>200</v>
      </c>
      <c r="K233" s="850">
        <v>191</v>
      </c>
    </row>
    <row r="234" spans="1:11" ht="14.4" customHeight="1" x14ac:dyDescent="0.3">
      <c r="A234" s="831" t="s">
        <v>586</v>
      </c>
      <c r="B234" s="832" t="s">
        <v>587</v>
      </c>
      <c r="C234" s="835" t="s">
        <v>604</v>
      </c>
      <c r="D234" s="863" t="s">
        <v>605</v>
      </c>
      <c r="E234" s="835" t="s">
        <v>3605</v>
      </c>
      <c r="F234" s="863" t="s">
        <v>3606</v>
      </c>
      <c r="G234" s="835" t="s">
        <v>3617</v>
      </c>
      <c r="H234" s="835" t="s">
        <v>3618</v>
      </c>
      <c r="I234" s="849">
        <v>1.8033332824707031</v>
      </c>
      <c r="J234" s="849">
        <v>300</v>
      </c>
      <c r="K234" s="850">
        <v>541</v>
      </c>
    </row>
    <row r="235" spans="1:11" ht="14.4" customHeight="1" x14ac:dyDescent="0.3">
      <c r="A235" s="831" t="s">
        <v>586</v>
      </c>
      <c r="B235" s="832" t="s">
        <v>587</v>
      </c>
      <c r="C235" s="835" t="s">
        <v>604</v>
      </c>
      <c r="D235" s="863" t="s">
        <v>605</v>
      </c>
      <c r="E235" s="835" t="s">
        <v>3619</v>
      </c>
      <c r="F235" s="863" t="s">
        <v>3620</v>
      </c>
      <c r="G235" s="835" t="s">
        <v>3752</v>
      </c>
      <c r="H235" s="835" t="s">
        <v>3753</v>
      </c>
      <c r="I235" s="849">
        <v>0.68999999761581421</v>
      </c>
      <c r="J235" s="849">
        <v>12200</v>
      </c>
      <c r="K235" s="850">
        <v>8418</v>
      </c>
    </row>
    <row r="236" spans="1:11" ht="14.4" customHeight="1" x14ac:dyDescent="0.3">
      <c r="A236" s="831" t="s">
        <v>586</v>
      </c>
      <c r="B236" s="832" t="s">
        <v>587</v>
      </c>
      <c r="C236" s="835" t="s">
        <v>604</v>
      </c>
      <c r="D236" s="863" t="s">
        <v>605</v>
      </c>
      <c r="E236" s="835" t="s">
        <v>3619</v>
      </c>
      <c r="F236" s="863" t="s">
        <v>3620</v>
      </c>
      <c r="G236" s="835" t="s">
        <v>3621</v>
      </c>
      <c r="H236" s="835" t="s">
        <v>3622</v>
      </c>
      <c r="I236" s="849">
        <v>0.68999999761581421</v>
      </c>
      <c r="J236" s="849">
        <v>6600</v>
      </c>
      <c r="K236" s="850">
        <v>4554</v>
      </c>
    </row>
    <row r="237" spans="1:11" ht="14.4" customHeight="1" x14ac:dyDescent="0.3">
      <c r="A237" s="831" t="s">
        <v>586</v>
      </c>
      <c r="B237" s="832" t="s">
        <v>587</v>
      </c>
      <c r="C237" s="835" t="s">
        <v>604</v>
      </c>
      <c r="D237" s="863" t="s">
        <v>605</v>
      </c>
      <c r="E237" s="835" t="s">
        <v>3619</v>
      </c>
      <c r="F237" s="863" t="s">
        <v>3620</v>
      </c>
      <c r="G237" s="835" t="s">
        <v>3754</v>
      </c>
      <c r="H237" s="835" t="s">
        <v>3755</v>
      </c>
      <c r="I237" s="849">
        <v>0.68999999761581421</v>
      </c>
      <c r="J237" s="849">
        <v>2200</v>
      </c>
      <c r="K237" s="850">
        <v>1518</v>
      </c>
    </row>
    <row r="238" spans="1:11" ht="14.4" customHeight="1" x14ac:dyDescent="0.3">
      <c r="A238" s="831" t="s">
        <v>586</v>
      </c>
      <c r="B238" s="832" t="s">
        <v>587</v>
      </c>
      <c r="C238" s="835" t="s">
        <v>604</v>
      </c>
      <c r="D238" s="863" t="s">
        <v>605</v>
      </c>
      <c r="E238" s="835" t="s">
        <v>3619</v>
      </c>
      <c r="F238" s="863" t="s">
        <v>3620</v>
      </c>
      <c r="G238" s="835" t="s">
        <v>3756</v>
      </c>
      <c r="H238" s="835" t="s">
        <v>3757</v>
      </c>
      <c r="I238" s="849">
        <v>0.68999999761581421</v>
      </c>
      <c r="J238" s="849">
        <v>360</v>
      </c>
      <c r="K238" s="850">
        <v>248.39999389648437</v>
      </c>
    </row>
    <row r="239" spans="1:11" ht="14.4" customHeight="1" x14ac:dyDescent="0.3">
      <c r="A239" s="831" t="s">
        <v>586</v>
      </c>
      <c r="B239" s="832" t="s">
        <v>587</v>
      </c>
      <c r="C239" s="835" t="s">
        <v>604</v>
      </c>
      <c r="D239" s="863" t="s">
        <v>605</v>
      </c>
      <c r="E239" s="835" t="s">
        <v>3619</v>
      </c>
      <c r="F239" s="863" t="s">
        <v>3620</v>
      </c>
      <c r="G239" s="835" t="s">
        <v>3758</v>
      </c>
      <c r="H239" s="835" t="s">
        <v>3759</v>
      </c>
      <c r="I239" s="849">
        <v>2.940000057220459</v>
      </c>
      <c r="J239" s="849">
        <v>50</v>
      </c>
      <c r="K239" s="850">
        <v>146.97000122070312</v>
      </c>
    </row>
    <row r="240" spans="1:11" ht="14.4" customHeight="1" x14ac:dyDescent="0.3">
      <c r="A240" s="831" t="s">
        <v>586</v>
      </c>
      <c r="B240" s="832" t="s">
        <v>587</v>
      </c>
      <c r="C240" s="835" t="s">
        <v>604</v>
      </c>
      <c r="D240" s="863" t="s">
        <v>605</v>
      </c>
      <c r="E240" s="835" t="s">
        <v>3619</v>
      </c>
      <c r="F240" s="863" t="s">
        <v>3620</v>
      </c>
      <c r="G240" s="835" t="s">
        <v>3760</v>
      </c>
      <c r="H240" s="835" t="s">
        <v>3761</v>
      </c>
      <c r="I240" s="849">
        <v>12.586666742960611</v>
      </c>
      <c r="J240" s="849">
        <v>150</v>
      </c>
      <c r="K240" s="850">
        <v>1888</v>
      </c>
    </row>
    <row r="241" spans="1:11" ht="14.4" customHeight="1" x14ac:dyDescent="0.3">
      <c r="A241" s="831" t="s">
        <v>586</v>
      </c>
      <c r="B241" s="832" t="s">
        <v>587</v>
      </c>
      <c r="C241" s="835" t="s">
        <v>604</v>
      </c>
      <c r="D241" s="863" t="s">
        <v>605</v>
      </c>
      <c r="E241" s="835" t="s">
        <v>3619</v>
      </c>
      <c r="F241" s="863" t="s">
        <v>3620</v>
      </c>
      <c r="G241" s="835" t="s">
        <v>3762</v>
      </c>
      <c r="H241" s="835" t="s">
        <v>3763</v>
      </c>
      <c r="I241" s="849">
        <v>12.476000022888183</v>
      </c>
      <c r="J241" s="849">
        <v>210</v>
      </c>
      <c r="K241" s="850">
        <v>2615.4000015258789</v>
      </c>
    </row>
    <row r="242" spans="1:11" ht="14.4" customHeight="1" x14ac:dyDescent="0.3">
      <c r="A242" s="831" t="s">
        <v>586</v>
      </c>
      <c r="B242" s="832" t="s">
        <v>587</v>
      </c>
      <c r="C242" s="835" t="s">
        <v>604</v>
      </c>
      <c r="D242" s="863" t="s">
        <v>605</v>
      </c>
      <c r="E242" s="835" t="s">
        <v>3619</v>
      </c>
      <c r="F242" s="863" t="s">
        <v>3620</v>
      </c>
      <c r="G242" s="835" t="s">
        <v>3764</v>
      </c>
      <c r="H242" s="835" t="s">
        <v>3765</v>
      </c>
      <c r="I242" s="849">
        <v>12.555714334760394</v>
      </c>
      <c r="J242" s="849">
        <v>350</v>
      </c>
      <c r="K242" s="850">
        <v>4394.5</v>
      </c>
    </row>
    <row r="243" spans="1:11" ht="14.4" customHeight="1" x14ac:dyDescent="0.3">
      <c r="A243" s="831" t="s">
        <v>586</v>
      </c>
      <c r="B243" s="832" t="s">
        <v>587</v>
      </c>
      <c r="C243" s="835" t="s">
        <v>604</v>
      </c>
      <c r="D243" s="863" t="s">
        <v>605</v>
      </c>
      <c r="E243" s="835" t="s">
        <v>3619</v>
      </c>
      <c r="F243" s="863" t="s">
        <v>3620</v>
      </c>
      <c r="G243" s="835" t="s">
        <v>3766</v>
      </c>
      <c r="H243" s="835" t="s">
        <v>3767</v>
      </c>
      <c r="I243" s="849">
        <v>12.590000152587891</v>
      </c>
      <c r="J243" s="849">
        <v>40</v>
      </c>
      <c r="K243" s="850">
        <v>503.60000610351562</v>
      </c>
    </row>
    <row r="244" spans="1:11" ht="14.4" customHeight="1" x14ac:dyDescent="0.3">
      <c r="A244" s="831" t="s">
        <v>586</v>
      </c>
      <c r="B244" s="832" t="s">
        <v>587</v>
      </c>
      <c r="C244" s="835" t="s">
        <v>607</v>
      </c>
      <c r="D244" s="863" t="s">
        <v>608</v>
      </c>
      <c r="E244" s="835" t="s">
        <v>3375</v>
      </c>
      <c r="F244" s="863" t="s">
        <v>3376</v>
      </c>
      <c r="G244" s="835" t="s">
        <v>3377</v>
      </c>
      <c r="H244" s="835" t="s">
        <v>3378</v>
      </c>
      <c r="I244" s="849">
        <v>147.19223531087241</v>
      </c>
      <c r="J244" s="849">
        <v>6</v>
      </c>
      <c r="K244" s="850">
        <v>883.14999389648437</v>
      </c>
    </row>
    <row r="245" spans="1:11" ht="14.4" customHeight="1" x14ac:dyDescent="0.3">
      <c r="A245" s="831" t="s">
        <v>586</v>
      </c>
      <c r="B245" s="832" t="s">
        <v>587</v>
      </c>
      <c r="C245" s="835" t="s">
        <v>607</v>
      </c>
      <c r="D245" s="863" t="s">
        <v>608</v>
      </c>
      <c r="E245" s="835" t="s">
        <v>3375</v>
      </c>
      <c r="F245" s="863" t="s">
        <v>3376</v>
      </c>
      <c r="G245" s="835" t="s">
        <v>3768</v>
      </c>
      <c r="H245" s="835" t="s">
        <v>3769</v>
      </c>
      <c r="I245" s="849">
        <v>139.44000244140625</v>
      </c>
      <c r="J245" s="849">
        <v>1</v>
      </c>
      <c r="K245" s="850">
        <v>139.44000244140625</v>
      </c>
    </row>
    <row r="246" spans="1:11" ht="14.4" customHeight="1" x14ac:dyDescent="0.3">
      <c r="A246" s="831" t="s">
        <v>586</v>
      </c>
      <c r="B246" s="832" t="s">
        <v>587</v>
      </c>
      <c r="C246" s="835" t="s">
        <v>607</v>
      </c>
      <c r="D246" s="863" t="s">
        <v>608</v>
      </c>
      <c r="E246" s="835" t="s">
        <v>3375</v>
      </c>
      <c r="F246" s="863" t="s">
        <v>3376</v>
      </c>
      <c r="G246" s="835" t="s">
        <v>3379</v>
      </c>
      <c r="H246" s="835" t="s">
        <v>3380</v>
      </c>
      <c r="I246" s="849">
        <v>147.17666625976562</v>
      </c>
      <c r="J246" s="849">
        <v>6</v>
      </c>
      <c r="K246" s="850">
        <v>883.05000305175781</v>
      </c>
    </row>
    <row r="247" spans="1:11" ht="14.4" customHeight="1" x14ac:dyDescent="0.3">
      <c r="A247" s="831" t="s">
        <v>586</v>
      </c>
      <c r="B247" s="832" t="s">
        <v>587</v>
      </c>
      <c r="C247" s="835" t="s">
        <v>607</v>
      </c>
      <c r="D247" s="863" t="s">
        <v>608</v>
      </c>
      <c r="E247" s="835" t="s">
        <v>3375</v>
      </c>
      <c r="F247" s="863" t="s">
        <v>3376</v>
      </c>
      <c r="G247" s="835" t="s">
        <v>3770</v>
      </c>
      <c r="H247" s="835" t="s">
        <v>3771</v>
      </c>
      <c r="I247" s="849">
        <v>139.44000244140625</v>
      </c>
      <c r="J247" s="849">
        <v>1</v>
      </c>
      <c r="K247" s="850">
        <v>139.44000244140625</v>
      </c>
    </row>
    <row r="248" spans="1:11" ht="14.4" customHeight="1" x14ac:dyDescent="0.3">
      <c r="A248" s="831" t="s">
        <v>586</v>
      </c>
      <c r="B248" s="832" t="s">
        <v>587</v>
      </c>
      <c r="C248" s="835" t="s">
        <v>607</v>
      </c>
      <c r="D248" s="863" t="s">
        <v>608</v>
      </c>
      <c r="E248" s="835" t="s">
        <v>3375</v>
      </c>
      <c r="F248" s="863" t="s">
        <v>3376</v>
      </c>
      <c r="G248" s="835" t="s">
        <v>3381</v>
      </c>
      <c r="H248" s="835" t="s">
        <v>3382</v>
      </c>
      <c r="I248" s="849">
        <v>34957</v>
      </c>
      <c r="J248" s="849">
        <v>5.000000074505806E-2</v>
      </c>
      <c r="K248" s="850">
        <v>1747.8499755859375</v>
      </c>
    </row>
    <row r="249" spans="1:11" ht="14.4" customHeight="1" x14ac:dyDescent="0.3">
      <c r="A249" s="831" t="s">
        <v>586</v>
      </c>
      <c r="B249" s="832" t="s">
        <v>587</v>
      </c>
      <c r="C249" s="835" t="s">
        <v>607</v>
      </c>
      <c r="D249" s="863" t="s">
        <v>608</v>
      </c>
      <c r="E249" s="835" t="s">
        <v>3375</v>
      </c>
      <c r="F249" s="863" t="s">
        <v>3376</v>
      </c>
      <c r="G249" s="835" t="s">
        <v>3383</v>
      </c>
      <c r="H249" s="835" t="s">
        <v>3384</v>
      </c>
      <c r="I249" s="849">
        <v>152.46000671386719</v>
      </c>
      <c r="J249" s="849">
        <v>18</v>
      </c>
      <c r="K249" s="850">
        <v>2744.2801055908203</v>
      </c>
    </row>
    <row r="250" spans="1:11" ht="14.4" customHeight="1" x14ac:dyDescent="0.3">
      <c r="A250" s="831" t="s">
        <v>586</v>
      </c>
      <c r="B250" s="832" t="s">
        <v>587</v>
      </c>
      <c r="C250" s="835" t="s">
        <v>607</v>
      </c>
      <c r="D250" s="863" t="s">
        <v>608</v>
      </c>
      <c r="E250" s="835" t="s">
        <v>3772</v>
      </c>
      <c r="F250" s="863" t="s">
        <v>3773</v>
      </c>
      <c r="G250" s="835" t="s">
        <v>3774</v>
      </c>
      <c r="H250" s="835" t="s">
        <v>3775</v>
      </c>
      <c r="I250" s="849">
        <v>3.2000000476837158</v>
      </c>
      <c r="J250" s="849">
        <v>975</v>
      </c>
      <c r="K250" s="850">
        <v>3120</v>
      </c>
    </row>
    <row r="251" spans="1:11" ht="14.4" customHeight="1" x14ac:dyDescent="0.3">
      <c r="A251" s="831" t="s">
        <v>586</v>
      </c>
      <c r="B251" s="832" t="s">
        <v>587</v>
      </c>
      <c r="C251" s="835" t="s">
        <v>607</v>
      </c>
      <c r="D251" s="863" t="s">
        <v>608</v>
      </c>
      <c r="E251" s="835" t="s">
        <v>3772</v>
      </c>
      <c r="F251" s="863" t="s">
        <v>3773</v>
      </c>
      <c r="G251" s="835" t="s">
        <v>3776</v>
      </c>
      <c r="H251" s="835" t="s">
        <v>3777</v>
      </c>
      <c r="I251" s="849">
        <v>90.629997253417969</v>
      </c>
      <c r="J251" s="849">
        <v>1</v>
      </c>
      <c r="K251" s="850">
        <v>90.629997253417969</v>
      </c>
    </row>
    <row r="252" spans="1:11" ht="14.4" customHeight="1" x14ac:dyDescent="0.3">
      <c r="A252" s="831" t="s">
        <v>586</v>
      </c>
      <c r="B252" s="832" t="s">
        <v>587</v>
      </c>
      <c r="C252" s="835" t="s">
        <v>607</v>
      </c>
      <c r="D252" s="863" t="s">
        <v>608</v>
      </c>
      <c r="E252" s="835" t="s">
        <v>3772</v>
      </c>
      <c r="F252" s="863" t="s">
        <v>3773</v>
      </c>
      <c r="G252" s="835" t="s">
        <v>3778</v>
      </c>
      <c r="H252" s="835" t="s">
        <v>3779</v>
      </c>
      <c r="I252" s="849">
        <v>52.880001068115234</v>
      </c>
      <c r="J252" s="849">
        <v>2</v>
      </c>
      <c r="K252" s="850">
        <v>105.76000213623047</v>
      </c>
    </row>
    <row r="253" spans="1:11" ht="14.4" customHeight="1" x14ac:dyDescent="0.3">
      <c r="A253" s="831" t="s">
        <v>586</v>
      </c>
      <c r="B253" s="832" t="s">
        <v>587</v>
      </c>
      <c r="C253" s="835" t="s">
        <v>607</v>
      </c>
      <c r="D253" s="863" t="s">
        <v>608</v>
      </c>
      <c r="E253" s="835" t="s">
        <v>3385</v>
      </c>
      <c r="F253" s="863" t="s">
        <v>3386</v>
      </c>
      <c r="G253" s="835" t="s">
        <v>3629</v>
      </c>
      <c r="H253" s="835" t="s">
        <v>3630</v>
      </c>
      <c r="I253" s="849">
        <v>4.1100001335144043</v>
      </c>
      <c r="J253" s="849">
        <v>100</v>
      </c>
      <c r="K253" s="850">
        <v>411</v>
      </c>
    </row>
    <row r="254" spans="1:11" ht="14.4" customHeight="1" x14ac:dyDescent="0.3">
      <c r="A254" s="831" t="s">
        <v>586</v>
      </c>
      <c r="B254" s="832" t="s">
        <v>587</v>
      </c>
      <c r="C254" s="835" t="s">
        <v>607</v>
      </c>
      <c r="D254" s="863" t="s">
        <v>608</v>
      </c>
      <c r="E254" s="835" t="s">
        <v>3385</v>
      </c>
      <c r="F254" s="863" t="s">
        <v>3386</v>
      </c>
      <c r="G254" s="835" t="s">
        <v>3389</v>
      </c>
      <c r="H254" s="835" t="s">
        <v>3391</v>
      </c>
      <c r="I254" s="849">
        <v>6.25</v>
      </c>
      <c r="J254" s="849">
        <v>200</v>
      </c>
      <c r="K254" s="850">
        <v>1250</v>
      </c>
    </row>
    <row r="255" spans="1:11" ht="14.4" customHeight="1" x14ac:dyDescent="0.3">
      <c r="A255" s="831" t="s">
        <v>586</v>
      </c>
      <c r="B255" s="832" t="s">
        <v>587</v>
      </c>
      <c r="C255" s="835" t="s">
        <v>607</v>
      </c>
      <c r="D255" s="863" t="s">
        <v>608</v>
      </c>
      <c r="E255" s="835" t="s">
        <v>3385</v>
      </c>
      <c r="F255" s="863" t="s">
        <v>3386</v>
      </c>
      <c r="G255" s="835" t="s">
        <v>3395</v>
      </c>
      <c r="H255" s="835" t="s">
        <v>3780</v>
      </c>
      <c r="I255" s="849">
        <v>8.5900001525878906</v>
      </c>
      <c r="J255" s="849">
        <v>240</v>
      </c>
      <c r="K255" s="850">
        <v>2061.60009765625</v>
      </c>
    </row>
    <row r="256" spans="1:11" ht="14.4" customHeight="1" x14ac:dyDescent="0.3">
      <c r="A256" s="831" t="s">
        <v>586</v>
      </c>
      <c r="B256" s="832" t="s">
        <v>587</v>
      </c>
      <c r="C256" s="835" t="s">
        <v>607</v>
      </c>
      <c r="D256" s="863" t="s">
        <v>608</v>
      </c>
      <c r="E256" s="835" t="s">
        <v>3385</v>
      </c>
      <c r="F256" s="863" t="s">
        <v>3386</v>
      </c>
      <c r="G256" s="835" t="s">
        <v>3395</v>
      </c>
      <c r="H256" s="835" t="s">
        <v>3396</v>
      </c>
      <c r="I256" s="849">
        <v>8.5900001525878906</v>
      </c>
      <c r="J256" s="849">
        <v>180</v>
      </c>
      <c r="K256" s="850">
        <v>1546.2000732421875</v>
      </c>
    </row>
    <row r="257" spans="1:11" ht="14.4" customHeight="1" x14ac:dyDescent="0.3">
      <c r="A257" s="831" t="s">
        <v>586</v>
      </c>
      <c r="B257" s="832" t="s">
        <v>587</v>
      </c>
      <c r="C257" s="835" t="s">
        <v>607</v>
      </c>
      <c r="D257" s="863" t="s">
        <v>608</v>
      </c>
      <c r="E257" s="835" t="s">
        <v>3385</v>
      </c>
      <c r="F257" s="863" t="s">
        <v>3386</v>
      </c>
      <c r="G257" s="835" t="s">
        <v>3633</v>
      </c>
      <c r="H257" s="835" t="s">
        <v>3634</v>
      </c>
      <c r="I257" s="849">
        <v>0.97000002861022949</v>
      </c>
      <c r="J257" s="849">
        <v>900</v>
      </c>
      <c r="K257" s="850">
        <v>873</v>
      </c>
    </row>
    <row r="258" spans="1:11" ht="14.4" customHeight="1" x14ac:dyDescent="0.3">
      <c r="A258" s="831" t="s">
        <v>586</v>
      </c>
      <c r="B258" s="832" t="s">
        <v>587</v>
      </c>
      <c r="C258" s="835" t="s">
        <v>607</v>
      </c>
      <c r="D258" s="863" t="s">
        <v>608</v>
      </c>
      <c r="E258" s="835" t="s">
        <v>3385</v>
      </c>
      <c r="F258" s="863" t="s">
        <v>3386</v>
      </c>
      <c r="G258" s="835" t="s">
        <v>3635</v>
      </c>
      <c r="H258" s="835" t="s">
        <v>3636</v>
      </c>
      <c r="I258" s="849">
        <v>1.4950000047683716</v>
      </c>
      <c r="J258" s="849">
        <v>2500</v>
      </c>
      <c r="K258" s="850">
        <v>3735</v>
      </c>
    </row>
    <row r="259" spans="1:11" ht="14.4" customHeight="1" x14ac:dyDescent="0.3">
      <c r="A259" s="831" t="s">
        <v>586</v>
      </c>
      <c r="B259" s="832" t="s">
        <v>587</v>
      </c>
      <c r="C259" s="835" t="s">
        <v>607</v>
      </c>
      <c r="D259" s="863" t="s">
        <v>608</v>
      </c>
      <c r="E259" s="835" t="s">
        <v>3385</v>
      </c>
      <c r="F259" s="863" t="s">
        <v>3386</v>
      </c>
      <c r="G259" s="835" t="s">
        <v>3639</v>
      </c>
      <c r="H259" s="835" t="s">
        <v>3640</v>
      </c>
      <c r="I259" s="849">
        <v>0.62666666507720947</v>
      </c>
      <c r="J259" s="849">
        <v>1600</v>
      </c>
      <c r="K259" s="850">
        <v>1007</v>
      </c>
    </row>
    <row r="260" spans="1:11" ht="14.4" customHeight="1" x14ac:dyDescent="0.3">
      <c r="A260" s="831" t="s">
        <v>586</v>
      </c>
      <c r="B260" s="832" t="s">
        <v>587</v>
      </c>
      <c r="C260" s="835" t="s">
        <v>607</v>
      </c>
      <c r="D260" s="863" t="s">
        <v>608</v>
      </c>
      <c r="E260" s="835" t="s">
        <v>3385</v>
      </c>
      <c r="F260" s="863" t="s">
        <v>3386</v>
      </c>
      <c r="G260" s="835" t="s">
        <v>3781</v>
      </c>
      <c r="H260" s="835" t="s">
        <v>3782</v>
      </c>
      <c r="I260" s="849">
        <v>1.2914285319192069</v>
      </c>
      <c r="J260" s="849">
        <v>5600</v>
      </c>
      <c r="K260" s="850">
        <v>7226</v>
      </c>
    </row>
    <row r="261" spans="1:11" ht="14.4" customHeight="1" x14ac:dyDescent="0.3">
      <c r="A261" s="831" t="s">
        <v>586</v>
      </c>
      <c r="B261" s="832" t="s">
        <v>587</v>
      </c>
      <c r="C261" s="835" t="s">
        <v>607</v>
      </c>
      <c r="D261" s="863" t="s">
        <v>608</v>
      </c>
      <c r="E261" s="835" t="s">
        <v>3385</v>
      </c>
      <c r="F261" s="863" t="s">
        <v>3386</v>
      </c>
      <c r="G261" s="835" t="s">
        <v>3405</v>
      </c>
      <c r="H261" s="835" t="s">
        <v>3406</v>
      </c>
      <c r="I261" s="849">
        <v>22.147499561309814</v>
      </c>
      <c r="J261" s="849">
        <v>150</v>
      </c>
      <c r="K261" s="850">
        <v>3322.25</v>
      </c>
    </row>
    <row r="262" spans="1:11" ht="14.4" customHeight="1" x14ac:dyDescent="0.3">
      <c r="A262" s="831" t="s">
        <v>586</v>
      </c>
      <c r="B262" s="832" t="s">
        <v>587</v>
      </c>
      <c r="C262" s="835" t="s">
        <v>607</v>
      </c>
      <c r="D262" s="863" t="s">
        <v>608</v>
      </c>
      <c r="E262" s="835" t="s">
        <v>3385</v>
      </c>
      <c r="F262" s="863" t="s">
        <v>3386</v>
      </c>
      <c r="G262" s="835" t="s">
        <v>3407</v>
      </c>
      <c r="H262" s="835" t="s">
        <v>3408</v>
      </c>
      <c r="I262" s="849">
        <v>30.178000259399415</v>
      </c>
      <c r="J262" s="849">
        <v>130</v>
      </c>
      <c r="K262" s="850">
        <v>3923.1500244140625</v>
      </c>
    </row>
    <row r="263" spans="1:11" ht="14.4" customHeight="1" x14ac:dyDescent="0.3">
      <c r="A263" s="831" t="s">
        <v>586</v>
      </c>
      <c r="B263" s="832" t="s">
        <v>587</v>
      </c>
      <c r="C263" s="835" t="s">
        <v>607</v>
      </c>
      <c r="D263" s="863" t="s">
        <v>608</v>
      </c>
      <c r="E263" s="835" t="s">
        <v>3385</v>
      </c>
      <c r="F263" s="863" t="s">
        <v>3386</v>
      </c>
      <c r="G263" s="835" t="s">
        <v>3409</v>
      </c>
      <c r="H263" s="835" t="s">
        <v>3410</v>
      </c>
      <c r="I263" s="849">
        <v>5.2699999809265137</v>
      </c>
      <c r="J263" s="849">
        <v>20</v>
      </c>
      <c r="K263" s="850">
        <v>105.40000152587891</v>
      </c>
    </row>
    <row r="264" spans="1:11" ht="14.4" customHeight="1" x14ac:dyDescent="0.3">
      <c r="A264" s="831" t="s">
        <v>586</v>
      </c>
      <c r="B264" s="832" t="s">
        <v>587</v>
      </c>
      <c r="C264" s="835" t="s">
        <v>607</v>
      </c>
      <c r="D264" s="863" t="s">
        <v>608</v>
      </c>
      <c r="E264" s="835" t="s">
        <v>3385</v>
      </c>
      <c r="F264" s="863" t="s">
        <v>3386</v>
      </c>
      <c r="G264" s="835" t="s">
        <v>3419</v>
      </c>
      <c r="H264" s="835" t="s">
        <v>3420</v>
      </c>
      <c r="I264" s="849">
        <v>139.17332967122397</v>
      </c>
      <c r="J264" s="849">
        <v>17</v>
      </c>
      <c r="K264" s="850">
        <v>2365.9500122070312</v>
      </c>
    </row>
    <row r="265" spans="1:11" ht="14.4" customHeight="1" x14ac:dyDescent="0.3">
      <c r="A265" s="831" t="s">
        <v>586</v>
      </c>
      <c r="B265" s="832" t="s">
        <v>587</v>
      </c>
      <c r="C265" s="835" t="s">
        <v>607</v>
      </c>
      <c r="D265" s="863" t="s">
        <v>608</v>
      </c>
      <c r="E265" s="835" t="s">
        <v>3385</v>
      </c>
      <c r="F265" s="863" t="s">
        <v>3386</v>
      </c>
      <c r="G265" s="835" t="s">
        <v>3783</v>
      </c>
      <c r="H265" s="835" t="s">
        <v>3784</v>
      </c>
      <c r="I265" s="849">
        <v>3.4300000667572021</v>
      </c>
      <c r="J265" s="849">
        <v>100</v>
      </c>
      <c r="K265" s="850">
        <v>343</v>
      </c>
    </row>
    <row r="266" spans="1:11" ht="14.4" customHeight="1" x14ac:dyDescent="0.3">
      <c r="A266" s="831" t="s">
        <v>586</v>
      </c>
      <c r="B266" s="832" t="s">
        <v>587</v>
      </c>
      <c r="C266" s="835" t="s">
        <v>607</v>
      </c>
      <c r="D266" s="863" t="s">
        <v>608</v>
      </c>
      <c r="E266" s="835" t="s">
        <v>3385</v>
      </c>
      <c r="F266" s="863" t="s">
        <v>3386</v>
      </c>
      <c r="G266" s="835" t="s">
        <v>3421</v>
      </c>
      <c r="H266" s="835" t="s">
        <v>3422</v>
      </c>
      <c r="I266" s="849">
        <v>1.3799999952316284</v>
      </c>
      <c r="J266" s="849">
        <v>700</v>
      </c>
      <c r="K266" s="850">
        <v>966</v>
      </c>
    </row>
    <row r="267" spans="1:11" ht="14.4" customHeight="1" x14ac:dyDescent="0.3">
      <c r="A267" s="831" t="s">
        <v>586</v>
      </c>
      <c r="B267" s="832" t="s">
        <v>587</v>
      </c>
      <c r="C267" s="835" t="s">
        <v>607</v>
      </c>
      <c r="D267" s="863" t="s">
        <v>608</v>
      </c>
      <c r="E267" s="835" t="s">
        <v>3385</v>
      </c>
      <c r="F267" s="863" t="s">
        <v>3386</v>
      </c>
      <c r="G267" s="835" t="s">
        <v>3423</v>
      </c>
      <c r="H267" s="835" t="s">
        <v>3424</v>
      </c>
      <c r="I267" s="849">
        <v>0.85500001907348633</v>
      </c>
      <c r="J267" s="849">
        <v>800</v>
      </c>
      <c r="K267" s="850">
        <v>684</v>
      </c>
    </row>
    <row r="268" spans="1:11" ht="14.4" customHeight="1" x14ac:dyDescent="0.3">
      <c r="A268" s="831" t="s">
        <v>586</v>
      </c>
      <c r="B268" s="832" t="s">
        <v>587</v>
      </c>
      <c r="C268" s="835" t="s">
        <v>607</v>
      </c>
      <c r="D268" s="863" t="s">
        <v>608</v>
      </c>
      <c r="E268" s="835" t="s">
        <v>3385</v>
      </c>
      <c r="F268" s="863" t="s">
        <v>3386</v>
      </c>
      <c r="G268" s="835" t="s">
        <v>3425</v>
      </c>
      <c r="H268" s="835" t="s">
        <v>3426</v>
      </c>
      <c r="I268" s="849">
        <v>1.5099999904632568</v>
      </c>
      <c r="J268" s="849">
        <v>400</v>
      </c>
      <c r="K268" s="850">
        <v>604</v>
      </c>
    </row>
    <row r="269" spans="1:11" ht="14.4" customHeight="1" x14ac:dyDescent="0.3">
      <c r="A269" s="831" t="s">
        <v>586</v>
      </c>
      <c r="B269" s="832" t="s">
        <v>587</v>
      </c>
      <c r="C269" s="835" t="s">
        <v>607</v>
      </c>
      <c r="D269" s="863" t="s">
        <v>608</v>
      </c>
      <c r="E269" s="835" t="s">
        <v>3385</v>
      </c>
      <c r="F269" s="863" t="s">
        <v>3386</v>
      </c>
      <c r="G269" s="835" t="s">
        <v>3653</v>
      </c>
      <c r="H269" s="835" t="s">
        <v>3654</v>
      </c>
      <c r="I269" s="849">
        <v>2.0649999380111694</v>
      </c>
      <c r="J269" s="849">
        <v>300</v>
      </c>
      <c r="K269" s="850">
        <v>620</v>
      </c>
    </row>
    <row r="270" spans="1:11" ht="14.4" customHeight="1" x14ac:dyDescent="0.3">
      <c r="A270" s="831" t="s">
        <v>586</v>
      </c>
      <c r="B270" s="832" t="s">
        <v>587</v>
      </c>
      <c r="C270" s="835" t="s">
        <v>607</v>
      </c>
      <c r="D270" s="863" t="s">
        <v>608</v>
      </c>
      <c r="E270" s="835" t="s">
        <v>3385</v>
      </c>
      <c r="F270" s="863" t="s">
        <v>3386</v>
      </c>
      <c r="G270" s="835" t="s">
        <v>3427</v>
      </c>
      <c r="H270" s="835" t="s">
        <v>3428</v>
      </c>
      <c r="I270" s="849">
        <v>3.3633332252502441</v>
      </c>
      <c r="J270" s="849">
        <v>200</v>
      </c>
      <c r="K270" s="850">
        <v>672.5</v>
      </c>
    </row>
    <row r="271" spans="1:11" ht="14.4" customHeight="1" x14ac:dyDescent="0.3">
      <c r="A271" s="831" t="s">
        <v>586</v>
      </c>
      <c r="B271" s="832" t="s">
        <v>587</v>
      </c>
      <c r="C271" s="835" t="s">
        <v>607</v>
      </c>
      <c r="D271" s="863" t="s">
        <v>608</v>
      </c>
      <c r="E271" s="835" t="s">
        <v>3385</v>
      </c>
      <c r="F271" s="863" t="s">
        <v>3386</v>
      </c>
      <c r="G271" s="835" t="s">
        <v>3785</v>
      </c>
      <c r="H271" s="835" t="s">
        <v>3786</v>
      </c>
      <c r="I271" s="849">
        <v>5.869999885559082</v>
      </c>
      <c r="J271" s="849">
        <v>50</v>
      </c>
      <c r="K271" s="850">
        <v>293.5</v>
      </c>
    </row>
    <row r="272" spans="1:11" ht="14.4" customHeight="1" x14ac:dyDescent="0.3">
      <c r="A272" s="831" t="s">
        <v>586</v>
      </c>
      <c r="B272" s="832" t="s">
        <v>587</v>
      </c>
      <c r="C272" s="835" t="s">
        <v>607</v>
      </c>
      <c r="D272" s="863" t="s">
        <v>608</v>
      </c>
      <c r="E272" s="835" t="s">
        <v>3385</v>
      </c>
      <c r="F272" s="863" t="s">
        <v>3386</v>
      </c>
      <c r="G272" s="835" t="s">
        <v>3431</v>
      </c>
      <c r="H272" s="835" t="s">
        <v>3432</v>
      </c>
      <c r="I272" s="849">
        <v>46</v>
      </c>
      <c r="J272" s="849">
        <v>1</v>
      </c>
      <c r="K272" s="850">
        <v>46</v>
      </c>
    </row>
    <row r="273" spans="1:11" ht="14.4" customHeight="1" x14ac:dyDescent="0.3">
      <c r="A273" s="831" t="s">
        <v>586</v>
      </c>
      <c r="B273" s="832" t="s">
        <v>587</v>
      </c>
      <c r="C273" s="835" t="s">
        <v>607</v>
      </c>
      <c r="D273" s="863" t="s">
        <v>608</v>
      </c>
      <c r="E273" s="835" t="s">
        <v>3385</v>
      </c>
      <c r="F273" s="863" t="s">
        <v>3386</v>
      </c>
      <c r="G273" s="835" t="s">
        <v>3435</v>
      </c>
      <c r="H273" s="835" t="s">
        <v>3436</v>
      </c>
      <c r="I273" s="849">
        <v>0.37999999523162842</v>
      </c>
      <c r="J273" s="849">
        <v>100</v>
      </c>
      <c r="K273" s="850">
        <v>38</v>
      </c>
    </row>
    <row r="274" spans="1:11" ht="14.4" customHeight="1" x14ac:dyDescent="0.3">
      <c r="A274" s="831" t="s">
        <v>586</v>
      </c>
      <c r="B274" s="832" t="s">
        <v>587</v>
      </c>
      <c r="C274" s="835" t="s">
        <v>607</v>
      </c>
      <c r="D274" s="863" t="s">
        <v>608</v>
      </c>
      <c r="E274" s="835" t="s">
        <v>3385</v>
      </c>
      <c r="F274" s="863" t="s">
        <v>3386</v>
      </c>
      <c r="G274" s="835" t="s">
        <v>3437</v>
      </c>
      <c r="H274" s="835" t="s">
        <v>3438</v>
      </c>
      <c r="I274" s="849">
        <v>8.5799999237060547</v>
      </c>
      <c r="J274" s="849">
        <v>268</v>
      </c>
      <c r="K274" s="850">
        <v>2299.4399871826172</v>
      </c>
    </row>
    <row r="275" spans="1:11" ht="14.4" customHeight="1" x14ac:dyDescent="0.3">
      <c r="A275" s="831" t="s">
        <v>586</v>
      </c>
      <c r="B275" s="832" t="s">
        <v>587</v>
      </c>
      <c r="C275" s="835" t="s">
        <v>607</v>
      </c>
      <c r="D275" s="863" t="s">
        <v>608</v>
      </c>
      <c r="E275" s="835" t="s">
        <v>3385</v>
      </c>
      <c r="F275" s="863" t="s">
        <v>3386</v>
      </c>
      <c r="G275" s="835" t="s">
        <v>3665</v>
      </c>
      <c r="H275" s="835" t="s">
        <v>3666</v>
      </c>
      <c r="I275" s="849">
        <v>8.6219999313354485</v>
      </c>
      <c r="J275" s="849">
        <v>400</v>
      </c>
      <c r="K275" s="850">
        <v>3448.6000061035156</v>
      </c>
    </row>
    <row r="276" spans="1:11" ht="14.4" customHeight="1" x14ac:dyDescent="0.3">
      <c r="A276" s="831" t="s">
        <v>586</v>
      </c>
      <c r="B276" s="832" t="s">
        <v>587</v>
      </c>
      <c r="C276" s="835" t="s">
        <v>607</v>
      </c>
      <c r="D276" s="863" t="s">
        <v>608</v>
      </c>
      <c r="E276" s="835" t="s">
        <v>3385</v>
      </c>
      <c r="F276" s="863" t="s">
        <v>3386</v>
      </c>
      <c r="G276" s="835" t="s">
        <v>3447</v>
      </c>
      <c r="H276" s="835" t="s">
        <v>3448</v>
      </c>
      <c r="I276" s="849">
        <v>10.520000457763672</v>
      </c>
      <c r="J276" s="849">
        <v>40</v>
      </c>
      <c r="K276" s="850">
        <v>420.79998779296875</v>
      </c>
    </row>
    <row r="277" spans="1:11" ht="14.4" customHeight="1" x14ac:dyDescent="0.3">
      <c r="A277" s="831" t="s">
        <v>586</v>
      </c>
      <c r="B277" s="832" t="s">
        <v>587</v>
      </c>
      <c r="C277" s="835" t="s">
        <v>607</v>
      </c>
      <c r="D277" s="863" t="s">
        <v>608</v>
      </c>
      <c r="E277" s="835" t="s">
        <v>3385</v>
      </c>
      <c r="F277" s="863" t="s">
        <v>3386</v>
      </c>
      <c r="G277" s="835" t="s">
        <v>3449</v>
      </c>
      <c r="H277" s="835" t="s">
        <v>3450</v>
      </c>
      <c r="I277" s="849">
        <v>2.5066666603088379</v>
      </c>
      <c r="J277" s="849">
        <v>240</v>
      </c>
      <c r="K277" s="850">
        <v>601.60000610351562</v>
      </c>
    </row>
    <row r="278" spans="1:11" ht="14.4" customHeight="1" x14ac:dyDescent="0.3">
      <c r="A278" s="831" t="s">
        <v>586</v>
      </c>
      <c r="B278" s="832" t="s">
        <v>587</v>
      </c>
      <c r="C278" s="835" t="s">
        <v>607</v>
      </c>
      <c r="D278" s="863" t="s">
        <v>608</v>
      </c>
      <c r="E278" s="835" t="s">
        <v>3385</v>
      </c>
      <c r="F278" s="863" t="s">
        <v>3386</v>
      </c>
      <c r="G278" s="835" t="s">
        <v>3451</v>
      </c>
      <c r="H278" s="835" t="s">
        <v>3452</v>
      </c>
      <c r="I278" s="849">
        <v>3.2633333206176758</v>
      </c>
      <c r="J278" s="849">
        <v>240</v>
      </c>
      <c r="K278" s="850">
        <v>783.20001220703125</v>
      </c>
    </row>
    <row r="279" spans="1:11" ht="14.4" customHeight="1" x14ac:dyDescent="0.3">
      <c r="A279" s="831" t="s">
        <v>586</v>
      </c>
      <c r="B279" s="832" t="s">
        <v>587</v>
      </c>
      <c r="C279" s="835" t="s">
        <v>607</v>
      </c>
      <c r="D279" s="863" t="s">
        <v>608</v>
      </c>
      <c r="E279" s="835" t="s">
        <v>3385</v>
      </c>
      <c r="F279" s="863" t="s">
        <v>3386</v>
      </c>
      <c r="G279" s="835" t="s">
        <v>3453</v>
      </c>
      <c r="H279" s="835" t="s">
        <v>3454</v>
      </c>
      <c r="I279" s="849">
        <v>3.9680000305175782</v>
      </c>
      <c r="J279" s="849">
        <v>360</v>
      </c>
      <c r="K279" s="850">
        <v>1428.6000213623047</v>
      </c>
    </row>
    <row r="280" spans="1:11" ht="14.4" customHeight="1" x14ac:dyDescent="0.3">
      <c r="A280" s="831" t="s">
        <v>586</v>
      </c>
      <c r="B280" s="832" t="s">
        <v>587</v>
      </c>
      <c r="C280" s="835" t="s">
        <v>607</v>
      </c>
      <c r="D280" s="863" t="s">
        <v>608</v>
      </c>
      <c r="E280" s="835" t="s">
        <v>3385</v>
      </c>
      <c r="F280" s="863" t="s">
        <v>3386</v>
      </c>
      <c r="G280" s="835" t="s">
        <v>3455</v>
      </c>
      <c r="H280" s="835" t="s">
        <v>3456</v>
      </c>
      <c r="I280" s="849">
        <v>4.4800000190734863</v>
      </c>
      <c r="J280" s="849">
        <v>140</v>
      </c>
      <c r="K280" s="850">
        <v>627.19998168945312</v>
      </c>
    </row>
    <row r="281" spans="1:11" ht="14.4" customHeight="1" x14ac:dyDescent="0.3">
      <c r="A281" s="831" t="s">
        <v>586</v>
      </c>
      <c r="B281" s="832" t="s">
        <v>587</v>
      </c>
      <c r="C281" s="835" t="s">
        <v>607</v>
      </c>
      <c r="D281" s="863" t="s">
        <v>608</v>
      </c>
      <c r="E281" s="835" t="s">
        <v>3385</v>
      </c>
      <c r="F281" s="863" t="s">
        <v>3386</v>
      </c>
      <c r="G281" s="835" t="s">
        <v>3459</v>
      </c>
      <c r="H281" s="835" t="s">
        <v>3460</v>
      </c>
      <c r="I281" s="849">
        <v>685.05599365234377</v>
      </c>
      <c r="J281" s="849">
        <v>20</v>
      </c>
      <c r="K281" s="850">
        <v>13701.1298828125</v>
      </c>
    </row>
    <row r="282" spans="1:11" ht="14.4" customHeight="1" x14ac:dyDescent="0.3">
      <c r="A282" s="831" t="s">
        <v>586</v>
      </c>
      <c r="B282" s="832" t="s">
        <v>587</v>
      </c>
      <c r="C282" s="835" t="s">
        <v>607</v>
      </c>
      <c r="D282" s="863" t="s">
        <v>608</v>
      </c>
      <c r="E282" s="835" t="s">
        <v>3385</v>
      </c>
      <c r="F282" s="863" t="s">
        <v>3386</v>
      </c>
      <c r="G282" s="835" t="s">
        <v>3461</v>
      </c>
      <c r="H282" s="835" t="s">
        <v>3462</v>
      </c>
      <c r="I282" s="849">
        <v>899.84002685546875</v>
      </c>
      <c r="J282" s="849">
        <v>10</v>
      </c>
      <c r="K282" s="850">
        <v>8998.400146484375</v>
      </c>
    </row>
    <row r="283" spans="1:11" ht="14.4" customHeight="1" x14ac:dyDescent="0.3">
      <c r="A283" s="831" t="s">
        <v>586</v>
      </c>
      <c r="B283" s="832" t="s">
        <v>587</v>
      </c>
      <c r="C283" s="835" t="s">
        <v>607</v>
      </c>
      <c r="D283" s="863" t="s">
        <v>608</v>
      </c>
      <c r="E283" s="835" t="s">
        <v>3385</v>
      </c>
      <c r="F283" s="863" t="s">
        <v>3386</v>
      </c>
      <c r="G283" s="835" t="s">
        <v>3463</v>
      </c>
      <c r="H283" s="835" t="s">
        <v>3464</v>
      </c>
      <c r="I283" s="849">
        <v>1083.8800048828125</v>
      </c>
      <c r="J283" s="849">
        <v>7</v>
      </c>
      <c r="K283" s="850">
        <v>7587.159912109375</v>
      </c>
    </row>
    <row r="284" spans="1:11" ht="14.4" customHeight="1" x14ac:dyDescent="0.3">
      <c r="A284" s="831" t="s">
        <v>586</v>
      </c>
      <c r="B284" s="832" t="s">
        <v>587</v>
      </c>
      <c r="C284" s="835" t="s">
        <v>607</v>
      </c>
      <c r="D284" s="863" t="s">
        <v>608</v>
      </c>
      <c r="E284" s="835" t="s">
        <v>3385</v>
      </c>
      <c r="F284" s="863" t="s">
        <v>3386</v>
      </c>
      <c r="G284" s="835" t="s">
        <v>3465</v>
      </c>
      <c r="H284" s="835" t="s">
        <v>3466</v>
      </c>
      <c r="I284" s="849">
        <v>39.108332316080727</v>
      </c>
      <c r="J284" s="849">
        <v>70</v>
      </c>
      <c r="K284" s="850">
        <v>2737.5700378417969</v>
      </c>
    </row>
    <row r="285" spans="1:11" ht="14.4" customHeight="1" x14ac:dyDescent="0.3">
      <c r="A285" s="831" t="s">
        <v>586</v>
      </c>
      <c r="B285" s="832" t="s">
        <v>587</v>
      </c>
      <c r="C285" s="835" t="s">
        <v>607</v>
      </c>
      <c r="D285" s="863" t="s">
        <v>608</v>
      </c>
      <c r="E285" s="835" t="s">
        <v>3385</v>
      </c>
      <c r="F285" s="863" t="s">
        <v>3386</v>
      </c>
      <c r="G285" s="835" t="s">
        <v>3469</v>
      </c>
      <c r="H285" s="835" t="s">
        <v>3470</v>
      </c>
      <c r="I285" s="849">
        <v>10.119999885559082</v>
      </c>
      <c r="J285" s="849">
        <v>10</v>
      </c>
      <c r="K285" s="850">
        <v>101.19999694824219</v>
      </c>
    </row>
    <row r="286" spans="1:11" ht="14.4" customHeight="1" x14ac:dyDescent="0.3">
      <c r="A286" s="831" t="s">
        <v>586</v>
      </c>
      <c r="B286" s="832" t="s">
        <v>587</v>
      </c>
      <c r="C286" s="835" t="s">
        <v>607</v>
      </c>
      <c r="D286" s="863" t="s">
        <v>608</v>
      </c>
      <c r="E286" s="835" t="s">
        <v>3385</v>
      </c>
      <c r="F286" s="863" t="s">
        <v>3386</v>
      </c>
      <c r="G286" s="835" t="s">
        <v>3471</v>
      </c>
      <c r="H286" s="835" t="s">
        <v>3472</v>
      </c>
      <c r="I286" s="849">
        <v>0.67000001668930054</v>
      </c>
      <c r="J286" s="849">
        <v>1900</v>
      </c>
      <c r="K286" s="850">
        <v>1273</v>
      </c>
    </row>
    <row r="287" spans="1:11" ht="14.4" customHeight="1" x14ac:dyDescent="0.3">
      <c r="A287" s="831" t="s">
        <v>586</v>
      </c>
      <c r="B287" s="832" t="s">
        <v>587</v>
      </c>
      <c r="C287" s="835" t="s">
        <v>607</v>
      </c>
      <c r="D287" s="863" t="s">
        <v>608</v>
      </c>
      <c r="E287" s="835" t="s">
        <v>3385</v>
      </c>
      <c r="F287" s="863" t="s">
        <v>3386</v>
      </c>
      <c r="G287" s="835" t="s">
        <v>3475</v>
      </c>
      <c r="H287" s="835" t="s">
        <v>3476</v>
      </c>
      <c r="I287" s="849">
        <v>27.875714165823801</v>
      </c>
      <c r="J287" s="849">
        <v>19</v>
      </c>
      <c r="K287" s="850">
        <v>529.64999389648437</v>
      </c>
    </row>
    <row r="288" spans="1:11" ht="14.4" customHeight="1" x14ac:dyDescent="0.3">
      <c r="A288" s="831" t="s">
        <v>586</v>
      </c>
      <c r="B288" s="832" t="s">
        <v>587</v>
      </c>
      <c r="C288" s="835" t="s">
        <v>607</v>
      </c>
      <c r="D288" s="863" t="s">
        <v>608</v>
      </c>
      <c r="E288" s="835" t="s">
        <v>3385</v>
      </c>
      <c r="F288" s="863" t="s">
        <v>3386</v>
      </c>
      <c r="G288" s="835" t="s">
        <v>3477</v>
      </c>
      <c r="H288" s="835" t="s">
        <v>3478</v>
      </c>
      <c r="I288" s="849">
        <v>28.733332951863606</v>
      </c>
      <c r="J288" s="849">
        <v>128</v>
      </c>
      <c r="K288" s="850">
        <v>3678.1000213623047</v>
      </c>
    </row>
    <row r="289" spans="1:11" ht="14.4" customHeight="1" x14ac:dyDescent="0.3">
      <c r="A289" s="831" t="s">
        <v>586</v>
      </c>
      <c r="B289" s="832" t="s">
        <v>587</v>
      </c>
      <c r="C289" s="835" t="s">
        <v>607</v>
      </c>
      <c r="D289" s="863" t="s">
        <v>608</v>
      </c>
      <c r="E289" s="835" t="s">
        <v>3481</v>
      </c>
      <c r="F289" s="863" t="s">
        <v>3482</v>
      </c>
      <c r="G289" s="835" t="s">
        <v>3787</v>
      </c>
      <c r="H289" s="835" t="s">
        <v>3788</v>
      </c>
      <c r="I289" s="849">
        <v>175.00999450683594</v>
      </c>
      <c r="J289" s="849">
        <v>10</v>
      </c>
      <c r="K289" s="850">
        <v>1750.0677490234375</v>
      </c>
    </row>
    <row r="290" spans="1:11" ht="14.4" customHeight="1" x14ac:dyDescent="0.3">
      <c r="A290" s="831" t="s">
        <v>586</v>
      </c>
      <c r="B290" s="832" t="s">
        <v>587</v>
      </c>
      <c r="C290" s="835" t="s">
        <v>607</v>
      </c>
      <c r="D290" s="863" t="s">
        <v>608</v>
      </c>
      <c r="E290" s="835" t="s">
        <v>3481</v>
      </c>
      <c r="F290" s="863" t="s">
        <v>3482</v>
      </c>
      <c r="G290" s="835" t="s">
        <v>3485</v>
      </c>
      <c r="H290" s="835" t="s">
        <v>3486</v>
      </c>
      <c r="I290" s="849">
        <v>6.2940000534057621</v>
      </c>
      <c r="J290" s="849">
        <v>90</v>
      </c>
      <c r="K290" s="850">
        <v>566.40000915527344</v>
      </c>
    </row>
    <row r="291" spans="1:11" ht="14.4" customHeight="1" x14ac:dyDescent="0.3">
      <c r="A291" s="831" t="s">
        <v>586</v>
      </c>
      <c r="B291" s="832" t="s">
        <v>587</v>
      </c>
      <c r="C291" s="835" t="s">
        <v>607</v>
      </c>
      <c r="D291" s="863" t="s">
        <v>608</v>
      </c>
      <c r="E291" s="835" t="s">
        <v>3481</v>
      </c>
      <c r="F291" s="863" t="s">
        <v>3482</v>
      </c>
      <c r="G291" s="835" t="s">
        <v>3789</v>
      </c>
      <c r="H291" s="835" t="s">
        <v>3790</v>
      </c>
      <c r="I291" s="849">
        <v>2.9066667556762695</v>
      </c>
      <c r="J291" s="849">
        <v>130</v>
      </c>
      <c r="K291" s="850">
        <v>377.80000305175781</v>
      </c>
    </row>
    <row r="292" spans="1:11" ht="14.4" customHeight="1" x14ac:dyDescent="0.3">
      <c r="A292" s="831" t="s">
        <v>586</v>
      </c>
      <c r="B292" s="832" t="s">
        <v>587</v>
      </c>
      <c r="C292" s="835" t="s">
        <v>607</v>
      </c>
      <c r="D292" s="863" t="s">
        <v>608</v>
      </c>
      <c r="E292" s="835" t="s">
        <v>3481</v>
      </c>
      <c r="F292" s="863" t="s">
        <v>3482</v>
      </c>
      <c r="G292" s="835" t="s">
        <v>3791</v>
      </c>
      <c r="H292" s="835" t="s">
        <v>3792</v>
      </c>
      <c r="I292" s="849">
        <v>2.9100000858306885</v>
      </c>
      <c r="J292" s="849">
        <v>50</v>
      </c>
      <c r="K292" s="850">
        <v>145.5</v>
      </c>
    </row>
    <row r="293" spans="1:11" ht="14.4" customHeight="1" x14ac:dyDescent="0.3">
      <c r="A293" s="831" t="s">
        <v>586</v>
      </c>
      <c r="B293" s="832" t="s">
        <v>587</v>
      </c>
      <c r="C293" s="835" t="s">
        <v>607</v>
      </c>
      <c r="D293" s="863" t="s">
        <v>608</v>
      </c>
      <c r="E293" s="835" t="s">
        <v>3481</v>
      </c>
      <c r="F293" s="863" t="s">
        <v>3482</v>
      </c>
      <c r="G293" s="835" t="s">
        <v>3793</v>
      </c>
      <c r="H293" s="835" t="s">
        <v>3794</v>
      </c>
      <c r="I293" s="849">
        <v>2.9000000953674316</v>
      </c>
      <c r="J293" s="849">
        <v>50</v>
      </c>
      <c r="K293" s="850">
        <v>145</v>
      </c>
    </row>
    <row r="294" spans="1:11" ht="14.4" customHeight="1" x14ac:dyDescent="0.3">
      <c r="A294" s="831" t="s">
        <v>586</v>
      </c>
      <c r="B294" s="832" t="s">
        <v>587</v>
      </c>
      <c r="C294" s="835" t="s">
        <v>607</v>
      </c>
      <c r="D294" s="863" t="s">
        <v>608</v>
      </c>
      <c r="E294" s="835" t="s">
        <v>3481</v>
      </c>
      <c r="F294" s="863" t="s">
        <v>3482</v>
      </c>
      <c r="G294" s="835" t="s">
        <v>3717</v>
      </c>
      <c r="H294" s="835" t="s">
        <v>3718</v>
      </c>
      <c r="I294" s="849">
        <v>4.8133334318796797</v>
      </c>
      <c r="J294" s="849">
        <v>280</v>
      </c>
      <c r="K294" s="850">
        <v>1348.2200164794922</v>
      </c>
    </row>
    <row r="295" spans="1:11" ht="14.4" customHeight="1" x14ac:dyDescent="0.3">
      <c r="A295" s="831" t="s">
        <v>586</v>
      </c>
      <c r="B295" s="832" t="s">
        <v>587</v>
      </c>
      <c r="C295" s="835" t="s">
        <v>607</v>
      </c>
      <c r="D295" s="863" t="s">
        <v>608</v>
      </c>
      <c r="E295" s="835" t="s">
        <v>3481</v>
      </c>
      <c r="F295" s="863" t="s">
        <v>3482</v>
      </c>
      <c r="G295" s="835" t="s">
        <v>3487</v>
      </c>
      <c r="H295" s="835" t="s">
        <v>3488</v>
      </c>
      <c r="I295" s="849">
        <v>1.333333303531011E-2</v>
      </c>
      <c r="J295" s="849">
        <v>130</v>
      </c>
      <c r="K295" s="850">
        <v>1.800000011920929</v>
      </c>
    </row>
    <row r="296" spans="1:11" ht="14.4" customHeight="1" x14ac:dyDescent="0.3">
      <c r="A296" s="831" t="s">
        <v>586</v>
      </c>
      <c r="B296" s="832" t="s">
        <v>587</v>
      </c>
      <c r="C296" s="835" t="s">
        <v>607</v>
      </c>
      <c r="D296" s="863" t="s">
        <v>608</v>
      </c>
      <c r="E296" s="835" t="s">
        <v>3481</v>
      </c>
      <c r="F296" s="863" t="s">
        <v>3482</v>
      </c>
      <c r="G296" s="835" t="s">
        <v>3795</v>
      </c>
      <c r="H296" s="835" t="s">
        <v>3796</v>
      </c>
      <c r="I296" s="849">
        <v>1.9357142959322249</v>
      </c>
      <c r="J296" s="849">
        <v>950</v>
      </c>
      <c r="K296" s="850">
        <v>1840</v>
      </c>
    </row>
    <row r="297" spans="1:11" ht="14.4" customHeight="1" x14ac:dyDescent="0.3">
      <c r="A297" s="831" t="s">
        <v>586</v>
      </c>
      <c r="B297" s="832" t="s">
        <v>587</v>
      </c>
      <c r="C297" s="835" t="s">
        <v>607</v>
      </c>
      <c r="D297" s="863" t="s">
        <v>608</v>
      </c>
      <c r="E297" s="835" t="s">
        <v>3481</v>
      </c>
      <c r="F297" s="863" t="s">
        <v>3482</v>
      </c>
      <c r="G297" s="835" t="s">
        <v>3489</v>
      </c>
      <c r="H297" s="835" t="s">
        <v>3490</v>
      </c>
      <c r="I297" s="849">
        <v>11.144999980926514</v>
      </c>
      <c r="J297" s="849">
        <v>100</v>
      </c>
      <c r="K297" s="850">
        <v>1114.5</v>
      </c>
    </row>
    <row r="298" spans="1:11" ht="14.4" customHeight="1" x14ac:dyDescent="0.3">
      <c r="A298" s="831" t="s">
        <v>586</v>
      </c>
      <c r="B298" s="832" t="s">
        <v>587</v>
      </c>
      <c r="C298" s="835" t="s">
        <v>607</v>
      </c>
      <c r="D298" s="863" t="s">
        <v>608</v>
      </c>
      <c r="E298" s="835" t="s">
        <v>3481</v>
      </c>
      <c r="F298" s="863" t="s">
        <v>3482</v>
      </c>
      <c r="G298" s="835" t="s">
        <v>3797</v>
      </c>
      <c r="H298" s="835" t="s">
        <v>3798</v>
      </c>
      <c r="I298" s="849">
        <v>64.129997253417969</v>
      </c>
      <c r="J298" s="849">
        <v>2</v>
      </c>
      <c r="K298" s="850">
        <v>128.25999450683594</v>
      </c>
    </row>
    <row r="299" spans="1:11" ht="14.4" customHeight="1" x14ac:dyDescent="0.3">
      <c r="A299" s="831" t="s">
        <v>586</v>
      </c>
      <c r="B299" s="832" t="s">
        <v>587</v>
      </c>
      <c r="C299" s="835" t="s">
        <v>607</v>
      </c>
      <c r="D299" s="863" t="s">
        <v>608</v>
      </c>
      <c r="E299" s="835" t="s">
        <v>3481</v>
      </c>
      <c r="F299" s="863" t="s">
        <v>3482</v>
      </c>
      <c r="G299" s="835" t="s">
        <v>3799</v>
      </c>
      <c r="H299" s="835" t="s">
        <v>3800</v>
      </c>
      <c r="I299" s="849">
        <v>14.670000076293945</v>
      </c>
      <c r="J299" s="849">
        <v>20</v>
      </c>
      <c r="K299" s="850">
        <v>293.39999389648437</v>
      </c>
    </row>
    <row r="300" spans="1:11" ht="14.4" customHeight="1" x14ac:dyDescent="0.3">
      <c r="A300" s="831" t="s">
        <v>586</v>
      </c>
      <c r="B300" s="832" t="s">
        <v>587</v>
      </c>
      <c r="C300" s="835" t="s">
        <v>607</v>
      </c>
      <c r="D300" s="863" t="s">
        <v>608</v>
      </c>
      <c r="E300" s="835" t="s">
        <v>3481</v>
      </c>
      <c r="F300" s="863" t="s">
        <v>3482</v>
      </c>
      <c r="G300" s="835" t="s">
        <v>3491</v>
      </c>
      <c r="H300" s="835" t="s">
        <v>3492</v>
      </c>
      <c r="I300" s="849">
        <v>6.1533333460489912</v>
      </c>
      <c r="J300" s="849">
        <v>280</v>
      </c>
      <c r="K300" s="850">
        <v>1722.7999877929687</v>
      </c>
    </row>
    <row r="301" spans="1:11" ht="14.4" customHeight="1" x14ac:dyDescent="0.3">
      <c r="A301" s="831" t="s">
        <v>586</v>
      </c>
      <c r="B301" s="832" t="s">
        <v>587</v>
      </c>
      <c r="C301" s="835" t="s">
        <v>607</v>
      </c>
      <c r="D301" s="863" t="s">
        <v>608</v>
      </c>
      <c r="E301" s="835" t="s">
        <v>3481</v>
      </c>
      <c r="F301" s="863" t="s">
        <v>3482</v>
      </c>
      <c r="G301" s="835" t="s">
        <v>3493</v>
      </c>
      <c r="H301" s="835" t="s">
        <v>3494</v>
      </c>
      <c r="I301" s="849">
        <v>3.4600000381469727</v>
      </c>
      <c r="J301" s="849">
        <v>280</v>
      </c>
      <c r="K301" s="850">
        <v>968.79998779296875</v>
      </c>
    </row>
    <row r="302" spans="1:11" ht="14.4" customHeight="1" x14ac:dyDescent="0.3">
      <c r="A302" s="831" t="s">
        <v>586</v>
      </c>
      <c r="B302" s="832" t="s">
        <v>587</v>
      </c>
      <c r="C302" s="835" t="s">
        <v>607</v>
      </c>
      <c r="D302" s="863" t="s">
        <v>608</v>
      </c>
      <c r="E302" s="835" t="s">
        <v>3481</v>
      </c>
      <c r="F302" s="863" t="s">
        <v>3482</v>
      </c>
      <c r="G302" s="835" t="s">
        <v>3491</v>
      </c>
      <c r="H302" s="835" t="s">
        <v>3801</v>
      </c>
      <c r="I302" s="849">
        <v>6.1500000953674316</v>
      </c>
      <c r="J302" s="849">
        <v>100</v>
      </c>
      <c r="K302" s="850">
        <v>615</v>
      </c>
    </row>
    <row r="303" spans="1:11" ht="14.4" customHeight="1" x14ac:dyDescent="0.3">
      <c r="A303" s="831" t="s">
        <v>586</v>
      </c>
      <c r="B303" s="832" t="s">
        <v>587</v>
      </c>
      <c r="C303" s="835" t="s">
        <v>607</v>
      </c>
      <c r="D303" s="863" t="s">
        <v>608</v>
      </c>
      <c r="E303" s="835" t="s">
        <v>3481</v>
      </c>
      <c r="F303" s="863" t="s">
        <v>3482</v>
      </c>
      <c r="G303" s="835" t="s">
        <v>3493</v>
      </c>
      <c r="H303" s="835" t="s">
        <v>3721</v>
      </c>
      <c r="I303" s="849">
        <v>3.4600000381469727</v>
      </c>
      <c r="J303" s="849">
        <v>200</v>
      </c>
      <c r="K303" s="850">
        <v>692</v>
      </c>
    </row>
    <row r="304" spans="1:11" ht="14.4" customHeight="1" x14ac:dyDescent="0.3">
      <c r="A304" s="831" t="s">
        <v>586</v>
      </c>
      <c r="B304" s="832" t="s">
        <v>587</v>
      </c>
      <c r="C304" s="835" t="s">
        <v>607</v>
      </c>
      <c r="D304" s="863" t="s">
        <v>608</v>
      </c>
      <c r="E304" s="835" t="s">
        <v>3481</v>
      </c>
      <c r="F304" s="863" t="s">
        <v>3482</v>
      </c>
      <c r="G304" s="835" t="s">
        <v>3802</v>
      </c>
      <c r="H304" s="835" t="s">
        <v>3803</v>
      </c>
      <c r="I304" s="849">
        <v>21.989999771118164</v>
      </c>
      <c r="J304" s="849">
        <v>2</v>
      </c>
      <c r="K304" s="850">
        <v>43.979999542236328</v>
      </c>
    </row>
    <row r="305" spans="1:11" ht="14.4" customHeight="1" x14ac:dyDescent="0.3">
      <c r="A305" s="831" t="s">
        <v>586</v>
      </c>
      <c r="B305" s="832" t="s">
        <v>587</v>
      </c>
      <c r="C305" s="835" t="s">
        <v>607</v>
      </c>
      <c r="D305" s="863" t="s">
        <v>608</v>
      </c>
      <c r="E305" s="835" t="s">
        <v>3481</v>
      </c>
      <c r="F305" s="863" t="s">
        <v>3482</v>
      </c>
      <c r="G305" s="835" t="s">
        <v>3804</v>
      </c>
      <c r="H305" s="835" t="s">
        <v>3805</v>
      </c>
      <c r="I305" s="849">
        <v>17.909999847412109</v>
      </c>
      <c r="J305" s="849">
        <v>20</v>
      </c>
      <c r="K305" s="850">
        <v>358.16000366210937</v>
      </c>
    </row>
    <row r="306" spans="1:11" ht="14.4" customHeight="1" x14ac:dyDescent="0.3">
      <c r="A306" s="831" t="s">
        <v>586</v>
      </c>
      <c r="B306" s="832" t="s">
        <v>587</v>
      </c>
      <c r="C306" s="835" t="s">
        <v>607</v>
      </c>
      <c r="D306" s="863" t="s">
        <v>608</v>
      </c>
      <c r="E306" s="835" t="s">
        <v>3481</v>
      </c>
      <c r="F306" s="863" t="s">
        <v>3482</v>
      </c>
      <c r="G306" s="835" t="s">
        <v>3806</v>
      </c>
      <c r="H306" s="835" t="s">
        <v>3807</v>
      </c>
      <c r="I306" s="849">
        <v>17.979999542236328</v>
      </c>
      <c r="J306" s="849">
        <v>50</v>
      </c>
      <c r="K306" s="850">
        <v>899</v>
      </c>
    </row>
    <row r="307" spans="1:11" ht="14.4" customHeight="1" x14ac:dyDescent="0.3">
      <c r="A307" s="831" t="s">
        <v>586</v>
      </c>
      <c r="B307" s="832" t="s">
        <v>587</v>
      </c>
      <c r="C307" s="835" t="s">
        <v>607</v>
      </c>
      <c r="D307" s="863" t="s">
        <v>608</v>
      </c>
      <c r="E307" s="835" t="s">
        <v>3481</v>
      </c>
      <c r="F307" s="863" t="s">
        <v>3482</v>
      </c>
      <c r="G307" s="835" t="s">
        <v>3495</v>
      </c>
      <c r="H307" s="835" t="s">
        <v>3496</v>
      </c>
      <c r="I307" s="849">
        <v>17.979999542236328</v>
      </c>
      <c r="J307" s="849">
        <v>350</v>
      </c>
      <c r="K307" s="850">
        <v>6293</v>
      </c>
    </row>
    <row r="308" spans="1:11" ht="14.4" customHeight="1" x14ac:dyDescent="0.3">
      <c r="A308" s="831" t="s">
        <v>586</v>
      </c>
      <c r="B308" s="832" t="s">
        <v>587</v>
      </c>
      <c r="C308" s="835" t="s">
        <v>607</v>
      </c>
      <c r="D308" s="863" t="s">
        <v>608</v>
      </c>
      <c r="E308" s="835" t="s">
        <v>3481</v>
      </c>
      <c r="F308" s="863" t="s">
        <v>3482</v>
      </c>
      <c r="G308" s="835" t="s">
        <v>3497</v>
      </c>
      <c r="H308" s="835" t="s">
        <v>3498</v>
      </c>
      <c r="I308" s="849">
        <v>17.979999542236328</v>
      </c>
      <c r="J308" s="849">
        <v>50</v>
      </c>
      <c r="K308" s="850">
        <v>899</v>
      </c>
    </row>
    <row r="309" spans="1:11" ht="14.4" customHeight="1" x14ac:dyDescent="0.3">
      <c r="A309" s="831" t="s">
        <v>586</v>
      </c>
      <c r="B309" s="832" t="s">
        <v>587</v>
      </c>
      <c r="C309" s="835" t="s">
        <v>607</v>
      </c>
      <c r="D309" s="863" t="s">
        <v>608</v>
      </c>
      <c r="E309" s="835" t="s">
        <v>3481</v>
      </c>
      <c r="F309" s="863" t="s">
        <v>3482</v>
      </c>
      <c r="G309" s="835" t="s">
        <v>3501</v>
      </c>
      <c r="H309" s="835" t="s">
        <v>3502</v>
      </c>
      <c r="I309" s="849">
        <v>13.210000038146973</v>
      </c>
      <c r="J309" s="849">
        <v>10</v>
      </c>
      <c r="K309" s="850">
        <v>132.10000610351562</v>
      </c>
    </row>
    <row r="310" spans="1:11" ht="14.4" customHeight="1" x14ac:dyDescent="0.3">
      <c r="A310" s="831" t="s">
        <v>586</v>
      </c>
      <c r="B310" s="832" t="s">
        <v>587</v>
      </c>
      <c r="C310" s="835" t="s">
        <v>607</v>
      </c>
      <c r="D310" s="863" t="s">
        <v>608</v>
      </c>
      <c r="E310" s="835" t="s">
        <v>3481</v>
      </c>
      <c r="F310" s="863" t="s">
        <v>3482</v>
      </c>
      <c r="G310" s="835" t="s">
        <v>3503</v>
      </c>
      <c r="H310" s="835" t="s">
        <v>3504</v>
      </c>
      <c r="I310" s="849">
        <v>13.202499866485596</v>
      </c>
      <c r="J310" s="849">
        <v>90</v>
      </c>
      <c r="K310" s="850">
        <v>1188.2000122070312</v>
      </c>
    </row>
    <row r="311" spans="1:11" ht="14.4" customHeight="1" x14ac:dyDescent="0.3">
      <c r="A311" s="831" t="s">
        <v>586</v>
      </c>
      <c r="B311" s="832" t="s">
        <v>587</v>
      </c>
      <c r="C311" s="835" t="s">
        <v>607</v>
      </c>
      <c r="D311" s="863" t="s">
        <v>608</v>
      </c>
      <c r="E311" s="835" t="s">
        <v>3481</v>
      </c>
      <c r="F311" s="863" t="s">
        <v>3482</v>
      </c>
      <c r="G311" s="835" t="s">
        <v>3505</v>
      </c>
      <c r="H311" s="835" t="s">
        <v>3506</v>
      </c>
      <c r="I311" s="849">
        <v>13.199999809265137</v>
      </c>
      <c r="J311" s="849">
        <v>50</v>
      </c>
      <c r="K311" s="850">
        <v>660</v>
      </c>
    </row>
    <row r="312" spans="1:11" ht="14.4" customHeight="1" x14ac:dyDescent="0.3">
      <c r="A312" s="831" t="s">
        <v>586</v>
      </c>
      <c r="B312" s="832" t="s">
        <v>587</v>
      </c>
      <c r="C312" s="835" t="s">
        <v>607</v>
      </c>
      <c r="D312" s="863" t="s">
        <v>608</v>
      </c>
      <c r="E312" s="835" t="s">
        <v>3481</v>
      </c>
      <c r="F312" s="863" t="s">
        <v>3482</v>
      </c>
      <c r="G312" s="835" t="s">
        <v>3507</v>
      </c>
      <c r="H312" s="835" t="s">
        <v>3508</v>
      </c>
      <c r="I312" s="849">
        <v>4.0300002098083496</v>
      </c>
      <c r="J312" s="849">
        <v>500</v>
      </c>
      <c r="K312" s="850">
        <v>2015</v>
      </c>
    </row>
    <row r="313" spans="1:11" ht="14.4" customHeight="1" x14ac:dyDescent="0.3">
      <c r="A313" s="831" t="s">
        <v>586</v>
      </c>
      <c r="B313" s="832" t="s">
        <v>587</v>
      </c>
      <c r="C313" s="835" t="s">
        <v>607</v>
      </c>
      <c r="D313" s="863" t="s">
        <v>608</v>
      </c>
      <c r="E313" s="835" t="s">
        <v>3481</v>
      </c>
      <c r="F313" s="863" t="s">
        <v>3482</v>
      </c>
      <c r="G313" s="835" t="s">
        <v>3808</v>
      </c>
      <c r="H313" s="835" t="s">
        <v>3809</v>
      </c>
      <c r="I313" s="849">
        <v>9.6800003051757812</v>
      </c>
      <c r="J313" s="849">
        <v>500</v>
      </c>
      <c r="K313" s="850">
        <v>4840</v>
      </c>
    </row>
    <row r="314" spans="1:11" ht="14.4" customHeight="1" x14ac:dyDescent="0.3">
      <c r="A314" s="831" t="s">
        <v>586</v>
      </c>
      <c r="B314" s="832" t="s">
        <v>587</v>
      </c>
      <c r="C314" s="835" t="s">
        <v>607</v>
      </c>
      <c r="D314" s="863" t="s">
        <v>608</v>
      </c>
      <c r="E314" s="835" t="s">
        <v>3481</v>
      </c>
      <c r="F314" s="863" t="s">
        <v>3482</v>
      </c>
      <c r="G314" s="835" t="s">
        <v>3509</v>
      </c>
      <c r="H314" s="835" t="s">
        <v>3510</v>
      </c>
      <c r="I314" s="849">
        <v>4.625</v>
      </c>
      <c r="J314" s="849">
        <v>30</v>
      </c>
      <c r="K314" s="850">
        <v>138.70000076293945</v>
      </c>
    </row>
    <row r="315" spans="1:11" ht="14.4" customHeight="1" x14ac:dyDescent="0.3">
      <c r="A315" s="831" t="s">
        <v>586</v>
      </c>
      <c r="B315" s="832" t="s">
        <v>587</v>
      </c>
      <c r="C315" s="835" t="s">
        <v>607</v>
      </c>
      <c r="D315" s="863" t="s">
        <v>608</v>
      </c>
      <c r="E315" s="835" t="s">
        <v>3481</v>
      </c>
      <c r="F315" s="863" t="s">
        <v>3482</v>
      </c>
      <c r="G315" s="835" t="s">
        <v>3515</v>
      </c>
      <c r="H315" s="835" t="s">
        <v>3516</v>
      </c>
      <c r="I315" s="849">
        <v>81.730003356933594</v>
      </c>
      <c r="J315" s="849">
        <v>90</v>
      </c>
      <c r="K315" s="850">
        <v>7355.7900390625</v>
      </c>
    </row>
    <row r="316" spans="1:11" ht="14.4" customHeight="1" x14ac:dyDescent="0.3">
      <c r="A316" s="831" t="s">
        <v>586</v>
      </c>
      <c r="B316" s="832" t="s">
        <v>587</v>
      </c>
      <c r="C316" s="835" t="s">
        <v>607</v>
      </c>
      <c r="D316" s="863" t="s">
        <v>608</v>
      </c>
      <c r="E316" s="835" t="s">
        <v>3481</v>
      </c>
      <c r="F316" s="863" t="s">
        <v>3482</v>
      </c>
      <c r="G316" s="835" t="s">
        <v>3810</v>
      </c>
      <c r="H316" s="835" t="s">
        <v>3811</v>
      </c>
      <c r="I316" s="849">
        <v>326.70001220703125</v>
      </c>
      <c r="J316" s="849">
        <v>3</v>
      </c>
      <c r="K316" s="850">
        <v>980.0999755859375</v>
      </c>
    </row>
    <row r="317" spans="1:11" ht="14.4" customHeight="1" x14ac:dyDescent="0.3">
      <c r="A317" s="831" t="s">
        <v>586</v>
      </c>
      <c r="B317" s="832" t="s">
        <v>587</v>
      </c>
      <c r="C317" s="835" t="s">
        <v>607</v>
      </c>
      <c r="D317" s="863" t="s">
        <v>608</v>
      </c>
      <c r="E317" s="835" t="s">
        <v>3481</v>
      </c>
      <c r="F317" s="863" t="s">
        <v>3482</v>
      </c>
      <c r="G317" s="835" t="s">
        <v>3812</v>
      </c>
      <c r="H317" s="835" t="s">
        <v>3813</v>
      </c>
      <c r="I317" s="849">
        <v>37.509998321533203</v>
      </c>
      <c r="J317" s="849">
        <v>390</v>
      </c>
      <c r="K317" s="850">
        <v>14628.900268554688</v>
      </c>
    </row>
    <row r="318" spans="1:11" ht="14.4" customHeight="1" x14ac:dyDescent="0.3">
      <c r="A318" s="831" t="s">
        <v>586</v>
      </c>
      <c r="B318" s="832" t="s">
        <v>587</v>
      </c>
      <c r="C318" s="835" t="s">
        <v>607</v>
      </c>
      <c r="D318" s="863" t="s">
        <v>608</v>
      </c>
      <c r="E318" s="835" t="s">
        <v>3481</v>
      </c>
      <c r="F318" s="863" t="s">
        <v>3482</v>
      </c>
      <c r="G318" s="835" t="s">
        <v>3814</v>
      </c>
      <c r="H318" s="835" t="s">
        <v>3815</v>
      </c>
      <c r="I318" s="849">
        <v>1672.25</v>
      </c>
      <c r="J318" s="849">
        <v>1</v>
      </c>
      <c r="K318" s="850">
        <v>1672.25</v>
      </c>
    </row>
    <row r="319" spans="1:11" ht="14.4" customHeight="1" x14ac:dyDescent="0.3">
      <c r="A319" s="831" t="s">
        <v>586</v>
      </c>
      <c r="B319" s="832" t="s">
        <v>587</v>
      </c>
      <c r="C319" s="835" t="s">
        <v>607</v>
      </c>
      <c r="D319" s="863" t="s">
        <v>608</v>
      </c>
      <c r="E319" s="835" t="s">
        <v>3481</v>
      </c>
      <c r="F319" s="863" t="s">
        <v>3482</v>
      </c>
      <c r="G319" s="835" t="s">
        <v>3724</v>
      </c>
      <c r="H319" s="835" t="s">
        <v>3725</v>
      </c>
      <c r="I319" s="849">
        <v>11.738749742507935</v>
      </c>
      <c r="J319" s="849">
        <v>285</v>
      </c>
      <c r="K319" s="850">
        <v>3345.4000091552734</v>
      </c>
    </row>
    <row r="320" spans="1:11" ht="14.4" customHeight="1" x14ac:dyDescent="0.3">
      <c r="A320" s="831" t="s">
        <v>586</v>
      </c>
      <c r="B320" s="832" t="s">
        <v>587</v>
      </c>
      <c r="C320" s="835" t="s">
        <v>607</v>
      </c>
      <c r="D320" s="863" t="s">
        <v>608</v>
      </c>
      <c r="E320" s="835" t="s">
        <v>3481</v>
      </c>
      <c r="F320" s="863" t="s">
        <v>3482</v>
      </c>
      <c r="G320" s="835" t="s">
        <v>3529</v>
      </c>
      <c r="H320" s="835" t="s">
        <v>3530</v>
      </c>
      <c r="I320" s="849">
        <v>179.66999816894531</v>
      </c>
      <c r="J320" s="849">
        <v>10</v>
      </c>
      <c r="K320" s="850">
        <v>1796.699951171875</v>
      </c>
    </row>
    <row r="321" spans="1:11" ht="14.4" customHeight="1" x14ac:dyDescent="0.3">
      <c r="A321" s="831" t="s">
        <v>586</v>
      </c>
      <c r="B321" s="832" t="s">
        <v>587</v>
      </c>
      <c r="C321" s="835" t="s">
        <v>607</v>
      </c>
      <c r="D321" s="863" t="s">
        <v>608</v>
      </c>
      <c r="E321" s="835" t="s">
        <v>3481</v>
      </c>
      <c r="F321" s="863" t="s">
        <v>3482</v>
      </c>
      <c r="G321" s="835" t="s">
        <v>3533</v>
      </c>
      <c r="H321" s="835" t="s">
        <v>3534</v>
      </c>
      <c r="I321" s="849">
        <v>9.1999998092651367</v>
      </c>
      <c r="J321" s="849">
        <v>750</v>
      </c>
      <c r="K321" s="850">
        <v>6900</v>
      </c>
    </row>
    <row r="322" spans="1:11" ht="14.4" customHeight="1" x14ac:dyDescent="0.3">
      <c r="A322" s="831" t="s">
        <v>586</v>
      </c>
      <c r="B322" s="832" t="s">
        <v>587</v>
      </c>
      <c r="C322" s="835" t="s">
        <v>607</v>
      </c>
      <c r="D322" s="863" t="s">
        <v>608</v>
      </c>
      <c r="E322" s="835" t="s">
        <v>3481</v>
      </c>
      <c r="F322" s="863" t="s">
        <v>3482</v>
      </c>
      <c r="G322" s="835" t="s">
        <v>3816</v>
      </c>
      <c r="H322" s="835" t="s">
        <v>3817</v>
      </c>
      <c r="I322" s="849">
        <v>58.37111028035482</v>
      </c>
      <c r="J322" s="849">
        <v>90</v>
      </c>
      <c r="K322" s="850">
        <v>5253.3600463867187</v>
      </c>
    </row>
    <row r="323" spans="1:11" ht="14.4" customHeight="1" x14ac:dyDescent="0.3">
      <c r="A323" s="831" t="s">
        <v>586</v>
      </c>
      <c r="B323" s="832" t="s">
        <v>587</v>
      </c>
      <c r="C323" s="835" t="s">
        <v>607</v>
      </c>
      <c r="D323" s="863" t="s">
        <v>608</v>
      </c>
      <c r="E323" s="835" t="s">
        <v>3481</v>
      </c>
      <c r="F323" s="863" t="s">
        <v>3482</v>
      </c>
      <c r="G323" s="835" t="s">
        <v>3537</v>
      </c>
      <c r="H323" s="835" t="s">
        <v>3538</v>
      </c>
      <c r="I323" s="849">
        <v>6.2899999618530273</v>
      </c>
      <c r="J323" s="849">
        <v>20</v>
      </c>
      <c r="K323" s="850">
        <v>125.80000305175781</v>
      </c>
    </row>
    <row r="324" spans="1:11" ht="14.4" customHeight="1" x14ac:dyDescent="0.3">
      <c r="A324" s="831" t="s">
        <v>586</v>
      </c>
      <c r="B324" s="832" t="s">
        <v>587</v>
      </c>
      <c r="C324" s="835" t="s">
        <v>607</v>
      </c>
      <c r="D324" s="863" t="s">
        <v>608</v>
      </c>
      <c r="E324" s="835" t="s">
        <v>3481</v>
      </c>
      <c r="F324" s="863" t="s">
        <v>3482</v>
      </c>
      <c r="G324" s="835" t="s">
        <v>3539</v>
      </c>
      <c r="H324" s="835" t="s">
        <v>3540</v>
      </c>
      <c r="I324" s="849">
        <v>172.5</v>
      </c>
      <c r="J324" s="849">
        <v>3</v>
      </c>
      <c r="K324" s="850">
        <v>517.5</v>
      </c>
    </row>
    <row r="325" spans="1:11" ht="14.4" customHeight="1" x14ac:dyDescent="0.3">
      <c r="A325" s="831" t="s">
        <v>586</v>
      </c>
      <c r="B325" s="832" t="s">
        <v>587</v>
      </c>
      <c r="C325" s="835" t="s">
        <v>607</v>
      </c>
      <c r="D325" s="863" t="s">
        <v>608</v>
      </c>
      <c r="E325" s="835" t="s">
        <v>3481</v>
      </c>
      <c r="F325" s="863" t="s">
        <v>3482</v>
      </c>
      <c r="G325" s="835" t="s">
        <v>3541</v>
      </c>
      <c r="H325" s="835" t="s">
        <v>3542</v>
      </c>
      <c r="I325" s="849">
        <v>1539.0999755859375</v>
      </c>
      <c r="J325" s="849">
        <v>1</v>
      </c>
      <c r="K325" s="850">
        <v>1539.0999755859375</v>
      </c>
    </row>
    <row r="326" spans="1:11" ht="14.4" customHeight="1" x14ac:dyDescent="0.3">
      <c r="A326" s="831" t="s">
        <v>586</v>
      </c>
      <c r="B326" s="832" t="s">
        <v>587</v>
      </c>
      <c r="C326" s="835" t="s">
        <v>607</v>
      </c>
      <c r="D326" s="863" t="s">
        <v>608</v>
      </c>
      <c r="E326" s="835" t="s">
        <v>3481</v>
      </c>
      <c r="F326" s="863" t="s">
        <v>3482</v>
      </c>
      <c r="G326" s="835" t="s">
        <v>3818</v>
      </c>
      <c r="H326" s="835" t="s">
        <v>3819</v>
      </c>
      <c r="I326" s="849">
        <v>268.6199951171875</v>
      </c>
      <c r="J326" s="849">
        <v>3</v>
      </c>
      <c r="K326" s="850">
        <v>805.8599853515625</v>
      </c>
    </row>
    <row r="327" spans="1:11" ht="14.4" customHeight="1" x14ac:dyDescent="0.3">
      <c r="A327" s="831" t="s">
        <v>586</v>
      </c>
      <c r="B327" s="832" t="s">
        <v>587</v>
      </c>
      <c r="C327" s="835" t="s">
        <v>607</v>
      </c>
      <c r="D327" s="863" t="s">
        <v>608</v>
      </c>
      <c r="E327" s="835" t="s">
        <v>3481</v>
      </c>
      <c r="F327" s="863" t="s">
        <v>3482</v>
      </c>
      <c r="G327" s="835" t="s">
        <v>3543</v>
      </c>
      <c r="H327" s="835" t="s">
        <v>3544</v>
      </c>
      <c r="I327" s="849">
        <v>6.1700000762939453</v>
      </c>
      <c r="J327" s="849">
        <v>290</v>
      </c>
      <c r="K327" s="850">
        <v>1789.3000259399414</v>
      </c>
    </row>
    <row r="328" spans="1:11" ht="14.4" customHeight="1" x14ac:dyDescent="0.3">
      <c r="A328" s="831" t="s">
        <v>586</v>
      </c>
      <c r="B328" s="832" t="s">
        <v>587</v>
      </c>
      <c r="C328" s="835" t="s">
        <v>607</v>
      </c>
      <c r="D328" s="863" t="s">
        <v>608</v>
      </c>
      <c r="E328" s="835" t="s">
        <v>3481</v>
      </c>
      <c r="F328" s="863" t="s">
        <v>3482</v>
      </c>
      <c r="G328" s="835" t="s">
        <v>3820</v>
      </c>
      <c r="H328" s="835" t="s">
        <v>3821</v>
      </c>
      <c r="I328" s="849">
        <v>447.94000244140625</v>
      </c>
      <c r="J328" s="849">
        <v>20</v>
      </c>
      <c r="K328" s="850">
        <v>8958.81982421875</v>
      </c>
    </row>
    <row r="329" spans="1:11" ht="14.4" customHeight="1" x14ac:dyDescent="0.3">
      <c r="A329" s="831" t="s">
        <v>586</v>
      </c>
      <c r="B329" s="832" t="s">
        <v>587</v>
      </c>
      <c r="C329" s="835" t="s">
        <v>607</v>
      </c>
      <c r="D329" s="863" t="s">
        <v>608</v>
      </c>
      <c r="E329" s="835" t="s">
        <v>3481</v>
      </c>
      <c r="F329" s="863" t="s">
        <v>3482</v>
      </c>
      <c r="G329" s="835" t="s">
        <v>3822</v>
      </c>
      <c r="H329" s="835" t="s">
        <v>3823</v>
      </c>
      <c r="I329" s="849">
        <v>9.0799999237060547</v>
      </c>
      <c r="J329" s="849">
        <v>50</v>
      </c>
      <c r="K329" s="850">
        <v>453.75</v>
      </c>
    </row>
    <row r="330" spans="1:11" ht="14.4" customHeight="1" x14ac:dyDescent="0.3">
      <c r="A330" s="831" t="s">
        <v>586</v>
      </c>
      <c r="B330" s="832" t="s">
        <v>587</v>
      </c>
      <c r="C330" s="835" t="s">
        <v>607</v>
      </c>
      <c r="D330" s="863" t="s">
        <v>608</v>
      </c>
      <c r="E330" s="835" t="s">
        <v>3481</v>
      </c>
      <c r="F330" s="863" t="s">
        <v>3482</v>
      </c>
      <c r="G330" s="835" t="s">
        <v>3545</v>
      </c>
      <c r="H330" s="835" t="s">
        <v>3546</v>
      </c>
      <c r="I330" s="849">
        <v>9.6800003051757812</v>
      </c>
      <c r="J330" s="849">
        <v>20</v>
      </c>
      <c r="K330" s="850">
        <v>193.60000610351562</v>
      </c>
    </row>
    <row r="331" spans="1:11" ht="14.4" customHeight="1" x14ac:dyDescent="0.3">
      <c r="A331" s="831" t="s">
        <v>586</v>
      </c>
      <c r="B331" s="832" t="s">
        <v>587</v>
      </c>
      <c r="C331" s="835" t="s">
        <v>607</v>
      </c>
      <c r="D331" s="863" t="s">
        <v>608</v>
      </c>
      <c r="E331" s="835" t="s">
        <v>3481</v>
      </c>
      <c r="F331" s="863" t="s">
        <v>3482</v>
      </c>
      <c r="G331" s="835" t="s">
        <v>3547</v>
      </c>
      <c r="H331" s="835" t="s">
        <v>3548</v>
      </c>
      <c r="I331" s="849">
        <v>1.0900000333786011</v>
      </c>
      <c r="J331" s="849">
        <v>3900</v>
      </c>
      <c r="K331" s="850">
        <v>4251</v>
      </c>
    </row>
    <row r="332" spans="1:11" ht="14.4" customHeight="1" x14ac:dyDescent="0.3">
      <c r="A332" s="831" t="s">
        <v>586</v>
      </c>
      <c r="B332" s="832" t="s">
        <v>587</v>
      </c>
      <c r="C332" s="835" t="s">
        <v>607</v>
      </c>
      <c r="D332" s="863" t="s">
        <v>608</v>
      </c>
      <c r="E332" s="835" t="s">
        <v>3481</v>
      </c>
      <c r="F332" s="863" t="s">
        <v>3482</v>
      </c>
      <c r="G332" s="835" t="s">
        <v>3549</v>
      </c>
      <c r="H332" s="835" t="s">
        <v>3550</v>
      </c>
      <c r="I332" s="849">
        <v>0.47874999046325684</v>
      </c>
      <c r="J332" s="849">
        <v>1900</v>
      </c>
      <c r="K332" s="850">
        <v>909</v>
      </c>
    </row>
    <row r="333" spans="1:11" ht="14.4" customHeight="1" x14ac:dyDescent="0.3">
      <c r="A333" s="831" t="s">
        <v>586</v>
      </c>
      <c r="B333" s="832" t="s">
        <v>587</v>
      </c>
      <c r="C333" s="835" t="s">
        <v>607</v>
      </c>
      <c r="D333" s="863" t="s">
        <v>608</v>
      </c>
      <c r="E333" s="835" t="s">
        <v>3481</v>
      </c>
      <c r="F333" s="863" t="s">
        <v>3482</v>
      </c>
      <c r="G333" s="835" t="s">
        <v>3551</v>
      </c>
      <c r="H333" s="835" t="s">
        <v>3552</v>
      </c>
      <c r="I333" s="849">
        <v>1.6733332872390747</v>
      </c>
      <c r="J333" s="849">
        <v>2500</v>
      </c>
      <c r="K333" s="850">
        <v>4186</v>
      </c>
    </row>
    <row r="334" spans="1:11" ht="14.4" customHeight="1" x14ac:dyDescent="0.3">
      <c r="A334" s="831" t="s">
        <v>586</v>
      </c>
      <c r="B334" s="832" t="s">
        <v>587</v>
      </c>
      <c r="C334" s="835" t="s">
        <v>607</v>
      </c>
      <c r="D334" s="863" t="s">
        <v>608</v>
      </c>
      <c r="E334" s="835" t="s">
        <v>3481</v>
      </c>
      <c r="F334" s="863" t="s">
        <v>3482</v>
      </c>
      <c r="G334" s="835" t="s">
        <v>3553</v>
      </c>
      <c r="H334" s="835" t="s">
        <v>3554</v>
      </c>
      <c r="I334" s="849">
        <v>0.67000001668930054</v>
      </c>
      <c r="J334" s="849">
        <v>3100</v>
      </c>
      <c r="K334" s="850">
        <v>2077</v>
      </c>
    </row>
    <row r="335" spans="1:11" ht="14.4" customHeight="1" x14ac:dyDescent="0.3">
      <c r="A335" s="831" t="s">
        <v>586</v>
      </c>
      <c r="B335" s="832" t="s">
        <v>587</v>
      </c>
      <c r="C335" s="835" t="s">
        <v>607</v>
      </c>
      <c r="D335" s="863" t="s">
        <v>608</v>
      </c>
      <c r="E335" s="835" t="s">
        <v>3481</v>
      </c>
      <c r="F335" s="863" t="s">
        <v>3482</v>
      </c>
      <c r="G335" s="835" t="s">
        <v>3555</v>
      </c>
      <c r="H335" s="835" t="s">
        <v>3556</v>
      </c>
      <c r="I335" s="849">
        <v>2.7440000057220457</v>
      </c>
      <c r="J335" s="849">
        <v>600</v>
      </c>
      <c r="K335" s="850">
        <v>1647</v>
      </c>
    </row>
    <row r="336" spans="1:11" ht="14.4" customHeight="1" x14ac:dyDescent="0.3">
      <c r="A336" s="831" t="s">
        <v>586</v>
      </c>
      <c r="B336" s="832" t="s">
        <v>587</v>
      </c>
      <c r="C336" s="835" t="s">
        <v>607</v>
      </c>
      <c r="D336" s="863" t="s">
        <v>608</v>
      </c>
      <c r="E336" s="835" t="s">
        <v>3481</v>
      </c>
      <c r="F336" s="863" t="s">
        <v>3482</v>
      </c>
      <c r="G336" s="835" t="s">
        <v>3824</v>
      </c>
      <c r="H336" s="835" t="s">
        <v>3825</v>
      </c>
      <c r="I336" s="849">
        <v>1.9350000023841858</v>
      </c>
      <c r="J336" s="849">
        <v>200</v>
      </c>
      <c r="K336" s="850">
        <v>387</v>
      </c>
    </row>
    <row r="337" spans="1:11" ht="14.4" customHeight="1" x14ac:dyDescent="0.3">
      <c r="A337" s="831" t="s">
        <v>586</v>
      </c>
      <c r="B337" s="832" t="s">
        <v>587</v>
      </c>
      <c r="C337" s="835" t="s">
        <v>607</v>
      </c>
      <c r="D337" s="863" t="s">
        <v>608</v>
      </c>
      <c r="E337" s="835" t="s">
        <v>3481</v>
      </c>
      <c r="F337" s="863" t="s">
        <v>3482</v>
      </c>
      <c r="G337" s="835" t="s">
        <v>3557</v>
      </c>
      <c r="H337" s="835" t="s">
        <v>3558</v>
      </c>
      <c r="I337" s="849">
        <v>5.2066666285196943</v>
      </c>
      <c r="J337" s="849">
        <v>180</v>
      </c>
      <c r="K337" s="850">
        <v>937.30000305175781</v>
      </c>
    </row>
    <row r="338" spans="1:11" ht="14.4" customHeight="1" x14ac:dyDescent="0.3">
      <c r="A338" s="831" t="s">
        <v>586</v>
      </c>
      <c r="B338" s="832" t="s">
        <v>587</v>
      </c>
      <c r="C338" s="835" t="s">
        <v>607</v>
      </c>
      <c r="D338" s="863" t="s">
        <v>608</v>
      </c>
      <c r="E338" s="835" t="s">
        <v>3481</v>
      </c>
      <c r="F338" s="863" t="s">
        <v>3482</v>
      </c>
      <c r="G338" s="835" t="s">
        <v>3826</v>
      </c>
      <c r="H338" s="835" t="s">
        <v>3827</v>
      </c>
      <c r="I338" s="849">
        <v>8.8299999237060547</v>
      </c>
      <c r="J338" s="849">
        <v>15</v>
      </c>
      <c r="K338" s="850">
        <v>132.45000457763672</v>
      </c>
    </row>
    <row r="339" spans="1:11" ht="14.4" customHeight="1" x14ac:dyDescent="0.3">
      <c r="A339" s="831" t="s">
        <v>586</v>
      </c>
      <c r="B339" s="832" t="s">
        <v>587</v>
      </c>
      <c r="C339" s="835" t="s">
        <v>607</v>
      </c>
      <c r="D339" s="863" t="s">
        <v>608</v>
      </c>
      <c r="E339" s="835" t="s">
        <v>3481</v>
      </c>
      <c r="F339" s="863" t="s">
        <v>3482</v>
      </c>
      <c r="G339" s="835" t="s">
        <v>3828</v>
      </c>
      <c r="H339" s="835" t="s">
        <v>3829</v>
      </c>
      <c r="I339" s="849">
        <v>8.4700002670288086</v>
      </c>
      <c r="J339" s="849">
        <v>150</v>
      </c>
      <c r="K339" s="850">
        <v>1270.5</v>
      </c>
    </row>
    <row r="340" spans="1:11" ht="14.4" customHeight="1" x14ac:dyDescent="0.3">
      <c r="A340" s="831" t="s">
        <v>586</v>
      </c>
      <c r="B340" s="832" t="s">
        <v>587</v>
      </c>
      <c r="C340" s="835" t="s">
        <v>607</v>
      </c>
      <c r="D340" s="863" t="s">
        <v>608</v>
      </c>
      <c r="E340" s="835" t="s">
        <v>3481</v>
      </c>
      <c r="F340" s="863" t="s">
        <v>3482</v>
      </c>
      <c r="G340" s="835" t="s">
        <v>3830</v>
      </c>
      <c r="H340" s="835" t="s">
        <v>3831</v>
      </c>
      <c r="I340" s="849">
        <v>10.523333549499512</v>
      </c>
      <c r="J340" s="849">
        <v>300</v>
      </c>
      <c r="K340" s="850">
        <v>3157.5</v>
      </c>
    </row>
    <row r="341" spans="1:11" ht="14.4" customHeight="1" x14ac:dyDescent="0.3">
      <c r="A341" s="831" t="s">
        <v>586</v>
      </c>
      <c r="B341" s="832" t="s">
        <v>587</v>
      </c>
      <c r="C341" s="835" t="s">
        <v>607</v>
      </c>
      <c r="D341" s="863" t="s">
        <v>608</v>
      </c>
      <c r="E341" s="835" t="s">
        <v>3481</v>
      </c>
      <c r="F341" s="863" t="s">
        <v>3482</v>
      </c>
      <c r="G341" s="835" t="s">
        <v>3559</v>
      </c>
      <c r="H341" s="835" t="s">
        <v>3560</v>
      </c>
      <c r="I341" s="849">
        <v>2.1800000667572021</v>
      </c>
      <c r="J341" s="849">
        <v>100</v>
      </c>
      <c r="K341" s="850">
        <v>218</v>
      </c>
    </row>
    <row r="342" spans="1:11" ht="14.4" customHeight="1" x14ac:dyDescent="0.3">
      <c r="A342" s="831" t="s">
        <v>586</v>
      </c>
      <c r="B342" s="832" t="s">
        <v>587</v>
      </c>
      <c r="C342" s="835" t="s">
        <v>607</v>
      </c>
      <c r="D342" s="863" t="s">
        <v>608</v>
      </c>
      <c r="E342" s="835" t="s">
        <v>3481</v>
      </c>
      <c r="F342" s="863" t="s">
        <v>3482</v>
      </c>
      <c r="G342" s="835" t="s">
        <v>3561</v>
      </c>
      <c r="H342" s="835" t="s">
        <v>3562</v>
      </c>
      <c r="I342" s="849">
        <v>6.2300000190734863</v>
      </c>
      <c r="J342" s="849">
        <v>30</v>
      </c>
      <c r="K342" s="850">
        <v>186.89999389648437</v>
      </c>
    </row>
    <row r="343" spans="1:11" ht="14.4" customHeight="1" x14ac:dyDescent="0.3">
      <c r="A343" s="831" t="s">
        <v>586</v>
      </c>
      <c r="B343" s="832" t="s">
        <v>587</v>
      </c>
      <c r="C343" s="835" t="s">
        <v>607</v>
      </c>
      <c r="D343" s="863" t="s">
        <v>608</v>
      </c>
      <c r="E343" s="835" t="s">
        <v>3481</v>
      </c>
      <c r="F343" s="863" t="s">
        <v>3482</v>
      </c>
      <c r="G343" s="835" t="s">
        <v>3832</v>
      </c>
      <c r="H343" s="835" t="s">
        <v>3833</v>
      </c>
      <c r="I343" s="849">
        <v>1140.4349975585937</v>
      </c>
      <c r="J343" s="849">
        <v>3</v>
      </c>
      <c r="K343" s="850">
        <v>3421.3199462890625</v>
      </c>
    </row>
    <row r="344" spans="1:11" ht="14.4" customHeight="1" x14ac:dyDescent="0.3">
      <c r="A344" s="831" t="s">
        <v>586</v>
      </c>
      <c r="B344" s="832" t="s">
        <v>587</v>
      </c>
      <c r="C344" s="835" t="s">
        <v>607</v>
      </c>
      <c r="D344" s="863" t="s">
        <v>608</v>
      </c>
      <c r="E344" s="835" t="s">
        <v>3481</v>
      </c>
      <c r="F344" s="863" t="s">
        <v>3482</v>
      </c>
      <c r="G344" s="835" t="s">
        <v>3834</v>
      </c>
      <c r="H344" s="835" t="s">
        <v>3835</v>
      </c>
      <c r="I344" s="849">
        <v>471.89999389648437</v>
      </c>
      <c r="J344" s="849">
        <v>1</v>
      </c>
      <c r="K344" s="850">
        <v>471.89999389648437</v>
      </c>
    </row>
    <row r="345" spans="1:11" ht="14.4" customHeight="1" x14ac:dyDescent="0.3">
      <c r="A345" s="831" t="s">
        <v>586</v>
      </c>
      <c r="B345" s="832" t="s">
        <v>587</v>
      </c>
      <c r="C345" s="835" t="s">
        <v>607</v>
      </c>
      <c r="D345" s="863" t="s">
        <v>608</v>
      </c>
      <c r="E345" s="835" t="s">
        <v>3481</v>
      </c>
      <c r="F345" s="863" t="s">
        <v>3482</v>
      </c>
      <c r="G345" s="835" t="s">
        <v>3565</v>
      </c>
      <c r="H345" s="835" t="s">
        <v>3566</v>
      </c>
      <c r="I345" s="849">
        <v>1.2699999809265137</v>
      </c>
      <c r="J345" s="849">
        <v>75</v>
      </c>
      <c r="K345" s="850">
        <v>95.25</v>
      </c>
    </row>
    <row r="346" spans="1:11" ht="14.4" customHeight="1" x14ac:dyDescent="0.3">
      <c r="A346" s="831" t="s">
        <v>586</v>
      </c>
      <c r="B346" s="832" t="s">
        <v>587</v>
      </c>
      <c r="C346" s="835" t="s">
        <v>607</v>
      </c>
      <c r="D346" s="863" t="s">
        <v>608</v>
      </c>
      <c r="E346" s="835" t="s">
        <v>3481</v>
      </c>
      <c r="F346" s="863" t="s">
        <v>3482</v>
      </c>
      <c r="G346" s="835" t="s">
        <v>3567</v>
      </c>
      <c r="H346" s="835" t="s">
        <v>3568</v>
      </c>
      <c r="I346" s="849">
        <v>1.0299999713897705</v>
      </c>
      <c r="J346" s="849">
        <v>300</v>
      </c>
      <c r="K346" s="850">
        <v>309</v>
      </c>
    </row>
    <row r="347" spans="1:11" ht="14.4" customHeight="1" x14ac:dyDescent="0.3">
      <c r="A347" s="831" t="s">
        <v>586</v>
      </c>
      <c r="B347" s="832" t="s">
        <v>587</v>
      </c>
      <c r="C347" s="835" t="s">
        <v>607</v>
      </c>
      <c r="D347" s="863" t="s">
        <v>608</v>
      </c>
      <c r="E347" s="835" t="s">
        <v>3481</v>
      </c>
      <c r="F347" s="863" t="s">
        <v>3482</v>
      </c>
      <c r="G347" s="835" t="s">
        <v>3569</v>
      </c>
      <c r="H347" s="835" t="s">
        <v>3570</v>
      </c>
      <c r="I347" s="849">
        <v>3.0550000667572021</v>
      </c>
      <c r="J347" s="849">
        <v>100</v>
      </c>
      <c r="K347" s="850">
        <v>305.5</v>
      </c>
    </row>
    <row r="348" spans="1:11" ht="14.4" customHeight="1" x14ac:dyDescent="0.3">
      <c r="A348" s="831" t="s">
        <v>586</v>
      </c>
      <c r="B348" s="832" t="s">
        <v>587</v>
      </c>
      <c r="C348" s="835" t="s">
        <v>607</v>
      </c>
      <c r="D348" s="863" t="s">
        <v>608</v>
      </c>
      <c r="E348" s="835" t="s">
        <v>3481</v>
      </c>
      <c r="F348" s="863" t="s">
        <v>3482</v>
      </c>
      <c r="G348" s="835" t="s">
        <v>3738</v>
      </c>
      <c r="H348" s="835" t="s">
        <v>3739</v>
      </c>
      <c r="I348" s="849">
        <v>0.4699999988079071</v>
      </c>
      <c r="J348" s="849">
        <v>400</v>
      </c>
      <c r="K348" s="850">
        <v>188</v>
      </c>
    </row>
    <row r="349" spans="1:11" ht="14.4" customHeight="1" x14ac:dyDescent="0.3">
      <c r="A349" s="831" t="s">
        <v>586</v>
      </c>
      <c r="B349" s="832" t="s">
        <v>587</v>
      </c>
      <c r="C349" s="835" t="s">
        <v>607</v>
      </c>
      <c r="D349" s="863" t="s">
        <v>608</v>
      </c>
      <c r="E349" s="835" t="s">
        <v>3481</v>
      </c>
      <c r="F349" s="863" t="s">
        <v>3482</v>
      </c>
      <c r="G349" s="835" t="s">
        <v>3571</v>
      </c>
      <c r="H349" s="835" t="s">
        <v>3572</v>
      </c>
      <c r="I349" s="849">
        <v>0.47333332896232605</v>
      </c>
      <c r="J349" s="849">
        <v>1700</v>
      </c>
      <c r="K349" s="850">
        <v>805</v>
      </c>
    </row>
    <row r="350" spans="1:11" ht="14.4" customHeight="1" x14ac:dyDescent="0.3">
      <c r="A350" s="831" t="s">
        <v>586</v>
      </c>
      <c r="B350" s="832" t="s">
        <v>587</v>
      </c>
      <c r="C350" s="835" t="s">
        <v>607</v>
      </c>
      <c r="D350" s="863" t="s">
        <v>608</v>
      </c>
      <c r="E350" s="835" t="s">
        <v>3481</v>
      </c>
      <c r="F350" s="863" t="s">
        <v>3482</v>
      </c>
      <c r="G350" s="835" t="s">
        <v>3836</v>
      </c>
      <c r="H350" s="835" t="s">
        <v>3837</v>
      </c>
      <c r="I350" s="849">
        <v>0.56000000238418579</v>
      </c>
      <c r="J350" s="849">
        <v>450</v>
      </c>
      <c r="K350" s="850">
        <v>252</v>
      </c>
    </row>
    <row r="351" spans="1:11" ht="14.4" customHeight="1" x14ac:dyDescent="0.3">
      <c r="A351" s="831" t="s">
        <v>586</v>
      </c>
      <c r="B351" s="832" t="s">
        <v>587</v>
      </c>
      <c r="C351" s="835" t="s">
        <v>607</v>
      </c>
      <c r="D351" s="863" t="s">
        <v>608</v>
      </c>
      <c r="E351" s="835" t="s">
        <v>3481</v>
      </c>
      <c r="F351" s="863" t="s">
        <v>3482</v>
      </c>
      <c r="G351" s="835" t="s">
        <v>3573</v>
      </c>
      <c r="H351" s="835" t="s">
        <v>3574</v>
      </c>
      <c r="I351" s="849">
        <v>2.0899999141693115</v>
      </c>
      <c r="J351" s="849">
        <v>20</v>
      </c>
      <c r="K351" s="850">
        <v>41.799999237060547</v>
      </c>
    </row>
    <row r="352" spans="1:11" ht="14.4" customHeight="1" x14ac:dyDescent="0.3">
      <c r="A352" s="831" t="s">
        <v>586</v>
      </c>
      <c r="B352" s="832" t="s">
        <v>587</v>
      </c>
      <c r="C352" s="835" t="s">
        <v>607</v>
      </c>
      <c r="D352" s="863" t="s">
        <v>608</v>
      </c>
      <c r="E352" s="835" t="s">
        <v>3481</v>
      </c>
      <c r="F352" s="863" t="s">
        <v>3482</v>
      </c>
      <c r="G352" s="835" t="s">
        <v>3575</v>
      </c>
      <c r="H352" s="835" t="s">
        <v>3576</v>
      </c>
      <c r="I352" s="849">
        <v>1.9860000133514404</v>
      </c>
      <c r="J352" s="849">
        <v>1400</v>
      </c>
      <c r="K352" s="850">
        <v>2779.5</v>
      </c>
    </row>
    <row r="353" spans="1:11" ht="14.4" customHeight="1" x14ac:dyDescent="0.3">
      <c r="A353" s="831" t="s">
        <v>586</v>
      </c>
      <c r="B353" s="832" t="s">
        <v>587</v>
      </c>
      <c r="C353" s="835" t="s">
        <v>607</v>
      </c>
      <c r="D353" s="863" t="s">
        <v>608</v>
      </c>
      <c r="E353" s="835" t="s">
        <v>3481</v>
      </c>
      <c r="F353" s="863" t="s">
        <v>3482</v>
      </c>
      <c r="G353" s="835" t="s">
        <v>3577</v>
      </c>
      <c r="H353" s="835" t="s">
        <v>3578</v>
      </c>
      <c r="I353" s="849">
        <v>2.0449999570846558</v>
      </c>
      <c r="J353" s="849">
        <v>400</v>
      </c>
      <c r="K353" s="850">
        <v>818</v>
      </c>
    </row>
    <row r="354" spans="1:11" ht="14.4" customHeight="1" x14ac:dyDescent="0.3">
      <c r="A354" s="831" t="s">
        <v>586</v>
      </c>
      <c r="B354" s="832" t="s">
        <v>587</v>
      </c>
      <c r="C354" s="835" t="s">
        <v>607</v>
      </c>
      <c r="D354" s="863" t="s">
        <v>608</v>
      </c>
      <c r="E354" s="835" t="s">
        <v>3481</v>
      </c>
      <c r="F354" s="863" t="s">
        <v>3482</v>
      </c>
      <c r="G354" s="835" t="s">
        <v>3838</v>
      </c>
      <c r="H354" s="835" t="s">
        <v>3839</v>
      </c>
      <c r="I354" s="849">
        <v>2.6975000500679016</v>
      </c>
      <c r="J354" s="849">
        <v>650</v>
      </c>
      <c r="K354" s="850">
        <v>1753.5</v>
      </c>
    </row>
    <row r="355" spans="1:11" ht="14.4" customHeight="1" x14ac:dyDescent="0.3">
      <c r="A355" s="831" t="s">
        <v>586</v>
      </c>
      <c r="B355" s="832" t="s">
        <v>587</v>
      </c>
      <c r="C355" s="835" t="s">
        <v>607</v>
      </c>
      <c r="D355" s="863" t="s">
        <v>608</v>
      </c>
      <c r="E355" s="835" t="s">
        <v>3481</v>
      </c>
      <c r="F355" s="863" t="s">
        <v>3482</v>
      </c>
      <c r="G355" s="835" t="s">
        <v>3579</v>
      </c>
      <c r="H355" s="835" t="s">
        <v>3580</v>
      </c>
      <c r="I355" s="849">
        <v>3.0699999332427979</v>
      </c>
      <c r="J355" s="849">
        <v>550</v>
      </c>
      <c r="K355" s="850">
        <v>1688.5</v>
      </c>
    </row>
    <row r="356" spans="1:11" ht="14.4" customHeight="1" x14ac:dyDescent="0.3">
      <c r="A356" s="831" t="s">
        <v>586</v>
      </c>
      <c r="B356" s="832" t="s">
        <v>587</v>
      </c>
      <c r="C356" s="835" t="s">
        <v>607</v>
      </c>
      <c r="D356" s="863" t="s">
        <v>608</v>
      </c>
      <c r="E356" s="835" t="s">
        <v>3481</v>
      </c>
      <c r="F356" s="863" t="s">
        <v>3482</v>
      </c>
      <c r="G356" s="835" t="s">
        <v>3581</v>
      </c>
      <c r="H356" s="835" t="s">
        <v>3582</v>
      </c>
      <c r="I356" s="849">
        <v>1.9199999570846558</v>
      </c>
      <c r="J356" s="849">
        <v>50</v>
      </c>
      <c r="K356" s="850">
        <v>96</v>
      </c>
    </row>
    <row r="357" spans="1:11" ht="14.4" customHeight="1" x14ac:dyDescent="0.3">
      <c r="A357" s="831" t="s">
        <v>586</v>
      </c>
      <c r="B357" s="832" t="s">
        <v>587</v>
      </c>
      <c r="C357" s="835" t="s">
        <v>607</v>
      </c>
      <c r="D357" s="863" t="s">
        <v>608</v>
      </c>
      <c r="E357" s="835" t="s">
        <v>3481</v>
      </c>
      <c r="F357" s="863" t="s">
        <v>3482</v>
      </c>
      <c r="G357" s="835" t="s">
        <v>3583</v>
      </c>
      <c r="H357" s="835" t="s">
        <v>3584</v>
      </c>
      <c r="I357" s="849">
        <v>3.0899999141693115</v>
      </c>
      <c r="J357" s="849">
        <v>100</v>
      </c>
      <c r="K357" s="850">
        <v>309</v>
      </c>
    </row>
    <row r="358" spans="1:11" ht="14.4" customHeight="1" x14ac:dyDescent="0.3">
      <c r="A358" s="831" t="s">
        <v>586</v>
      </c>
      <c r="B358" s="832" t="s">
        <v>587</v>
      </c>
      <c r="C358" s="835" t="s">
        <v>607</v>
      </c>
      <c r="D358" s="863" t="s">
        <v>608</v>
      </c>
      <c r="E358" s="835" t="s">
        <v>3481</v>
      </c>
      <c r="F358" s="863" t="s">
        <v>3482</v>
      </c>
      <c r="G358" s="835" t="s">
        <v>3587</v>
      </c>
      <c r="H358" s="835" t="s">
        <v>3588</v>
      </c>
      <c r="I358" s="849">
        <v>2.1666667461395264</v>
      </c>
      <c r="J358" s="849">
        <v>200</v>
      </c>
      <c r="K358" s="850">
        <v>433</v>
      </c>
    </row>
    <row r="359" spans="1:11" ht="14.4" customHeight="1" x14ac:dyDescent="0.3">
      <c r="A359" s="831" t="s">
        <v>586</v>
      </c>
      <c r="B359" s="832" t="s">
        <v>587</v>
      </c>
      <c r="C359" s="835" t="s">
        <v>607</v>
      </c>
      <c r="D359" s="863" t="s">
        <v>608</v>
      </c>
      <c r="E359" s="835" t="s">
        <v>3481</v>
      </c>
      <c r="F359" s="863" t="s">
        <v>3482</v>
      </c>
      <c r="G359" s="835" t="s">
        <v>3587</v>
      </c>
      <c r="H359" s="835" t="s">
        <v>3589</v>
      </c>
      <c r="I359" s="849">
        <v>2.1633334159851074</v>
      </c>
      <c r="J359" s="849">
        <v>150</v>
      </c>
      <c r="K359" s="850">
        <v>324.5</v>
      </c>
    </row>
    <row r="360" spans="1:11" ht="14.4" customHeight="1" x14ac:dyDescent="0.3">
      <c r="A360" s="831" t="s">
        <v>586</v>
      </c>
      <c r="B360" s="832" t="s">
        <v>587</v>
      </c>
      <c r="C360" s="835" t="s">
        <v>607</v>
      </c>
      <c r="D360" s="863" t="s">
        <v>608</v>
      </c>
      <c r="E360" s="835" t="s">
        <v>3481</v>
      </c>
      <c r="F360" s="863" t="s">
        <v>3482</v>
      </c>
      <c r="G360" s="835" t="s">
        <v>3590</v>
      </c>
      <c r="H360" s="835" t="s">
        <v>3591</v>
      </c>
      <c r="I360" s="849">
        <v>21.239999771118164</v>
      </c>
      <c r="J360" s="849">
        <v>30</v>
      </c>
      <c r="K360" s="850">
        <v>637.20001220703125</v>
      </c>
    </row>
    <row r="361" spans="1:11" ht="14.4" customHeight="1" x14ac:dyDescent="0.3">
      <c r="A361" s="831" t="s">
        <v>586</v>
      </c>
      <c r="B361" s="832" t="s">
        <v>587</v>
      </c>
      <c r="C361" s="835" t="s">
        <v>607</v>
      </c>
      <c r="D361" s="863" t="s">
        <v>608</v>
      </c>
      <c r="E361" s="835" t="s">
        <v>3481</v>
      </c>
      <c r="F361" s="863" t="s">
        <v>3482</v>
      </c>
      <c r="G361" s="835" t="s">
        <v>3592</v>
      </c>
      <c r="H361" s="835" t="s">
        <v>3593</v>
      </c>
      <c r="I361" s="849">
        <v>5</v>
      </c>
      <c r="J361" s="849">
        <v>150</v>
      </c>
      <c r="K361" s="850">
        <v>750</v>
      </c>
    </row>
    <row r="362" spans="1:11" ht="14.4" customHeight="1" x14ac:dyDescent="0.3">
      <c r="A362" s="831" t="s">
        <v>586</v>
      </c>
      <c r="B362" s="832" t="s">
        <v>587</v>
      </c>
      <c r="C362" s="835" t="s">
        <v>607</v>
      </c>
      <c r="D362" s="863" t="s">
        <v>608</v>
      </c>
      <c r="E362" s="835" t="s">
        <v>3481</v>
      </c>
      <c r="F362" s="863" t="s">
        <v>3482</v>
      </c>
      <c r="G362" s="835" t="s">
        <v>3596</v>
      </c>
      <c r="H362" s="835" t="s">
        <v>3597</v>
      </c>
      <c r="I362" s="849">
        <v>21.234999656677246</v>
      </c>
      <c r="J362" s="849">
        <v>40</v>
      </c>
      <c r="K362" s="850">
        <v>849.39999389648437</v>
      </c>
    </row>
    <row r="363" spans="1:11" ht="14.4" customHeight="1" x14ac:dyDescent="0.3">
      <c r="A363" s="831" t="s">
        <v>586</v>
      </c>
      <c r="B363" s="832" t="s">
        <v>587</v>
      </c>
      <c r="C363" s="835" t="s">
        <v>607</v>
      </c>
      <c r="D363" s="863" t="s">
        <v>608</v>
      </c>
      <c r="E363" s="835" t="s">
        <v>3599</v>
      </c>
      <c r="F363" s="863" t="s">
        <v>3600</v>
      </c>
      <c r="G363" s="835" t="s">
        <v>3601</v>
      </c>
      <c r="H363" s="835" t="s">
        <v>3602</v>
      </c>
      <c r="I363" s="849">
        <v>10.273333549499512</v>
      </c>
      <c r="J363" s="849">
        <v>820</v>
      </c>
      <c r="K363" s="850">
        <v>8456.4000244140625</v>
      </c>
    </row>
    <row r="364" spans="1:11" ht="14.4" customHeight="1" x14ac:dyDescent="0.3">
      <c r="A364" s="831" t="s">
        <v>586</v>
      </c>
      <c r="B364" s="832" t="s">
        <v>587</v>
      </c>
      <c r="C364" s="835" t="s">
        <v>607</v>
      </c>
      <c r="D364" s="863" t="s">
        <v>608</v>
      </c>
      <c r="E364" s="835" t="s">
        <v>3599</v>
      </c>
      <c r="F364" s="863" t="s">
        <v>3600</v>
      </c>
      <c r="G364" s="835" t="s">
        <v>3840</v>
      </c>
      <c r="H364" s="835" t="s">
        <v>3841</v>
      </c>
      <c r="I364" s="849">
        <v>36.299999237060547</v>
      </c>
      <c r="J364" s="849">
        <v>550</v>
      </c>
      <c r="K364" s="850">
        <v>19965</v>
      </c>
    </row>
    <row r="365" spans="1:11" ht="14.4" customHeight="1" x14ac:dyDescent="0.3">
      <c r="A365" s="831" t="s">
        <v>586</v>
      </c>
      <c r="B365" s="832" t="s">
        <v>587</v>
      </c>
      <c r="C365" s="835" t="s">
        <v>607</v>
      </c>
      <c r="D365" s="863" t="s">
        <v>608</v>
      </c>
      <c r="E365" s="835" t="s">
        <v>3599</v>
      </c>
      <c r="F365" s="863" t="s">
        <v>3600</v>
      </c>
      <c r="G365" s="835" t="s">
        <v>3842</v>
      </c>
      <c r="H365" s="835" t="s">
        <v>3843</v>
      </c>
      <c r="I365" s="849">
        <v>16.450000762939453</v>
      </c>
      <c r="J365" s="849">
        <v>30</v>
      </c>
      <c r="K365" s="850">
        <v>493.5</v>
      </c>
    </row>
    <row r="366" spans="1:11" ht="14.4" customHeight="1" x14ac:dyDescent="0.3">
      <c r="A366" s="831" t="s">
        <v>586</v>
      </c>
      <c r="B366" s="832" t="s">
        <v>587</v>
      </c>
      <c r="C366" s="835" t="s">
        <v>607</v>
      </c>
      <c r="D366" s="863" t="s">
        <v>608</v>
      </c>
      <c r="E366" s="835" t="s">
        <v>3599</v>
      </c>
      <c r="F366" s="863" t="s">
        <v>3600</v>
      </c>
      <c r="G366" s="835" t="s">
        <v>3603</v>
      </c>
      <c r="H366" s="835" t="s">
        <v>3604</v>
      </c>
      <c r="I366" s="849">
        <v>7.0042858123779297</v>
      </c>
      <c r="J366" s="849">
        <v>505</v>
      </c>
      <c r="K366" s="850">
        <v>3536.8000030517578</v>
      </c>
    </row>
    <row r="367" spans="1:11" ht="14.4" customHeight="1" x14ac:dyDescent="0.3">
      <c r="A367" s="831" t="s">
        <v>586</v>
      </c>
      <c r="B367" s="832" t="s">
        <v>587</v>
      </c>
      <c r="C367" s="835" t="s">
        <v>607</v>
      </c>
      <c r="D367" s="863" t="s">
        <v>608</v>
      </c>
      <c r="E367" s="835" t="s">
        <v>3605</v>
      </c>
      <c r="F367" s="863" t="s">
        <v>3606</v>
      </c>
      <c r="G367" s="835" t="s">
        <v>3607</v>
      </c>
      <c r="H367" s="835" t="s">
        <v>3608</v>
      </c>
      <c r="I367" s="849">
        <v>0.47166665891806286</v>
      </c>
      <c r="J367" s="849">
        <v>700</v>
      </c>
      <c r="K367" s="850">
        <v>331</v>
      </c>
    </row>
    <row r="368" spans="1:11" ht="14.4" customHeight="1" x14ac:dyDescent="0.3">
      <c r="A368" s="831" t="s">
        <v>586</v>
      </c>
      <c r="B368" s="832" t="s">
        <v>587</v>
      </c>
      <c r="C368" s="835" t="s">
        <v>607</v>
      </c>
      <c r="D368" s="863" t="s">
        <v>608</v>
      </c>
      <c r="E368" s="835" t="s">
        <v>3605</v>
      </c>
      <c r="F368" s="863" t="s">
        <v>3606</v>
      </c>
      <c r="G368" s="835" t="s">
        <v>3609</v>
      </c>
      <c r="H368" s="835" t="s">
        <v>3610</v>
      </c>
      <c r="I368" s="849">
        <v>0.30400000810623168</v>
      </c>
      <c r="J368" s="849">
        <v>1500</v>
      </c>
      <c r="K368" s="850">
        <v>457</v>
      </c>
    </row>
    <row r="369" spans="1:11" ht="14.4" customHeight="1" x14ac:dyDescent="0.3">
      <c r="A369" s="831" t="s">
        <v>586</v>
      </c>
      <c r="B369" s="832" t="s">
        <v>587</v>
      </c>
      <c r="C369" s="835" t="s">
        <v>607</v>
      </c>
      <c r="D369" s="863" t="s">
        <v>608</v>
      </c>
      <c r="E369" s="835" t="s">
        <v>3605</v>
      </c>
      <c r="F369" s="863" t="s">
        <v>3606</v>
      </c>
      <c r="G369" s="835" t="s">
        <v>3844</v>
      </c>
      <c r="H369" s="835" t="s">
        <v>3845</v>
      </c>
      <c r="I369" s="849">
        <v>0.30500000715255737</v>
      </c>
      <c r="J369" s="849">
        <v>1500</v>
      </c>
      <c r="K369" s="850">
        <v>459</v>
      </c>
    </row>
    <row r="370" spans="1:11" ht="14.4" customHeight="1" x14ac:dyDescent="0.3">
      <c r="A370" s="831" t="s">
        <v>586</v>
      </c>
      <c r="B370" s="832" t="s">
        <v>587</v>
      </c>
      <c r="C370" s="835" t="s">
        <v>607</v>
      </c>
      <c r="D370" s="863" t="s">
        <v>608</v>
      </c>
      <c r="E370" s="835" t="s">
        <v>3605</v>
      </c>
      <c r="F370" s="863" t="s">
        <v>3606</v>
      </c>
      <c r="G370" s="835" t="s">
        <v>3611</v>
      </c>
      <c r="H370" s="835" t="s">
        <v>3612</v>
      </c>
      <c r="I370" s="849">
        <v>0.3033333420753479</v>
      </c>
      <c r="J370" s="849">
        <v>800</v>
      </c>
      <c r="K370" s="850">
        <v>243</v>
      </c>
    </row>
    <row r="371" spans="1:11" ht="14.4" customHeight="1" x14ac:dyDescent="0.3">
      <c r="A371" s="831" t="s">
        <v>586</v>
      </c>
      <c r="B371" s="832" t="s">
        <v>587</v>
      </c>
      <c r="C371" s="835" t="s">
        <v>607</v>
      </c>
      <c r="D371" s="863" t="s">
        <v>608</v>
      </c>
      <c r="E371" s="835" t="s">
        <v>3605</v>
      </c>
      <c r="F371" s="863" t="s">
        <v>3606</v>
      </c>
      <c r="G371" s="835" t="s">
        <v>3613</v>
      </c>
      <c r="H371" s="835" t="s">
        <v>3614</v>
      </c>
      <c r="I371" s="849">
        <v>0.52700001001358032</v>
      </c>
      <c r="J371" s="849">
        <v>4600</v>
      </c>
      <c r="K371" s="850">
        <v>2424</v>
      </c>
    </row>
    <row r="372" spans="1:11" ht="14.4" customHeight="1" x14ac:dyDescent="0.3">
      <c r="A372" s="831" t="s">
        <v>586</v>
      </c>
      <c r="B372" s="832" t="s">
        <v>587</v>
      </c>
      <c r="C372" s="835" t="s">
        <v>607</v>
      </c>
      <c r="D372" s="863" t="s">
        <v>608</v>
      </c>
      <c r="E372" s="835" t="s">
        <v>3605</v>
      </c>
      <c r="F372" s="863" t="s">
        <v>3606</v>
      </c>
      <c r="G372" s="835" t="s">
        <v>3846</v>
      </c>
      <c r="H372" s="835" t="s">
        <v>3847</v>
      </c>
      <c r="I372" s="849">
        <v>1.7999999523162842</v>
      </c>
      <c r="J372" s="849">
        <v>100</v>
      </c>
      <c r="K372" s="850">
        <v>180</v>
      </c>
    </row>
    <row r="373" spans="1:11" ht="14.4" customHeight="1" x14ac:dyDescent="0.3">
      <c r="A373" s="831" t="s">
        <v>586</v>
      </c>
      <c r="B373" s="832" t="s">
        <v>587</v>
      </c>
      <c r="C373" s="835" t="s">
        <v>607</v>
      </c>
      <c r="D373" s="863" t="s">
        <v>608</v>
      </c>
      <c r="E373" s="835" t="s">
        <v>3619</v>
      </c>
      <c r="F373" s="863" t="s">
        <v>3620</v>
      </c>
      <c r="G373" s="835" t="s">
        <v>3752</v>
      </c>
      <c r="H373" s="835" t="s">
        <v>3753</v>
      </c>
      <c r="I373" s="849">
        <v>0.68999999761581421</v>
      </c>
      <c r="J373" s="849">
        <v>5400</v>
      </c>
      <c r="K373" s="850">
        <v>3726</v>
      </c>
    </row>
    <row r="374" spans="1:11" ht="14.4" customHeight="1" x14ac:dyDescent="0.3">
      <c r="A374" s="831" t="s">
        <v>586</v>
      </c>
      <c r="B374" s="832" t="s">
        <v>587</v>
      </c>
      <c r="C374" s="835" t="s">
        <v>607</v>
      </c>
      <c r="D374" s="863" t="s">
        <v>608</v>
      </c>
      <c r="E374" s="835" t="s">
        <v>3619</v>
      </c>
      <c r="F374" s="863" t="s">
        <v>3620</v>
      </c>
      <c r="G374" s="835" t="s">
        <v>3621</v>
      </c>
      <c r="H374" s="835" t="s">
        <v>3622</v>
      </c>
      <c r="I374" s="849">
        <v>0.68923076758017909</v>
      </c>
      <c r="J374" s="849">
        <v>31000</v>
      </c>
      <c r="K374" s="850">
        <v>21384</v>
      </c>
    </row>
    <row r="375" spans="1:11" ht="14.4" customHeight="1" x14ac:dyDescent="0.3">
      <c r="A375" s="831" t="s">
        <v>586</v>
      </c>
      <c r="B375" s="832" t="s">
        <v>587</v>
      </c>
      <c r="C375" s="835" t="s">
        <v>607</v>
      </c>
      <c r="D375" s="863" t="s">
        <v>608</v>
      </c>
      <c r="E375" s="835" t="s">
        <v>3619</v>
      </c>
      <c r="F375" s="863" t="s">
        <v>3620</v>
      </c>
      <c r="G375" s="835" t="s">
        <v>3754</v>
      </c>
      <c r="H375" s="835" t="s">
        <v>3755</v>
      </c>
      <c r="I375" s="849">
        <v>0.68999999761581421</v>
      </c>
      <c r="J375" s="849">
        <v>1600</v>
      </c>
      <c r="K375" s="850">
        <v>1104</v>
      </c>
    </row>
    <row r="376" spans="1:11" ht="14.4" customHeight="1" x14ac:dyDescent="0.3">
      <c r="A376" s="831" t="s">
        <v>586</v>
      </c>
      <c r="B376" s="832" t="s">
        <v>587</v>
      </c>
      <c r="C376" s="835" t="s">
        <v>607</v>
      </c>
      <c r="D376" s="863" t="s">
        <v>608</v>
      </c>
      <c r="E376" s="835" t="s">
        <v>3848</v>
      </c>
      <c r="F376" s="863" t="s">
        <v>3849</v>
      </c>
      <c r="G376" s="835" t="s">
        <v>3850</v>
      </c>
      <c r="H376" s="835" t="s">
        <v>3851</v>
      </c>
      <c r="I376" s="849">
        <v>267.78750610351562</v>
      </c>
      <c r="J376" s="849">
        <v>40</v>
      </c>
      <c r="K376" s="850">
        <v>10711.499755859375</v>
      </c>
    </row>
    <row r="377" spans="1:11" ht="14.4" customHeight="1" x14ac:dyDescent="0.3">
      <c r="A377" s="831" t="s">
        <v>586</v>
      </c>
      <c r="B377" s="832" t="s">
        <v>587</v>
      </c>
      <c r="C377" s="835" t="s">
        <v>607</v>
      </c>
      <c r="D377" s="863" t="s">
        <v>608</v>
      </c>
      <c r="E377" s="835" t="s">
        <v>3848</v>
      </c>
      <c r="F377" s="863" t="s">
        <v>3849</v>
      </c>
      <c r="G377" s="835" t="s">
        <v>3852</v>
      </c>
      <c r="H377" s="835" t="s">
        <v>3853</v>
      </c>
      <c r="I377" s="849">
        <v>442.38751220703125</v>
      </c>
      <c r="J377" s="849">
        <v>20</v>
      </c>
      <c r="K377" s="850">
        <v>8847.7197265625</v>
      </c>
    </row>
    <row r="378" spans="1:11" ht="14.4" customHeight="1" x14ac:dyDescent="0.3">
      <c r="A378" s="831" t="s">
        <v>586</v>
      </c>
      <c r="B378" s="832" t="s">
        <v>587</v>
      </c>
      <c r="C378" s="835" t="s">
        <v>607</v>
      </c>
      <c r="D378" s="863" t="s">
        <v>608</v>
      </c>
      <c r="E378" s="835" t="s">
        <v>3623</v>
      </c>
      <c r="F378" s="863" t="s">
        <v>3624</v>
      </c>
      <c r="G378" s="835" t="s">
        <v>3625</v>
      </c>
      <c r="H378" s="835" t="s">
        <v>3626</v>
      </c>
      <c r="I378" s="849">
        <v>23.477499485015869</v>
      </c>
      <c r="J378" s="849">
        <v>120</v>
      </c>
      <c r="K378" s="850">
        <v>2817.300048828125</v>
      </c>
    </row>
    <row r="379" spans="1:11" ht="14.4" customHeight="1" x14ac:dyDescent="0.3">
      <c r="A379" s="831" t="s">
        <v>586</v>
      </c>
      <c r="B379" s="832" t="s">
        <v>587</v>
      </c>
      <c r="C379" s="835" t="s">
        <v>607</v>
      </c>
      <c r="D379" s="863" t="s">
        <v>608</v>
      </c>
      <c r="E379" s="835" t="s">
        <v>3623</v>
      </c>
      <c r="F379" s="863" t="s">
        <v>3624</v>
      </c>
      <c r="G379" s="835" t="s">
        <v>3854</v>
      </c>
      <c r="H379" s="835" t="s">
        <v>3855</v>
      </c>
      <c r="I379" s="849">
        <v>3.9350000619888306</v>
      </c>
      <c r="J379" s="849">
        <v>150</v>
      </c>
      <c r="K379" s="850">
        <v>590.70999145507812</v>
      </c>
    </row>
    <row r="380" spans="1:11" ht="14.4" customHeight="1" x14ac:dyDescent="0.3">
      <c r="A380" s="831" t="s">
        <v>586</v>
      </c>
      <c r="B380" s="832" t="s">
        <v>587</v>
      </c>
      <c r="C380" s="835" t="s">
        <v>607</v>
      </c>
      <c r="D380" s="863" t="s">
        <v>608</v>
      </c>
      <c r="E380" s="835" t="s">
        <v>3623</v>
      </c>
      <c r="F380" s="863" t="s">
        <v>3624</v>
      </c>
      <c r="G380" s="835" t="s">
        <v>3856</v>
      </c>
      <c r="H380" s="835" t="s">
        <v>3857</v>
      </c>
      <c r="I380" s="849">
        <v>19.964999198913574</v>
      </c>
      <c r="J380" s="849">
        <v>150</v>
      </c>
      <c r="K380" s="850">
        <v>2995.2000122070312</v>
      </c>
    </row>
    <row r="381" spans="1:11" ht="14.4" customHeight="1" x14ac:dyDescent="0.3">
      <c r="A381" s="831" t="s">
        <v>586</v>
      </c>
      <c r="B381" s="832" t="s">
        <v>587</v>
      </c>
      <c r="C381" s="835" t="s">
        <v>607</v>
      </c>
      <c r="D381" s="863" t="s">
        <v>608</v>
      </c>
      <c r="E381" s="835" t="s">
        <v>3623</v>
      </c>
      <c r="F381" s="863" t="s">
        <v>3624</v>
      </c>
      <c r="G381" s="835" t="s">
        <v>3858</v>
      </c>
      <c r="H381" s="835" t="s">
        <v>3859</v>
      </c>
      <c r="I381" s="849">
        <v>15.609999656677246</v>
      </c>
      <c r="J381" s="849">
        <v>90</v>
      </c>
      <c r="K381" s="850">
        <v>1404.9000244140625</v>
      </c>
    </row>
    <row r="382" spans="1:11" ht="14.4" customHeight="1" x14ac:dyDescent="0.3">
      <c r="A382" s="831" t="s">
        <v>586</v>
      </c>
      <c r="B382" s="832" t="s">
        <v>587</v>
      </c>
      <c r="C382" s="835" t="s">
        <v>607</v>
      </c>
      <c r="D382" s="863" t="s">
        <v>608</v>
      </c>
      <c r="E382" s="835" t="s">
        <v>3623</v>
      </c>
      <c r="F382" s="863" t="s">
        <v>3624</v>
      </c>
      <c r="G382" s="835" t="s">
        <v>3860</v>
      </c>
      <c r="H382" s="835" t="s">
        <v>3861</v>
      </c>
      <c r="I382" s="849">
        <v>21.719999313354492</v>
      </c>
      <c r="J382" s="849">
        <v>30</v>
      </c>
      <c r="K382" s="850">
        <v>651.5999755859375</v>
      </c>
    </row>
    <row r="383" spans="1:11" ht="14.4" customHeight="1" x14ac:dyDescent="0.3">
      <c r="A383" s="831" t="s">
        <v>586</v>
      </c>
      <c r="B383" s="832" t="s">
        <v>587</v>
      </c>
      <c r="C383" s="835" t="s">
        <v>3372</v>
      </c>
      <c r="D383" s="863" t="s">
        <v>3373</v>
      </c>
      <c r="E383" s="835" t="s">
        <v>3862</v>
      </c>
      <c r="F383" s="863" t="s">
        <v>3863</v>
      </c>
      <c r="G383" s="835" t="s">
        <v>3864</v>
      </c>
      <c r="H383" s="835" t="s">
        <v>3865</v>
      </c>
      <c r="I383" s="849">
        <v>16999.5</v>
      </c>
      <c r="J383" s="849">
        <v>1</v>
      </c>
      <c r="K383" s="850">
        <v>16999.5</v>
      </c>
    </row>
    <row r="384" spans="1:11" ht="14.4" customHeight="1" x14ac:dyDescent="0.3">
      <c r="A384" s="831" t="s">
        <v>586</v>
      </c>
      <c r="B384" s="832" t="s">
        <v>587</v>
      </c>
      <c r="C384" s="835" t="s">
        <v>3372</v>
      </c>
      <c r="D384" s="863" t="s">
        <v>3373</v>
      </c>
      <c r="E384" s="835" t="s">
        <v>3862</v>
      </c>
      <c r="F384" s="863" t="s">
        <v>3863</v>
      </c>
      <c r="G384" s="835" t="s">
        <v>3866</v>
      </c>
      <c r="H384" s="835" t="s">
        <v>3867</v>
      </c>
      <c r="I384" s="849">
        <v>16999.509765625</v>
      </c>
      <c r="J384" s="849">
        <v>1</v>
      </c>
      <c r="K384" s="850">
        <v>16999.509765625</v>
      </c>
    </row>
    <row r="385" spans="1:11" ht="14.4" customHeight="1" x14ac:dyDescent="0.3">
      <c r="A385" s="831" t="s">
        <v>586</v>
      </c>
      <c r="B385" s="832" t="s">
        <v>587</v>
      </c>
      <c r="C385" s="835" t="s">
        <v>3372</v>
      </c>
      <c r="D385" s="863" t="s">
        <v>3373</v>
      </c>
      <c r="E385" s="835" t="s">
        <v>3862</v>
      </c>
      <c r="F385" s="863" t="s">
        <v>3863</v>
      </c>
      <c r="G385" s="835" t="s">
        <v>3868</v>
      </c>
      <c r="H385" s="835" t="s">
        <v>3869</v>
      </c>
      <c r="I385" s="849">
        <v>41400</v>
      </c>
      <c r="J385" s="849">
        <v>1</v>
      </c>
      <c r="K385" s="850">
        <v>41400</v>
      </c>
    </row>
    <row r="386" spans="1:11" ht="14.4" customHeight="1" x14ac:dyDescent="0.3">
      <c r="A386" s="831" t="s">
        <v>586</v>
      </c>
      <c r="B386" s="832" t="s">
        <v>587</v>
      </c>
      <c r="C386" s="835" t="s">
        <v>3372</v>
      </c>
      <c r="D386" s="863" t="s">
        <v>3373</v>
      </c>
      <c r="E386" s="835" t="s">
        <v>3862</v>
      </c>
      <c r="F386" s="863" t="s">
        <v>3863</v>
      </c>
      <c r="G386" s="835" t="s">
        <v>3870</v>
      </c>
      <c r="H386" s="835" t="s">
        <v>3871</v>
      </c>
      <c r="I386" s="849">
        <v>32200</v>
      </c>
      <c r="J386" s="849">
        <v>1</v>
      </c>
      <c r="K386" s="850">
        <v>32200</v>
      </c>
    </row>
    <row r="387" spans="1:11" ht="14.4" customHeight="1" x14ac:dyDescent="0.3">
      <c r="A387" s="831" t="s">
        <v>586</v>
      </c>
      <c r="B387" s="832" t="s">
        <v>587</v>
      </c>
      <c r="C387" s="835" t="s">
        <v>3372</v>
      </c>
      <c r="D387" s="863" t="s">
        <v>3373</v>
      </c>
      <c r="E387" s="835" t="s">
        <v>3862</v>
      </c>
      <c r="F387" s="863" t="s">
        <v>3863</v>
      </c>
      <c r="G387" s="835" t="s">
        <v>3872</v>
      </c>
      <c r="H387" s="835" t="s">
        <v>3873</v>
      </c>
      <c r="I387" s="849">
        <v>41400</v>
      </c>
      <c r="J387" s="849">
        <v>1</v>
      </c>
      <c r="K387" s="850">
        <v>41400</v>
      </c>
    </row>
    <row r="388" spans="1:11" ht="14.4" customHeight="1" x14ac:dyDescent="0.3">
      <c r="A388" s="831" t="s">
        <v>586</v>
      </c>
      <c r="B388" s="832" t="s">
        <v>587</v>
      </c>
      <c r="C388" s="835" t="s">
        <v>3372</v>
      </c>
      <c r="D388" s="863" t="s">
        <v>3373</v>
      </c>
      <c r="E388" s="835" t="s">
        <v>3862</v>
      </c>
      <c r="F388" s="863" t="s">
        <v>3863</v>
      </c>
      <c r="G388" s="835" t="s">
        <v>3874</v>
      </c>
      <c r="H388" s="835" t="s">
        <v>3875</v>
      </c>
      <c r="I388" s="849">
        <v>32200</v>
      </c>
      <c r="J388" s="849">
        <v>1</v>
      </c>
      <c r="K388" s="850">
        <v>32200</v>
      </c>
    </row>
    <row r="389" spans="1:11" ht="14.4" customHeight="1" x14ac:dyDescent="0.3">
      <c r="A389" s="831" t="s">
        <v>586</v>
      </c>
      <c r="B389" s="832" t="s">
        <v>587</v>
      </c>
      <c r="C389" s="835" t="s">
        <v>3372</v>
      </c>
      <c r="D389" s="863" t="s">
        <v>3373</v>
      </c>
      <c r="E389" s="835" t="s">
        <v>3862</v>
      </c>
      <c r="F389" s="863" t="s">
        <v>3863</v>
      </c>
      <c r="G389" s="835" t="s">
        <v>3876</v>
      </c>
      <c r="H389" s="835" t="s">
        <v>3877</v>
      </c>
      <c r="I389" s="849">
        <v>26406.30078125</v>
      </c>
      <c r="J389" s="849">
        <v>1</v>
      </c>
      <c r="K389" s="850">
        <v>26406.30078125</v>
      </c>
    </row>
    <row r="390" spans="1:11" ht="14.4" customHeight="1" x14ac:dyDescent="0.3">
      <c r="A390" s="831" t="s">
        <v>586</v>
      </c>
      <c r="B390" s="832" t="s">
        <v>587</v>
      </c>
      <c r="C390" s="835" t="s">
        <v>3372</v>
      </c>
      <c r="D390" s="863" t="s">
        <v>3373</v>
      </c>
      <c r="E390" s="835" t="s">
        <v>3862</v>
      </c>
      <c r="F390" s="863" t="s">
        <v>3863</v>
      </c>
      <c r="G390" s="835" t="s">
        <v>3878</v>
      </c>
      <c r="H390" s="835" t="s">
        <v>3879</v>
      </c>
      <c r="I390" s="849">
        <v>8865.349609375</v>
      </c>
      <c r="J390" s="849">
        <v>1</v>
      </c>
      <c r="K390" s="850">
        <v>8865.349609375</v>
      </c>
    </row>
    <row r="391" spans="1:11" ht="14.4" customHeight="1" x14ac:dyDescent="0.3">
      <c r="A391" s="831" t="s">
        <v>586</v>
      </c>
      <c r="B391" s="832" t="s">
        <v>587</v>
      </c>
      <c r="C391" s="835" t="s">
        <v>3372</v>
      </c>
      <c r="D391" s="863" t="s">
        <v>3373</v>
      </c>
      <c r="E391" s="835" t="s">
        <v>3862</v>
      </c>
      <c r="F391" s="863" t="s">
        <v>3863</v>
      </c>
      <c r="G391" s="835" t="s">
        <v>3880</v>
      </c>
      <c r="H391" s="835" t="s">
        <v>3881</v>
      </c>
      <c r="I391" s="849">
        <v>3855.949951171875</v>
      </c>
      <c r="J391" s="849">
        <v>1</v>
      </c>
      <c r="K391" s="850">
        <v>3855.949951171875</v>
      </c>
    </row>
    <row r="392" spans="1:11" ht="14.4" customHeight="1" x14ac:dyDescent="0.3">
      <c r="A392" s="831" t="s">
        <v>586</v>
      </c>
      <c r="B392" s="832" t="s">
        <v>587</v>
      </c>
      <c r="C392" s="835" t="s">
        <v>3372</v>
      </c>
      <c r="D392" s="863" t="s">
        <v>3373</v>
      </c>
      <c r="E392" s="835" t="s">
        <v>3862</v>
      </c>
      <c r="F392" s="863" t="s">
        <v>3863</v>
      </c>
      <c r="G392" s="835" t="s">
        <v>3882</v>
      </c>
      <c r="H392" s="835" t="s">
        <v>3883</v>
      </c>
      <c r="I392" s="849">
        <v>2264.35009765625</v>
      </c>
      <c r="J392" s="849">
        <v>1</v>
      </c>
      <c r="K392" s="850">
        <v>2264.35009765625</v>
      </c>
    </row>
    <row r="393" spans="1:11" ht="14.4" customHeight="1" x14ac:dyDescent="0.3">
      <c r="A393" s="831" t="s">
        <v>586</v>
      </c>
      <c r="B393" s="832" t="s">
        <v>587</v>
      </c>
      <c r="C393" s="835" t="s">
        <v>3372</v>
      </c>
      <c r="D393" s="863" t="s">
        <v>3373</v>
      </c>
      <c r="E393" s="835" t="s">
        <v>3862</v>
      </c>
      <c r="F393" s="863" t="s">
        <v>3863</v>
      </c>
      <c r="G393" s="835" t="s">
        <v>3884</v>
      </c>
      <c r="H393" s="835" t="s">
        <v>3885</v>
      </c>
      <c r="I393" s="849">
        <v>9635.849609375</v>
      </c>
      <c r="J393" s="849">
        <v>1</v>
      </c>
      <c r="K393" s="850">
        <v>9635.849609375</v>
      </c>
    </row>
    <row r="394" spans="1:11" ht="14.4" customHeight="1" x14ac:dyDescent="0.3">
      <c r="A394" s="831" t="s">
        <v>586</v>
      </c>
      <c r="B394" s="832" t="s">
        <v>587</v>
      </c>
      <c r="C394" s="835" t="s">
        <v>3372</v>
      </c>
      <c r="D394" s="863" t="s">
        <v>3373</v>
      </c>
      <c r="E394" s="835" t="s">
        <v>3862</v>
      </c>
      <c r="F394" s="863" t="s">
        <v>3863</v>
      </c>
      <c r="G394" s="835" t="s">
        <v>3886</v>
      </c>
      <c r="H394" s="835" t="s">
        <v>3887</v>
      </c>
      <c r="I394" s="849">
        <v>12254.41015625</v>
      </c>
      <c r="J394" s="849">
        <v>1</v>
      </c>
      <c r="K394" s="850">
        <v>12254.41015625</v>
      </c>
    </row>
    <row r="395" spans="1:11" ht="14.4" customHeight="1" x14ac:dyDescent="0.3">
      <c r="A395" s="831" t="s">
        <v>586</v>
      </c>
      <c r="B395" s="832" t="s">
        <v>587</v>
      </c>
      <c r="C395" s="835" t="s">
        <v>3372</v>
      </c>
      <c r="D395" s="863" t="s">
        <v>3373</v>
      </c>
      <c r="E395" s="835" t="s">
        <v>3862</v>
      </c>
      <c r="F395" s="863" t="s">
        <v>3863</v>
      </c>
      <c r="G395" s="835" t="s">
        <v>3888</v>
      </c>
      <c r="H395" s="835" t="s">
        <v>3889</v>
      </c>
      <c r="I395" s="849">
        <v>11274.599609375</v>
      </c>
      <c r="J395" s="849">
        <v>1</v>
      </c>
      <c r="K395" s="850">
        <v>11274.599609375</v>
      </c>
    </row>
    <row r="396" spans="1:11" ht="14.4" customHeight="1" x14ac:dyDescent="0.3">
      <c r="A396" s="831" t="s">
        <v>586</v>
      </c>
      <c r="B396" s="832" t="s">
        <v>587</v>
      </c>
      <c r="C396" s="835" t="s">
        <v>3372</v>
      </c>
      <c r="D396" s="863" t="s">
        <v>3373</v>
      </c>
      <c r="E396" s="835" t="s">
        <v>3862</v>
      </c>
      <c r="F396" s="863" t="s">
        <v>3863</v>
      </c>
      <c r="G396" s="835" t="s">
        <v>3890</v>
      </c>
      <c r="H396" s="835" t="s">
        <v>3891</v>
      </c>
      <c r="I396" s="849">
        <v>28702.83984375</v>
      </c>
      <c r="J396" s="849">
        <v>1</v>
      </c>
      <c r="K396" s="850">
        <v>28702.83984375</v>
      </c>
    </row>
    <row r="397" spans="1:11" ht="14.4" customHeight="1" x14ac:dyDescent="0.3">
      <c r="A397" s="831" t="s">
        <v>586</v>
      </c>
      <c r="B397" s="832" t="s">
        <v>587</v>
      </c>
      <c r="C397" s="835" t="s">
        <v>3372</v>
      </c>
      <c r="D397" s="863" t="s">
        <v>3373</v>
      </c>
      <c r="E397" s="835" t="s">
        <v>3862</v>
      </c>
      <c r="F397" s="863" t="s">
        <v>3863</v>
      </c>
      <c r="G397" s="835" t="s">
        <v>3892</v>
      </c>
      <c r="H397" s="835" t="s">
        <v>3893</v>
      </c>
      <c r="I397" s="849">
        <v>1876.8499755859375</v>
      </c>
      <c r="J397" s="849">
        <v>1</v>
      </c>
      <c r="K397" s="850">
        <v>1876.8499755859375</v>
      </c>
    </row>
    <row r="398" spans="1:11" ht="14.4" customHeight="1" x14ac:dyDescent="0.3">
      <c r="A398" s="831" t="s">
        <v>586</v>
      </c>
      <c r="B398" s="832" t="s">
        <v>587</v>
      </c>
      <c r="C398" s="835" t="s">
        <v>3372</v>
      </c>
      <c r="D398" s="863" t="s">
        <v>3373</v>
      </c>
      <c r="E398" s="835" t="s">
        <v>3894</v>
      </c>
      <c r="F398" s="863" t="s">
        <v>3895</v>
      </c>
      <c r="G398" s="835" t="s">
        <v>3896</v>
      </c>
      <c r="H398" s="835" t="s">
        <v>3897</v>
      </c>
      <c r="I398" s="849">
        <v>364.54000854492187</v>
      </c>
      <c r="J398" s="849">
        <v>1</v>
      </c>
      <c r="K398" s="850">
        <v>364.54000854492187</v>
      </c>
    </row>
    <row r="399" spans="1:11" ht="14.4" customHeight="1" x14ac:dyDescent="0.3">
      <c r="A399" s="831" t="s">
        <v>586</v>
      </c>
      <c r="B399" s="832" t="s">
        <v>587</v>
      </c>
      <c r="C399" s="835" t="s">
        <v>3372</v>
      </c>
      <c r="D399" s="863" t="s">
        <v>3373</v>
      </c>
      <c r="E399" s="835" t="s">
        <v>3894</v>
      </c>
      <c r="F399" s="863" t="s">
        <v>3895</v>
      </c>
      <c r="G399" s="835" t="s">
        <v>3898</v>
      </c>
      <c r="H399" s="835" t="s">
        <v>3899</v>
      </c>
      <c r="I399" s="849">
        <v>728.0999755859375</v>
      </c>
      <c r="J399" s="849">
        <v>3</v>
      </c>
      <c r="K399" s="850">
        <v>2184.2999267578125</v>
      </c>
    </row>
    <row r="400" spans="1:11" ht="14.4" customHeight="1" x14ac:dyDescent="0.3">
      <c r="A400" s="831" t="s">
        <v>586</v>
      </c>
      <c r="B400" s="832" t="s">
        <v>587</v>
      </c>
      <c r="C400" s="835" t="s">
        <v>3372</v>
      </c>
      <c r="D400" s="863" t="s">
        <v>3373</v>
      </c>
      <c r="E400" s="835" t="s">
        <v>3894</v>
      </c>
      <c r="F400" s="863" t="s">
        <v>3895</v>
      </c>
      <c r="G400" s="835" t="s">
        <v>3900</v>
      </c>
      <c r="H400" s="835" t="s">
        <v>3901</v>
      </c>
      <c r="I400" s="849">
        <v>728.0999755859375</v>
      </c>
      <c r="J400" s="849">
        <v>1</v>
      </c>
      <c r="K400" s="850">
        <v>728.0999755859375</v>
      </c>
    </row>
    <row r="401" spans="1:11" ht="14.4" customHeight="1" x14ac:dyDescent="0.3">
      <c r="A401" s="831" t="s">
        <v>586</v>
      </c>
      <c r="B401" s="832" t="s">
        <v>587</v>
      </c>
      <c r="C401" s="835" t="s">
        <v>3372</v>
      </c>
      <c r="D401" s="863" t="s">
        <v>3373</v>
      </c>
      <c r="E401" s="835" t="s">
        <v>3894</v>
      </c>
      <c r="F401" s="863" t="s">
        <v>3895</v>
      </c>
      <c r="G401" s="835" t="s">
        <v>3902</v>
      </c>
      <c r="H401" s="835" t="s">
        <v>3903</v>
      </c>
      <c r="I401" s="849">
        <v>728.0999755859375</v>
      </c>
      <c r="J401" s="849">
        <v>1</v>
      </c>
      <c r="K401" s="850">
        <v>728.0999755859375</v>
      </c>
    </row>
    <row r="402" spans="1:11" ht="14.4" customHeight="1" x14ac:dyDescent="0.3">
      <c r="A402" s="831" t="s">
        <v>586</v>
      </c>
      <c r="B402" s="832" t="s">
        <v>587</v>
      </c>
      <c r="C402" s="835" t="s">
        <v>3372</v>
      </c>
      <c r="D402" s="863" t="s">
        <v>3373</v>
      </c>
      <c r="E402" s="835" t="s">
        <v>3894</v>
      </c>
      <c r="F402" s="863" t="s">
        <v>3895</v>
      </c>
      <c r="G402" s="835" t="s">
        <v>3904</v>
      </c>
      <c r="H402" s="835" t="s">
        <v>3905</v>
      </c>
      <c r="I402" s="849">
        <v>728.0999755859375</v>
      </c>
      <c r="J402" s="849">
        <v>1</v>
      </c>
      <c r="K402" s="850">
        <v>728.0999755859375</v>
      </c>
    </row>
    <row r="403" spans="1:11" ht="14.4" customHeight="1" x14ac:dyDescent="0.3">
      <c r="A403" s="831" t="s">
        <v>586</v>
      </c>
      <c r="B403" s="832" t="s">
        <v>587</v>
      </c>
      <c r="C403" s="835" t="s">
        <v>3372</v>
      </c>
      <c r="D403" s="863" t="s">
        <v>3373</v>
      </c>
      <c r="E403" s="835" t="s">
        <v>3894</v>
      </c>
      <c r="F403" s="863" t="s">
        <v>3895</v>
      </c>
      <c r="G403" s="835" t="s">
        <v>3906</v>
      </c>
      <c r="H403" s="835" t="s">
        <v>3907</v>
      </c>
      <c r="I403" s="849">
        <v>728.0999755859375</v>
      </c>
      <c r="J403" s="849">
        <v>1</v>
      </c>
      <c r="K403" s="850">
        <v>728.0999755859375</v>
      </c>
    </row>
    <row r="404" spans="1:11" ht="14.4" customHeight="1" x14ac:dyDescent="0.3">
      <c r="A404" s="831" t="s">
        <v>586</v>
      </c>
      <c r="B404" s="832" t="s">
        <v>587</v>
      </c>
      <c r="C404" s="835" t="s">
        <v>3372</v>
      </c>
      <c r="D404" s="863" t="s">
        <v>3373</v>
      </c>
      <c r="E404" s="835" t="s">
        <v>3894</v>
      </c>
      <c r="F404" s="863" t="s">
        <v>3895</v>
      </c>
      <c r="G404" s="835" t="s">
        <v>3908</v>
      </c>
      <c r="H404" s="835" t="s">
        <v>3909</v>
      </c>
      <c r="I404" s="849">
        <v>426.91000366210937</v>
      </c>
      <c r="J404" s="849">
        <v>1</v>
      </c>
      <c r="K404" s="850">
        <v>426.91000366210937</v>
      </c>
    </row>
    <row r="405" spans="1:11" ht="14.4" customHeight="1" x14ac:dyDescent="0.3">
      <c r="A405" s="831" t="s">
        <v>586</v>
      </c>
      <c r="B405" s="832" t="s">
        <v>587</v>
      </c>
      <c r="C405" s="835" t="s">
        <v>3372</v>
      </c>
      <c r="D405" s="863" t="s">
        <v>3373</v>
      </c>
      <c r="E405" s="835" t="s">
        <v>3894</v>
      </c>
      <c r="F405" s="863" t="s">
        <v>3895</v>
      </c>
      <c r="G405" s="835" t="s">
        <v>3910</v>
      </c>
      <c r="H405" s="835" t="s">
        <v>3911</v>
      </c>
      <c r="I405" s="849">
        <v>426.91000366210937</v>
      </c>
      <c r="J405" s="849">
        <v>1</v>
      </c>
      <c r="K405" s="850">
        <v>426.91000366210937</v>
      </c>
    </row>
    <row r="406" spans="1:11" ht="14.4" customHeight="1" x14ac:dyDescent="0.3">
      <c r="A406" s="831" t="s">
        <v>586</v>
      </c>
      <c r="B406" s="832" t="s">
        <v>587</v>
      </c>
      <c r="C406" s="835" t="s">
        <v>3372</v>
      </c>
      <c r="D406" s="863" t="s">
        <v>3373</v>
      </c>
      <c r="E406" s="835" t="s">
        <v>3894</v>
      </c>
      <c r="F406" s="863" t="s">
        <v>3895</v>
      </c>
      <c r="G406" s="835" t="s">
        <v>3912</v>
      </c>
      <c r="H406" s="835" t="s">
        <v>3913</v>
      </c>
      <c r="I406" s="849">
        <v>426.91000366210937</v>
      </c>
      <c r="J406" s="849">
        <v>2</v>
      </c>
      <c r="K406" s="850">
        <v>853.82000732421875</v>
      </c>
    </row>
    <row r="407" spans="1:11" ht="14.4" customHeight="1" x14ac:dyDescent="0.3">
      <c r="A407" s="831" t="s">
        <v>586</v>
      </c>
      <c r="B407" s="832" t="s">
        <v>587</v>
      </c>
      <c r="C407" s="835" t="s">
        <v>3372</v>
      </c>
      <c r="D407" s="863" t="s">
        <v>3373</v>
      </c>
      <c r="E407" s="835" t="s">
        <v>3894</v>
      </c>
      <c r="F407" s="863" t="s">
        <v>3895</v>
      </c>
      <c r="G407" s="835" t="s">
        <v>3914</v>
      </c>
      <c r="H407" s="835" t="s">
        <v>3915</v>
      </c>
      <c r="I407" s="849">
        <v>426.91000366210937</v>
      </c>
      <c r="J407" s="849">
        <v>5</v>
      </c>
      <c r="K407" s="850">
        <v>2134.5500183105469</v>
      </c>
    </row>
    <row r="408" spans="1:11" ht="14.4" customHeight="1" x14ac:dyDescent="0.3">
      <c r="A408" s="831" t="s">
        <v>586</v>
      </c>
      <c r="B408" s="832" t="s">
        <v>587</v>
      </c>
      <c r="C408" s="835" t="s">
        <v>3372</v>
      </c>
      <c r="D408" s="863" t="s">
        <v>3373</v>
      </c>
      <c r="E408" s="835" t="s">
        <v>3894</v>
      </c>
      <c r="F408" s="863" t="s">
        <v>3895</v>
      </c>
      <c r="G408" s="835" t="s">
        <v>3916</v>
      </c>
      <c r="H408" s="835" t="s">
        <v>3917</v>
      </c>
      <c r="I408" s="849">
        <v>426.9144524468316</v>
      </c>
      <c r="J408" s="849">
        <v>11</v>
      </c>
      <c r="K408" s="850">
        <v>4696.0500793457031</v>
      </c>
    </row>
    <row r="409" spans="1:11" ht="14.4" customHeight="1" x14ac:dyDescent="0.3">
      <c r="A409" s="831" t="s">
        <v>586</v>
      </c>
      <c r="B409" s="832" t="s">
        <v>587</v>
      </c>
      <c r="C409" s="835" t="s">
        <v>3372</v>
      </c>
      <c r="D409" s="863" t="s">
        <v>3373</v>
      </c>
      <c r="E409" s="835" t="s">
        <v>3894</v>
      </c>
      <c r="F409" s="863" t="s">
        <v>3895</v>
      </c>
      <c r="G409" s="835" t="s">
        <v>3918</v>
      </c>
      <c r="H409" s="835" t="s">
        <v>3919</v>
      </c>
      <c r="I409" s="849">
        <v>426.91429356166293</v>
      </c>
      <c r="J409" s="849">
        <v>9</v>
      </c>
      <c r="K409" s="850">
        <v>3842.2200622558594</v>
      </c>
    </row>
    <row r="410" spans="1:11" ht="14.4" customHeight="1" x14ac:dyDescent="0.3">
      <c r="A410" s="831" t="s">
        <v>586</v>
      </c>
      <c r="B410" s="832" t="s">
        <v>587</v>
      </c>
      <c r="C410" s="835" t="s">
        <v>3372</v>
      </c>
      <c r="D410" s="863" t="s">
        <v>3373</v>
      </c>
      <c r="E410" s="835" t="s">
        <v>3894</v>
      </c>
      <c r="F410" s="863" t="s">
        <v>3895</v>
      </c>
      <c r="G410" s="835" t="s">
        <v>3920</v>
      </c>
      <c r="H410" s="835" t="s">
        <v>3921</v>
      </c>
      <c r="I410" s="849">
        <v>426.91143362862721</v>
      </c>
      <c r="J410" s="849">
        <v>8</v>
      </c>
      <c r="K410" s="850">
        <v>3415.2900390625</v>
      </c>
    </row>
    <row r="411" spans="1:11" ht="14.4" customHeight="1" x14ac:dyDescent="0.3">
      <c r="A411" s="831" t="s">
        <v>586</v>
      </c>
      <c r="B411" s="832" t="s">
        <v>587</v>
      </c>
      <c r="C411" s="835" t="s">
        <v>3372</v>
      </c>
      <c r="D411" s="863" t="s">
        <v>3373</v>
      </c>
      <c r="E411" s="835" t="s">
        <v>3894</v>
      </c>
      <c r="F411" s="863" t="s">
        <v>3895</v>
      </c>
      <c r="G411" s="835" t="s">
        <v>3922</v>
      </c>
      <c r="H411" s="835" t="s">
        <v>3923</v>
      </c>
      <c r="I411" s="849">
        <v>426.92000834147137</v>
      </c>
      <c r="J411" s="849">
        <v>6</v>
      </c>
      <c r="K411" s="850">
        <v>2561.5200500488281</v>
      </c>
    </row>
    <row r="412" spans="1:11" ht="14.4" customHeight="1" x14ac:dyDescent="0.3">
      <c r="A412" s="831" t="s">
        <v>586</v>
      </c>
      <c r="B412" s="832" t="s">
        <v>587</v>
      </c>
      <c r="C412" s="835" t="s">
        <v>3372</v>
      </c>
      <c r="D412" s="863" t="s">
        <v>3373</v>
      </c>
      <c r="E412" s="835" t="s">
        <v>3894</v>
      </c>
      <c r="F412" s="863" t="s">
        <v>3895</v>
      </c>
      <c r="G412" s="835" t="s">
        <v>3924</v>
      </c>
      <c r="H412" s="835" t="s">
        <v>3925</v>
      </c>
      <c r="I412" s="849">
        <v>426.91000366210937</v>
      </c>
      <c r="J412" s="849">
        <v>3</v>
      </c>
      <c r="K412" s="850">
        <v>1280.7300109863281</v>
      </c>
    </row>
    <row r="413" spans="1:11" ht="14.4" customHeight="1" x14ac:dyDescent="0.3">
      <c r="A413" s="831" t="s">
        <v>586</v>
      </c>
      <c r="B413" s="832" t="s">
        <v>587</v>
      </c>
      <c r="C413" s="835" t="s">
        <v>3372</v>
      </c>
      <c r="D413" s="863" t="s">
        <v>3373</v>
      </c>
      <c r="E413" s="835" t="s">
        <v>3894</v>
      </c>
      <c r="F413" s="863" t="s">
        <v>3895</v>
      </c>
      <c r="G413" s="835" t="s">
        <v>3926</v>
      </c>
      <c r="H413" s="835" t="s">
        <v>3927</v>
      </c>
      <c r="I413" s="849">
        <v>426.91000366210937</v>
      </c>
      <c r="J413" s="849">
        <v>2</v>
      </c>
      <c r="K413" s="850">
        <v>853.82000732421875</v>
      </c>
    </row>
    <row r="414" spans="1:11" ht="14.4" customHeight="1" x14ac:dyDescent="0.3">
      <c r="A414" s="831" t="s">
        <v>586</v>
      </c>
      <c r="B414" s="832" t="s">
        <v>587</v>
      </c>
      <c r="C414" s="835" t="s">
        <v>3372</v>
      </c>
      <c r="D414" s="863" t="s">
        <v>3373</v>
      </c>
      <c r="E414" s="835" t="s">
        <v>3894</v>
      </c>
      <c r="F414" s="863" t="s">
        <v>3895</v>
      </c>
      <c r="G414" s="835" t="s">
        <v>3928</v>
      </c>
      <c r="H414" s="835" t="s">
        <v>3929</v>
      </c>
      <c r="I414" s="849">
        <v>426.91667683919269</v>
      </c>
      <c r="J414" s="849">
        <v>4</v>
      </c>
      <c r="K414" s="850">
        <v>1707.6600341796875</v>
      </c>
    </row>
    <row r="415" spans="1:11" ht="14.4" customHeight="1" x14ac:dyDescent="0.3">
      <c r="A415" s="831" t="s">
        <v>586</v>
      </c>
      <c r="B415" s="832" t="s">
        <v>587</v>
      </c>
      <c r="C415" s="835" t="s">
        <v>3372</v>
      </c>
      <c r="D415" s="863" t="s">
        <v>3373</v>
      </c>
      <c r="E415" s="835" t="s">
        <v>3894</v>
      </c>
      <c r="F415" s="863" t="s">
        <v>3895</v>
      </c>
      <c r="G415" s="835" t="s">
        <v>3930</v>
      </c>
      <c r="H415" s="835" t="s">
        <v>3931</v>
      </c>
      <c r="I415" s="849">
        <v>426.91000366210937</v>
      </c>
      <c r="J415" s="849">
        <v>1</v>
      </c>
      <c r="K415" s="850">
        <v>426.91000366210937</v>
      </c>
    </row>
    <row r="416" spans="1:11" ht="14.4" customHeight="1" x14ac:dyDescent="0.3">
      <c r="A416" s="831" t="s">
        <v>586</v>
      </c>
      <c r="B416" s="832" t="s">
        <v>587</v>
      </c>
      <c r="C416" s="835" t="s">
        <v>3372</v>
      </c>
      <c r="D416" s="863" t="s">
        <v>3373</v>
      </c>
      <c r="E416" s="835" t="s">
        <v>3894</v>
      </c>
      <c r="F416" s="863" t="s">
        <v>3895</v>
      </c>
      <c r="G416" s="835" t="s">
        <v>3932</v>
      </c>
      <c r="H416" s="835" t="s">
        <v>3933</v>
      </c>
      <c r="I416" s="849">
        <v>426.91000366210937</v>
      </c>
      <c r="J416" s="849">
        <v>1</v>
      </c>
      <c r="K416" s="850">
        <v>426.91000366210937</v>
      </c>
    </row>
    <row r="417" spans="1:11" ht="14.4" customHeight="1" x14ac:dyDescent="0.3">
      <c r="A417" s="831" t="s">
        <v>586</v>
      </c>
      <c r="B417" s="832" t="s">
        <v>587</v>
      </c>
      <c r="C417" s="835" t="s">
        <v>3372</v>
      </c>
      <c r="D417" s="863" t="s">
        <v>3373</v>
      </c>
      <c r="E417" s="835" t="s">
        <v>3894</v>
      </c>
      <c r="F417" s="863" t="s">
        <v>3895</v>
      </c>
      <c r="G417" s="835" t="s">
        <v>3934</v>
      </c>
      <c r="H417" s="835" t="s">
        <v>3935</v>
      </c>
      <c r="I417" s="849">
        <v>728.0999755859375</v>
      </c>
      <c r="J417" s="849">
        <v>1</v>
      </c>
      <c r="K417" s="850">
        <v>728.0999755859375</v>
      </c>
    </row>
    <row r="418" spans="1:11" ht="14.4" customHeight="1" x14ac:dyDescent="0.3">
      <c r="A418" s="831" t="s">
        <v>586</v>
      </c>
      <c r="B418" s="832" t="s">
        <v>587</v>
      </c>
      <c r="C418" s="835" t="s">
        <v>3372</v>
      </c>
      <c r="D418" s="863" t="s">
        <v>3373</v>
      </c>
      <c r="E418" s="835" t="s">
        <v>3894</v>
      </c>
      <c r="F418" s="863" t="s">
        <v>3895</v>
      </c>
      <c r="G418" s="835" t="s">
        <v>3936</v>
      </c>
      <c r="H418" s="835" t="s">
        <v>3937</v>
      </c>
      <c r="I418" s="849">
        <v>728.0999755859375</v>
      </c>
      <c r="J418" s="849">
        <v>6</v>
      </c>
      <c r="K418" s="850">
        <v>4368.599853515625</v>
      </c>
    </row>
    <row r="419" spans="1:11" ht="14.4" customHeight="1" x14ac:dyDescent="0.3">
      <c r="A419" s="831" t="s">
        <v>586</v>
      </c>
      <c r="B419" s="832" t="s">
        <v>587</v>
      </c>
      <c r="C419" s="835" t="s">
        <v>3372</v>
      </c>
      <c r="D419" s="863" t="s">
        <v>3373</v>
      </c>
      <c r="E419" s="835" t="s">
        <v>3894</v>
      </c>
      <c r="F419" s="863" t="s">
        <v>3895</v>
      </c>
      <c r="G419" s="835" t="s">
        <v>3938</v>
      </c>
      <c r="H419" s="835" t="s">
        <v>3939</v>
      </c>
      <c r="I419" s="849">
        <v>728.0999755859375</v>
      </c>
      <c r="J419" s="849">
        <v>2</v>
      </c>
      <c r="K419" s="850">
        <v>1456.199951171875</v>
      </c>
    </row>
    <row r="420" spans="1:11" ht="14.4" customHeight="1" x14ac:dyDescent="0.3">
      <c r="A420" s="831" t="s">
        <v>586</v>
      </c>
      <c r="B420" s="832" t="s">
        <v>587</v>
      </c>
      <c r="C420" s="835" t="s">
        <v>3372</v>
      </c>
      <c r="D420" s="863" t="s">
        <v>3373</v>
      </c>
      <c r="E420" s="835" t="s">
        <v>3894</v>
      </c>
      <c r="F420" s="863" t="s">
        <v>3895</v>
      </c>
      <c r="G420" s="835" t="s">
        <v>3940</v>
      </c>
      <c r="H420" s="835" t="s">
        <v>3941</v>
      </c>
      <c r="I420" s="849">
        <v>728.10122680664062</v>
      </c>
      <c r="J420" s="849">
        <v>10</v>
      </c>
      <c r="K420" s="850">
        <v>7281.009765625</v>
      </c>
    </row>
    <row r="421" spans="1:11" ht="14.4" customHeight="1" x14ac:dyDescent="0.3">
      <c r="A421" s="831" t="s">
        <v>586</v>
      </c>
      <c r="B421" s="832" t="s">
        <v>587</v>
      </c>
      <c r="C421" s="835" t="s">
        <v>3372</v>
      </c>
      <c r="D421" s="863" t="s">
        <v>3373</v>
      </c>
      <c r="E421" s="835" t="s">
        <v>3894</v>
      </c>
      <c r="F421" s="863" t="s">
        <v>3895</v>
      </c>
      <c r="G421" s="835" t="s">
        <v>3942</v>
      </c>
      <c r="H421" s="835" t="s">
        <v>3943</v>
      </c>
      <c r="I421" s="849">
        <v>728.0999755859375</v>
      </c>
      <c r="J421" s="849">
        <v>2</v>
      </c>
      <c r="K421" s="850">
        <v>1456.199951171875</v>
      </c>
    </row>
    <row r="422" spans="1:11" ht="14.4" customHeight="1" x14ac:dyDescent="0.3">
      <c r="A422" s="831" t="s">
        <v>586</v>
      </c>
      <c r="B422" s="832" t="s">
        <v>587</v>
      </c>
      <c r="C422" s="835" t="s">
        <v>3372</v>
      </c>
      <c r="D422" s="863" t="s">
        <v>3373</v>
      </c>
      <c r="E422" s="835" t="s">
        <v>3894</v>
      </c>
      <c r="F422" s="863" t="s">
        <v>3895</v>
      </c>
      <c r="G422" s="835" t="s">
        <v>3944</v>
      </c>
      <c r="H422" s="835" t="s">
        <v>3945</v>
      </c>
      <c r="I422" s="849">
        <v>728.0999755859375</v>
      </c>
      <c r="J422" s="849">
        <v>3</v>
      </c>
      <c r="K422" s="850">
        <v>2184.2999267578125</v>
      </c>
    </row>
    <row r="423" spans="1:11" ht="14.4" customHeight="1" x14ac:dyDescent="0.3">
      <c r="A423" s="831" t="s">
        <v>586</v>
      </c>
      <c r="B423" s="832" t="s">
        <v>587</v>
      </c>
      <c r="C423" s="835" t="s">
        <v>3372</v>
      </c>
      <c r="D423" s="863" t="s">
        <v>3373</v>
      </c>
      <c r="E423" s="835" t="s">
        <v>3894</v>
      </c>
      <c r="F423" s="863" t="s">
        <v>3895</v>
      </c>
      <c r="G423" s="835" t="s">
        <v>3946</v>
      </c>
      <c r="H423" s="835" t="s">
        <v>3947</v>
      </c>
      <c r="I423" s="849">
        <v>728.0999755859375</v>
      </c>
      <c r="J423" s="849">
        <v>1</v>
      </c>
      <c r="K423" s="850">
        <v>728.0999755859375</v>
      </c>
    </row>
    <row r="424" spans="1:11" ht="14.4" customHeight="1" x14ac:dyDescent="0.3">
      <c r="A424" s="831" t="s">
        <v>586</v>
      </c>
      <c r="B424" s="832" t="s">
        <v>587</v>
      </c>
      <c r="C424" s="835" t="s">
        <v>3372</v>
      </c>
      <c r="D424" s="863" t="s">
        <v>3373</v>
      </c>
      <c r="E424" s="835" t="s">
        <v>3894</v>
      </c>
      <c r="F424" s="863" t="s">
        <v>3895</v>
      </c>
      <c r="G424" s="835" t="s">
        <v>3948</v>
      </c>
      <c r="H424" s="835" t="s">
        <v>3949</v>
      </c>
      <c r="I424" s="849">
        <v>728.09002685546875</v>
      </c>
      <c r="J424" s="849">
        <v>2</v>
      </c>
      <c r="K424" s="850">
        <v>1456.1800537109375</v>
      </c>
    </row>
    <row r="425" spans="1:11" ht="14.4" customHeight="1" x14ac:dyDescent="0.3">
      <c r="A425" s="831" t="s">
        <v>586</v>
      </c>
      <c r="B425" s="832" t="s">
        <v>587</v>
      </c>
      <c r="C425" s="835" t="s">
        <v>3372</v>
      </c>
      <c r="D425" s="863" t="s">
        <v>3373</v>
      </c>
      <c r="E425" s="835" t="s">
        <v>3894</v>
      </c>
      <c r="F425" s="863" t="s">
        <v>3895</v>
      </c>
      <c r="G425" s="835" t="s">
        <v>3950</v>
      </c>
      <c r="H425" s="835" t="s">
        <v>3951</v>
      </c>
      <c r="I425" s="849">
        <v>728.09500122070312</v>
      </c>
      <c r="J425" s="849">
        <v>2</v>
      </c>
      <c r="K425" s="850">
        <v>1456.1900024414063</v>
      </c>
    </row>
    <row r="426" spans="1:11" ht="14.4" customHeight="1" x14ac:dyDescent="0.3">
      <c r="A426" s="831" t="s">
        <v>586</v>
      </c>
      <c r="B426" s="832" t="s">
        <v>587</v>
      </c>
      <c r="C426" s="835" t="s">
        <v>3372</v>
      </c>
      <c r="D426" s="863" t="s">
        <v>3373</v>
      </c>
      <c r="E426" s="835" t="s">
        <v>3894</v>
      </c>
      <c r="F426" s="863" t="s">
        <v>3895</v>
      </c>
      <c r="G426" s="835" t="s">
        <v>3952</v>
      </c>
      <c r="H426" s="835" t="s">
        <v>3953</v>
      </c>
      <c r="I426" s="849">
        <v>728.0999755859375</v>
      </c>
      <c r="J426" s="849">
        <v>1</v>
      </c>
      <c r="K426" s="850">
        <v>728.0999755859375</v>
      </c>
    </row>
    <row r="427" spans="1:11" ht="14.4" customHeight="1" x14ac:dyDescent="0.3">
      <c r="A427" s="831" t="s">
        <v>586</v>
      </c>
      <c r="B427" s="832" t="s">
        <v>587</v>
      </c>
      <c r="C427" s="835" t="s">
        <v>3372</v>
      </c>
      <c r="D427" s="863" t="s">
        <v>3373</v>
      </c>
      <c r="E427" s="835" t="s">
        <v>3894</v>
      </c>
      <c r="F427" s="863" t="s">
        <v>3895</v>
      </c>
      <c r="G427" s="835" t="s">
        <v>3954</v>
      </c>
      <c r="H427" s="835" t="s">
        <v>3955</v>
      </c>
      <c r="I427" s="849">
        <v>728.0999755859375</v>
      </c>
      <c r="J427" s="849">
        <v>1</v>
      </c>
      <c r="K427" s="850">
        <v>728.0999755859375</v>
      </c>
    </row>
    <row r="428" spans="1:11" ht="14.4" customHeight="1" x14ac:dyDescent="0.3">
      <c r="A428" s="831" t="s">
        <v>586</v>
      </c>
      <c r="B428" s="832" t="s">
        <v>587</v>
      </c>
      <c r="C428" s="835" t="s">
        <v>3372</v>
      </c>
      <c r="D428" s="863" t="s">
        <v>3373</v>
      </c>
      <c r="E428" s="835" t="s">
        <v>3894</v>
      </c>
      <c r="F428" s="863" t="s">
        <v>3895</v>
      </c>
      <c r="G428" s="835" t="s">
        <v>3956</v>
      </c>
      <c r="H428" s="835" t="s">
        <v>3957</v>
      </c>
      <c r="I428" s="849">
        <v>728.0999755859375</v>
      </c>
      <c r="J428" s="849">
        <v>1</v>
      </c>
      <c r="K428" s="850">
        <v>728.0999755859375</v>
      </c>
    </row>
    <row r="429" spans="1:11" ht="14.4" customHeight="1" x14ac:dyDescent="0.3">
      <c r="A429" s="831" t="s">
        <v>586</v>
      </c>
      <c r="B429" s="832" t="s">
        <v>587</v>
      </c>
      <c r="C429" s="835" t="s">
        <v>3372</v>
      </c>
      <c r="D429" s="863" t="s">
        <v>3373</v>
      </c>
      <c r="E429" s="835" t="s">
        <v>3894</v>
      </c>
      <c r="F429" s="863" t="s">
        <v>3895</v>
      </c>
      <c r="G429" s="835" t="s">
        <v>3958</v>
      </c>
      <c r="H429" s="835" t="s">
        <v>3959</v>
      </c>
      <c r="I429" s="849">
        <v>728.09002685546875</v>
      </c>
      <c r="J429" s="849">
        <v>1</v>
      </c>
      <c r="K429" s="850">
        <v>728.09002685546875</v>
      </c>
    </row>
    <row r="430" spans="1:11" ht="14.4" customHeight="1" x14ac:dyDescent="0.3">
      <c r="A430" s="831" t="s">
        <v>586</v>
      </c>
      <c r="B430" s="832" t="s">
        <v>587</v>
      </c>
      <c r="C430" s="835" t="s">
        <v>3372</v>
      </c>
      <c r="D430" s="863" t="s">
        <v>3373</v>
      </c>
      <c r="E430" s="835" t="s">
        <v>3894</v>
      </c>
      <c r="F430" s="863" t="s">
        <v>3895</v>
      </c>
      <c r="G430" s="835" t="s">
        <v>3960</v>
      </c>
      <c r="H430" s="835" t="s">
        <v>3961</v>
      </c>
      <c r="I430" s="849">
        <v>364.54000854492187</v>
      </c>
      <c r="J430" s="849">
        <v>3</v>
      </c>
      <c r="K430" s="850">
        <v>1093.6200256347656</v>
      </c>
    </row>
    <row r="431" spans="1:11" ht="14.4" customHeight="1" x14ac:dyDescent="0.3">
      <c r="A431" s="831" t="s">
        <v>586</v>
      </c>
      <c r="B431" s="832" t="s">
        <v>587</v>
      </c>
      <c r="C431" s="835" t="s">
        <v>3372</v>
      </c>
      <c r="D431" s="863" t="s">
        <v>3373</v>
      </c>
      <c r="E431" s="835" t="s">
        <v>3894</v>
      </c>
      <c r="F431" s="863" t="s">
        <v>3895</v>
      </c>
      <c r="G431" s="835" t="s">
        <v>3962</v>
      </c>
      <c r="H431" s="835" t="s">
        <v>3963</v>
      </c>
      <c r="I431" s="849">
        <v>364.54000854492187</v>
      </c>
      <c r="J431" s="849">
        <v>4</v>
      </c>
      <c r="K431" s="850">
        <v>1458.1600341796875</v>
      </c>
    </row>
    <row r="432" spans="1:11" ht="14.4" customHeight="1" x14ac:dyDescent="0.3">
      <c r="A432" s="831" t="s">
        <v>586</v>
      </c>
      <c r="B432" s="832" t="s">
        <v>587</v>
      </c>
      <c r="C432" s="835" t="s">
        <v>3372</v>
      </c>
      <c r="D432" s="863" t="s">
        <v>3373</v>
      </c>
      <c r="E432" s="835" t="s">
        <v>3894</v>
      </c>
      <c r="F432" s="863" t="s">
        <v>3895</v>
      </c>
      <c r="G432" s="835" t="s">
        <v>3964</v>
      </c>
      <c r="H432" s="835" t="s">
        <v>3965</v>
      </c>
      <c r="I432" s="849">
        <v>364.54000854492187</v>
      </c>
      <c r="J432" s="849">
        <v>3</v>
      </c>
      <c r="K432" s="850">
        <v>1093.6200256347656</v>
      </c>
    </row>
    <row r="433" spans="1:11" ht="14.4" customHeight="1" x14ac:dyDescent="0.3">
      <c r="A433" s="831" t="s">
        <v>586</v>
      </c>
      <c r="B433" s="832" t="s">
        <v>587</v>
      </c>
      <c r="C433" s="835" t="s">
        <v>3372</v>
      </c>
      <c r="D433" s="863" t="s">
        <v>3373</v>
      </c>
      <c r="E433" s="835" t="s">
        <v>3894</v>
      </c>
      <c r="F433" s="863" t="s">
        <v>3895</v>
      </c>
      <c r="G433" s="835" t="s">
        <v>3966</v>
      </c>
      <c r="H433" s="835" t="s">
        <v>3967</v>
      </c>
      <c r="I433" s="849">
        <v>364.54000854492187</v>
      </c>
      <c r="J433" s="849">
        <v>1</v>
      </c>
      <c r="K433" s="850">
        <v>364.54000854492187</v>
      </c>
    </row>
    <row r="434" spans="1:11" ht="14.4" customHeight="1" x14ac:dyDescent="0.3">
      <c r="A434" s="831" t="s">
        <v>586</v>
      </c>
      <c r="B434" s="832" t="s">
        <v>587</v>
      </c>
      <c r="C434" s="835" t="s">
        <v>3372</v>
      </c>
      <c r="D434" s="863" t="s">
        <v>3373</v>
      </c>
      <c r="E434" s="835" t="s">
        <v>3894</v>
      </c>
      <c r="F434" s="863" t="s">
        <v>3895</v>
      </c>
      <c r="G434" s="835" t="s">
        <v>3968</v>
      </c>
      <c r="H434" s="835" t="s">
        <v>3969</v>
      </c>
      <c r="I434" s="849">
        <v>364.54000854492187</v>
      </c>
      <c r="J434" s="849">
        <v>1</v>
      </c>
      <c r="K434" s="850">
        <v>364.54000854492187</v>
      </c>
    </row>
    <row r="435" spans="1:11" ht="14.4" customHeight="1" x14ac:dyDescent="0.3">
      <c r="A435" s="831" t="s">
        <v>586</v>
      </c>
      <c r="B435" s="832" t="s">
        <v>587</v>
      </c>
      <c r="C435" s="835" t="s">
        <v>3372</v>
      </c>
      <c r="D435" s="863" t="s">
        <v>3373</v>
      </c>
      <c r="E435" s="835" t="s">
        <v>3894</v>
      </c>
      <c r="F435" s="863" t="s">
        <v>3895</v>
      </c>
      <c r="G435" s="835" t="s">
        <v>3970</v>
      </c>
      <c r="H435" s="835" t="s">
        <v>3971</v>
      </c>
      <c r="I435" s="849">
        <v>4936.85986328125</v>
      </c>
      <c r="J435" s="849">
        <v>2</v>
      </c>
      <c r="K435" s="850">
        <v>9873.7197265625</v>
      </c>
    </row>
    <row r="436" spans="1:11" ht="14.4" customHeight="1" x14ac:dyDescent="0.3">
      <c r="A436" s="831" t="s">
        <v>586</v>
      </c>
      <c r="B436" s="832" t="s">
        <v>587</v>
      </c>
      <c r="C436" s="835" t="s">
        <v>3372</v>
      </c>
      <c r="D436" s="863" t="s">
        <v>3373</v>
      </c>
      <c r="E436" s="835" t="s">
        <v>3894</v>
      </c>
      <c r="F436" s="863" t="s">
        <v>3895</v>
      </c>
      <c r="G436" s="835" t="s">
        <v>3972</v>
      </c>
      <c r="H436" s="835" t="s">
        <v>3973</v>
      </c>
      <c r="I436" s="849">
        <v>4936.875</v>
      </c>
      <c r="J436" s="849">
        <v>2</v>
      </c>
      <c r="K436" s="850">
        <v>9873.75</v>
      </c>
    </row>
    <row r="437" spans="1:11" ht="14.4" customHeight="1" x14ac:dyDescent="0.3">
      <c r="A437" s="831" t="s">
        <v>586</v>
      </c>
      <c r="B437" s="832" t="s">
        <v>587</v>
      </c>
      <c r="C437" s="835" t="s">
        <v>3372</v>
      </c>
      <c r="D437" s="863" t="s">
        <v>3373</v>
      </c>
      <c r="E437" s="835" t="s">
        <v>3894</v>
      </c>
      <c r="F437" s="863" t="s">
        <v>3895</v>
      </c>
      <c r="G437" s="835" t="s">
        <v>3974</v>
      </c>
      <c r="H437" s="835" t="s">
        <v>3975</v>
      </c>
      <c r="I437" s="849">
        <v>4936.85986328125</v>
      </c>
      <c r="J437" s="849">
        <v>3</v>
      </c>
      <c r="K437" s="850">
        <v>14810.57958984375</v>
      </c>
    </row>
    <row r="438" spans="1:11" ht="14.4" customHeight="1" x14ac:dyDescent="0.3">
      <c r="A438" s="831" t="s">
        <v>586</v>
      </c>
      <c r="B438" s="832" t="s">
        <v>587</v>
      </c>
      <c r="C438" s="835" t="s">
        <v>3372</v>
      </c>
      <c r="D438" s="863" t="s">
        <v>3373</v>
      </c>
      <c r="E438" s="835" t="s">
        <v>3894</v>
      </c>
      <c r="F438" s="863" t="s">
        <v>3895</v>
      </c>
      <c r="G438" s="835" t="s">
        <v>3976</v>
      </c>
      <c r="H438" s="835" t="s">
        <v>3977</v>
      </c>
      <c r="I438" s="849">
        <v>4936.85986328125</v>
      </c>
      <c r="J438" s="849">
        <v>1</v>
      </c>
      <c r="K438" s="850">
        <v>4936.85986328125</v>
      </c>
    </row>
    <row r="439" spans="1:11" ht="14.4" customHeight="1" x14ac:dyDescent="0.3">
      <c r="A439" s="831" t="s">
        <v>586</v>
      </c>
      <c r="B439" s="832" t="s">
        <v>587</v>
      </c>
      <c r="C439" s="835" t="s">
        <v>3372</v>
      </c>
      <c r="D439" s="863" t="s">
        <v>3373</v>
      </c>
      <c r="E439" s="835" t="s">
        <v>3894</v>
      </c>
      <c r="F439" s="863" t="s">
        <v>3895</v>
      </c>
      <c r="G439" s="835" t="s">
        <v>3978</v>
      </c>
      <c r="H439" s="835" t="s">
        <v>3979</v>
      </c>
      <c r="I439" s="849">
        <v>3526.4581409801135</v>
      </c>
      <c r="J439" s="849">
        <v>11</v>
      </c>
      <c r="K439" s="850">
        <v>38791.03955078125</v>
      </c>
    </row>
    <row r="440" spans="1:11" ht="14.4" customHeight="1" x14ac:dyDescent="0.3">
      <c r="A440" s="831" t="s">
        <v>586</v>
      </c>
      <c r="B440" s="832" t="s">
        <v>587</v>
      </c>
      <c r="C440" s="835" t="s">
        <v>3372</v>
      </c>
      <c r="D440" s="863" t="s">
        <v>3373</v>
      </c>
      <c r="E440" s="835" t="s">
        <v>3894</v>
      </c>
      <c r="F440" s="863" t="s">
        <v>3895</v>
      </c>
      <c r="G440" s="835" t="s">
        <v>3980</v>
      </c>
      <c r="H440" s="835" t="s">
        <v>3981</v>
      </c>
      <c r="I440" s="849">
        <v>3686.31005859375</v>
      </c>
      <c r="J440" s="849">
        <v>1</v>
      </c>
      <c r="K440" s="850">
        <v>3686.31005859375</v>
      </c>
    </row>
    <row r="441" spans="1:11" ht="14.4" customHeight="1" x14ac:dyDescent="0.3">
      <c r="A441" s="831" t="s">
        <v>586</v>
      </c>
      <c r="B441" s="832" t="s">
        <v>587</v>
      </c>
      <c r="C441" s="835" t="s">
        <v>3372</v>
      </c>
      <c r="D441" s="863" t="s">
        <v>3373</v>
      </c>
      <c r="E441" s="835" t="s">
        <v>3894</v>
      </c>
      <c r="F441" s="863" t="s">
        <v>3895</v>
      </c>
      <c r="G441" s="835" t="s">
        <v>3982</v>
      </c>
      <c r="H441" s="835" t="s">
        <v>3983</v>
      </c>
      <c r="I441" s="849">
        <v>3686.3150634765625</v>
      </c>
      <c r="J441" s="849">
        <v>6</v>
      </c>
      <c r="K441" s="850">
        <v>22117.890380859375</v>
      </c>
    </row>
    <row r="442" spans="1:11" ht="14.4" customHeight="1" x14ac:dyDescent="0.3">
      <c r="A442" s="831" t="s">
        <v>586</v>
      </c>
      <c r="B442" s="832" t="s">
        <v>587</v>
      </c>
      <c r="C442" s="835" t="s">
        <v>3372</v>
      </c>
      <c r="D442" s="863" t="s">
        <v>3373</v>
      </c>
      <c r="E442" s="835" t="s">
        <v>3894</v>
      </c>
      <c r="F442" s="863" t="s">
        <v>3895</v>
      </c>
      <c r="G442" s="835" t="s">
        <v>3984</v>
      </c>
      <c r="H442" s="835" t="s">
        <v>3985</v>
      </c>
      <c r="I442" s="849">
        <v>3686.31005859375</v>
      </c>
      <c r="J442" s="849">
        <v>3</v>
      </c>
      <c r="K442" s="850">
        <v>11058.93017578125</v>
      </c>
    </row>
    <row r="443" spans="1:11" ht="14.4" customHeight="1" x14ac:dyDescent="0.3">
      <c r="A443" s="831" t="s">
        <v>586</v>
      </c>
      <c r="B443" s="832" t="s">
        <v>587</v>
      </c>
      <c r="C443" s="835" t="s">
        <v>3372</v>
      </c>
      <c r="D443" s="863" t="s">
        <v>3373</v>
      </c>
      <c r="E443" s="835" t="s">
        <v>3894</v>
      </c>
      <c r="F443" s="863" t="s">
        <v>3895</v>
      </c>
      <c r="G443" s="835" t="s">
        <v>3986</v>
      </c>
      <c r="H443" s="835" t="s">
        <v>3987</v>
      </c>
      <c r="I443" s="849">
        <v>3686.300048828125</v>
      </c>
      <c r="J443" s="849">
        <v>1</v>
      </c>
      <c r="K443" s="850">
        <v>3686.300048828125</v>
      </c>
    </row>
    <row r="444" spans="1:11" ht="14.4" customHeight="1" x14ac:dyDescent="0.3">
      <c r="A444" s="831" t="s">
        <v>586</v>
      </c>
      <c r="B444" s="832" t="s">
        <v>587</v>
      </c>
      <c r="C444" s="835" t="s">
        <v>3372</v>
      </c>
      <c r="D444" s="863" t="s">
        <v>3373</v>
      </c>
      <c r="E444" s="835" t="s">
        <v>3894</v>
      </c>
      <c r="F444" s="863" t="s">
        <v>3895</v>
      </c>
      <c r="G444" s="835" t="s">
        <v>3988</v>
      </c>
      <c r="H444" s="835" t="s">
        <v>3989</v>
      </c>
      <c r="I444" s="849">
        <v>3686.31005859375</v>
      </c>
      <c r="J444" s="849">
        <v>1</v>
      </c>
      <c r="K444" s="850">
        <v>3686.31005859375</v>
      </c>
    </row>
    <row r="445" spans="1:11" ht="14.4" customHeight="1" x14ac:dyDescent="0.3">
      <c r="A445" s="831" t="s">
        <v>586</v>
      </c>
      <c r="B445" s="832" t="s">
        <v>587</v>
      </c>
      <c r="C445" s="835" t="s">
        <v>3372</v>
      </c>
      <c r="D445" s="863" t="s">
        <v>3373</v>
      </c>
      <c r="E445" s="835" t="s">
        <v>3894</v>
      </c>
      <c r="F445" s="863" t="s">
        <v>3895</v>
      </c>
      <c r="G445" s="835" t="s">
        <v>3990</v>
      </c>
      <c r="H445" s="835" t="s">
        <v>3991</v>
      </c>
      <c r="I445" s="849">
        <v>3263.300048828125</v>
      </c>
      <c r="J445" s="849">
        <v>1</v>
      </c>
      <c r="K445" s="850">
        <v>3263.300048828125</v>
      </c>
    </row>
    <row r="446" spans="1:11" ht="14.4" customHeight="1" x14ac:dyDescent="0.3">
      <c r="A446" s="831" t="s">
        <v>586</v>
      </c>
      <c r="B446" s="832" t="s">
        <v>587</v>
      </c>
      <c r="C446" s="835" t="s">
        <v>3372</v>
      </c>
      <c r="D446" s="863" t="s">
        <v>3373</v>
      </c>
      <c r="E446" s="835" t="s">
        <v>3894</v>
      </c>
      <c r="F446" s="863" t="s">
        <v>3895</v>
      </c>
      <c r="G446" s="835" t="s">
        <v>3992</v>
      </c>
      <c r="H446" s="835" t="s">
        <v>3993</v>
      </c>
      <c r="I446" s="849">
        <v>3263.31005859375</v>
      </c>
      <c r="J446" s="849">
        <v>2</v>
      </c>
      <c r="K446" s="850">
        <v>6526.6201171875</v>
      </c>
    </row>
    <row r="447" spans="1:11" ht="14.4" customHeight="1" x14ac:dyDescent="0.3">
      <c r="A447" s="831" t="s">
        <v>586</v>
      </c>
      <c r="B447" s="832" t="s">
        <v>587</v>
      </c>
      <c r="C447" s="835" t="s">
        <v>3372</v>
      </c>
      <c r="D447" s="863" t="s">
        <v>3373</v>
      </c>
      <c r="E447" s="835" t="s">
        <v>3894</v>
      </c>
      <c r="F447" s="863" t="s">
        <v>3895</v>
      </c>
      <c r="G447" s="835" t="s">
        <v>3994</v>
      </c>
      <c r="H447" s="835" t="s">
        <v>3995</v>
      </c>
      <c r="I447" s="849">
        <v>5175</v>
      </c>
      <c r="J447" s="849">
        <v>3</v>
      </c>
      <c r="K447" s="850">
        <v>15525</v>
      </c>
    </row>
    <row r="448" spans="1:11" ht="14.4" customHeight="1" x14ac:dyDescent="0.3">
      <c r="A448" s="831" t="s">
        <v>586</v>
      </c>
      <c r="B448" s="832" t="s">
        <v>587</v>
      </c>
      <c r="C448" s="835" t="s">
        <v>3372</v>
      </c>
      <c r="D448" s="863" t="s">
        <v>3373</v>
      </c>
      <c r="E448" s="835" t="s">
        <v>3894</v>
      </c>
      <c r="F448" s="863" t="s">
        <v>3895</v>
      </c>
      <c r="G448" s="835" t="s">
        <v>3996</v>
      </c>
      <c r="H448" s="835" t="s">
        <v>3997</v>
      </c>
      <c r="I448" s="849">
        <v>5175</v>
      </c>
      <c r="J448" s="849">
        <v>1</v>
      </c>
      <c r="K448" s="850">
        <v>5175</v>
      </c>
    </row>
    <row r="449" spans="1:11" ht="14.4" customHeight="1" x14ac:dyDescent="0.3">
      <c r="A449" s="831" t="s">
        <v>586</v>
      </c>
      <c r="B449" s="832" t="s">
        <v>587</v>
      </c>
      <c r="C449" s="835" t="s">
        <v>3372</v>
      </c>
      <c r="D449" s="863" t="s">
        <v>3373</v>
      </c>
      <c r="E449" s="835" t="s">
        <v>3894</v>
      </c>
      <c r="F449" s="863" t="s">
        <v>3895</v>
      </c>
      <c r="G449" s="835" t="s">
        <v>3998</v>
      </c>
      <c r="H449" s="835" t="s">
        <v>3999</v>
      </c>
      <c r="I449" s="849">
        <v>3795</v>
      </c>
      <c r="J449" s="849">
        <v>2</v>
      </c>
      <c r="K449" s="850">
        <v>7590</v>
      </c>
    </row>
    <row r="450" spans="1:11" ht="14.4" customHeight="1" x14ac:dyDescent="0.3">
      <c r="A450" s="831" t="s">
        <v>586</v>
      </c>
      <c r="B450" s="832" t="s">
        <v>587</v>
      </c>
      <c r="C450" s="835" t="s">
        <v>3372</v>
      </c>
      <c r="D450" s="863" t="s">
        <v>3373</v>
      </c>
      <c r="E450" s="835" t="s">
        <v>3894</v>
      </c>
      <c r="F450" s="863" t="s">
        <v>3895</v>
      </c>
      <c r="G450" s="835" t="s">
        <v>4000</v>
      </c>
      <c r="H450" s="835" t="s">
        <v>4001</v>
      </c>
      <c r="I450" s="849">
        <v>3795</v>
      </c>
      <c r="J450" s="849">
        <v>2</v>
      </c>
      <c r="K450" s="850">
        <v>7590</v>
      </c>
    </row>
    <row r="451" spans="1:11" ht="14.4" customHeight="1" x14ac:dyDescent="0.3">
      <c r="A451" s="831" t="s">
        <v>586</v>
      </c>
      <c r="B451" s="832" t="s">
        <v>587</v>
      </c>
      <c r="C451" s="835" t="s">
        <v>3372</v>
      </c>
      <c r="D451" s="863" t="s">
        <v>3373</v>
      </c>
      <c r="E451" s="835" t="s">
        <v>3894</v>
      </c>
      <c r="F451" s="863" t="s">
        <v>3895</v>
      </c>
      <c r="G451" s="835" t="s">
        <v>4002</v>
      </c>
      <c r="H451" s="835" t="s">
        <v>4003</v>
      </c>
      <c r="I451" s="849">
        <v>3795</v>
      </c>
      <c r="J451" s="849">
        <v>13</v>
      </c>
      <c r="K451" s="850">
        <v>49335</v>
      </c>
    </row>
    <row r="452" spans="1:11" ht="14.4" customHeight="1" x14ac:dyDescent="0.3">
      <c r="A452" s="831" t="s">
        <v>586</v>
      </c>
      <c r="B452" s="832" t="s">
        <v>587</v>
      </c>
      <c r="C452" s="835" t="s">
        <v>3372</v>
      </c>
      <c r="D452" s="863" t="s">
        <v>3373</v>
      </c>
      <c r="E452" s="835" t="s">
        <v>3894</v>
      </c>
      <c r="F452" s="863" t="s">
        <v>3895</v>
      </c>
      <c r="G452" s="835" t="s">
        <v>4004</v>
      </c>
      <c r="H452" s="835" t="s">
        <v>4005</v>
      </c>
      <c r="I452" s="849">
        <v>3795</v>
      </c>
      <c r="J452" s="849">
        <v>9</v>
      </c>
      <c r="K452" s="850">
        <v>34155</v>
      </c>
    </row>
    <row r="453" spans="1:11" ht="14.4" customHeight="1" x14ac:dyDescent="0.3">
      <c r="A453" s="831" t="s">
        <v>586</v>
      </c>
      <c r="B453" s="832" t="s">
        <v>587</v>
      </c>
      <c r="C453" s="835" t="s">
        <v>3372</v>
      </c>
      <c r="D453" s="863" t="s">
        <v>3373</v>
      </c>
      <c r="E453" s="835" t="s">
        <v>3894</v>
      </c>
      <c r="F453" s="863" t="s">
        <v>3895</v>
      </c>
      <c r="G453" s="835" t="s">
        <v>4006</v>
      </c>
      <c r="H453" s="835" t="s">
        <v>4007</v>
      </c>
      <c r="I453" s="849">
        <v>3795</v>
      </c>
      <c r="J453" s="849">
        <v>4</v>
      </c>
      <c r="K453" s="850">
        <v>15180</v>
      </c>
    </row>
    <row r="454" spans="1:11" ht="14.4" customHeight="1" x14ac:dyDescent="0.3">
      <c r="A454" s="831" t="s">
        <v>586</v>
      </c>
      <c r="B454" s="832" t="s">
        <v>587</v>
      </c>
      <c r="C454" s="835" t="s">
        <v>3372</v>
      </c>
      <c r="D454" s="863" t="s">
        <v>3373</v>
      </c>
      <c r="E454" s="835" t="s">
        <v>3894</v>
      </c>
      <c r="F454" s="863" t="s">
        <v>3895</v>
      </c>
      <c r="G454" s="835" t="s">
        <v>4008</v>
      </c>
      <c r="H454" s="835" t="s">
        <v>4009</v>
      </c>
      <c r="I454" s="849">
        <v>3795</v>
      </c>
      <c r="J454" s="849">
        <v>1</v>
      </c>
      <c r="K454" s="850">
        <v>3795</v>
      </c>
    </row>
    <row r="455" spans="1:11" ht="14.4" customHeight="1" x14ac:dyDescent="0.3">
      <c r="A455" s="831" t="s">
        <v>586</v>
      </c>
      <c r="B455" s="832" t="s">
        <v>587</v>
      </c>
      <c r="C455" s="835" t="s">
        <v>3372</v>
      </c>
      <c r="D455" s="863" t="s">
        <v>3373</v>
      </c>
      <c r="E455" s="835" t="s">
        <v>3894</v>
      </c>
      <c r="F455" s="863" t="s">
        <v>3895</v>
      </c>
      <c r="G455" s="835" t="s">
        <v>4010</v>
      </c>
      <c r="H455" s="835" t="s">
        <v>4011</v>
      </c>
      <c r="I455" s="849">
        <v>5175</v>
      </c>
      <c r="J455" s="849">
        <v>5</v>
      </c>
      <c r="K455" s="850">
        <v>25875</v>
      </c>
    </row>
    <row r="456" spans="1:11" ht="14.4" customHeight="1" x14ac:dyDescent="0.3">
      <c r="A456" s="831" t="s">
        <v>586</v>
      </c>
      <c r="B456" s="832" t="s">
        <v>587</v>
      </c>
      <c r="C456" s="835" t="s">
        <v>3372</v>
      </c>
      <c r="D456" s="863" t="s">
        <v>3373</v>
      </c>
      <c r="E456" s="835" t="s">
        <v>3894</v>
      </c>
      <c r="F456" s="863" t="s">
        <v>3895</v>
      </c>
      <c r="G456" s="835" t="s">
        <v>4012</v>
      </c>
      <c r="H456" s="835" t="s">
        <v>4013</v>
      </c>
      <c r="I456" s="849">
        <v>5175</v>
      </c>
      <c r="J456" s="849">
        <v>3</v>
      </c>
      <c r="K456" s="850">
        <v>15525</v>
      </c>
    </row>
    <row r="457" spans="1:11" ht="14.4" customHeight="1" x14ac:dyDescent="0.3">
      <c r="A457" s="831" t="s">
        <v>586</v>
      </c>
      <c r="B457" s="832" t="s">
        <v>587</v>
      </c>
      <c r="C457" s="835" t="s">
        <v>3372</v>
      </c>
      <c r="D457" s="863" t="s">
        <v>3373</v>
      </c>
      <c r="E457" s="835" t="s">
        <v>3894</v>
      </c>
      <c r="F457" s="863" t="s">
        <v>3895</v>
      </c>
      <c r="G457" s="835" t="s">
        <v>4014</v>
      </c>
      <c r="H457" s="835" t="s">
        <v>4015</v>
      </c>
      <c r="I457" s="849">
        <v>7513.9599609375</v>
      </c>
      <c r="J457" s="849">
        <v>1</v>
      </c>
      <c r="K457" s="850">
        <v>7513.9599609375</v>
      </c>
    </row>
    <row r="458" spans="1:11" ht="14.4" customHeight="1" x14ac:dyDescent="0.3">
      <c r="A458" s="831" t="s">
        <v>586</v>
      </c>
      <c r="B458" s="832" t="s">
        <v>587</v>
      </c>
      <c r="C458" s="835" t="s">
        <v>3372</v>
      </c>
      <c r="D458" s="863" t="s">
        <v>3373</v>
      </c>
      <c r="E458" s="835" t="s">
        <v>3894</v>
      </c>
      <c r="F458" s="863" t="s">
        <v>3895</v>
      </c>
      <c r="G458" s="835" t="s">
        <v>4016</v>
      </c>
      <c r="H458" s="835" t="s">
        <v>4017</v>
      </c>
      <c r="I458" s="849">
        <v>10807.4697265625</v>
      </c>
      <c r="J458" s="849">
        <v>1</v>
      </c>
      <c r="K458" s="850">
        <v>10807.4697265625</v>
      </c>
    </row>
    <row r="459" spans="1:11" ht="14.4" customHeight="1" x14ac:dyDescent="0.3">
      <c r="A459" s="831" t="s">
        <v>586</v>
      </c>
      <c r="B459" s="832" t="s">
        <v>587</v>
      </c>
      <c r="C459" s="835" t="s">
        <v>3372</v>
      </c>
      <c r="D459" s="863" t="s">
        <v>3373</v>
      </c>
      <c r="E459" s="835" t="s">
        <v>3894</v>
      </c>
      <c r="F459" s="863" t="s">
        <v>3895</v>
      </c>
      <c r="G459" s="835" t="s">
        <v>4018</v>
      </c>
      <c r="H459" s="835" t="s">
        <v>4019</v>
      </c>
      <c r="I459" s="849">
        <v>10807.4697265625</v>
      </c>
      <c r="J459" s="849">
        <v>1</v>
      </c>
      <c r="K459" s="850">
        <v>10807.4697265625</v>
      </c>
    </row>
    <row r="460" spans="1:11" ht="14.4" customHeight="1" x14ac:dyDescent="0.3">
      <c r="A460" s="831" t="s">
        <v>586</v>
      </c>
      <c r="B460" s="832" t="s">
        <v>587</v>
      </c>
      <c r="C460" s="835" t="s">
        <v>3372</v>
      </c>
      <c r="D460" s="863" t="s">
        <v>3373</v>
      </c>
      <c r="E460" s="835" t="s">
        <v>3894</v>
      </c>
      <c r="F460" s="863" t="s">
        <v>3895</v>
      </c>
      <c r="G460" s="835" t="s">
        <v>4020</v>
      </c>
      <c r="H460" s="835" t="s">
        <v>4021</v>
      </c>
      <c r="I460" s="849">
        <v>10807.4697265625</v>
      </c>
      <c r="J460" s="849">
        <v>1</v>
      </c>
      <c r="K460" s="850">
        <v>10807.4697265625</v>
      </c>
    </row>
    <row r="461" spans="1:11" ht="14.4" customHeight="1" x14ac:dyDescent="0.3">
      <c r="A461" s="831" t="s">
        <v>586</v>
      </c>
      <c r="B461" s="832" t="s">
        <v>587</v>
      </c>
      <c r="C461" s="835" t="s">
        <v>3372</v>
      </c>
      <c r="D461" s="863" t="s">
        <v>3373</v>
      </c>
      <c r="E461" s="835" t="s">
        <v>3894</v>
      </c>
      <c r="F461" s="863" t="s">
        <v>3895</v>
      </c>
      <c r="G461" s="835" t="s">
        <v>4022</v>
      </c>
      <c r="H461" s="835" t="s">
        <v>4023</v>
      </c>
      <c r="I461" s="849">
        <v>10807.46484375</v>
      </c>
      <c r="J461" s="849">
        <v>2</v>
      </c>
      <c r="K461" s="850">
        <v>21614.9296875</v>
      </c>
    </row>
    <row r="462" spans="1:11" ht="14.4" customHeight="1" x14ac:dyDescent="0.3">
      <c r="A462" s="831" t="s">
        <v>586</v>
      </c>
      <c r="B462" s="832" t="s">
        <v>587</v>
      </c>
      <c r="C462" s="835" t="s">
        <v>3372</v>
      </c>
      <c r="D462" s="863" t="s">
        <v>3373</v>
      </c>
      <c r="E462" s="835" t="s">
        <v>3894</v>
      </c>
      <c r="F462" s="863" t="s">
        <v>3895</v>
      </c>
      <c r="G462" s="835" t="s">
        <v>4024</v>
      </c>
      <c r="H462" s="835" t="s">
        <v>4025</v>
      </c>
      <c r="I462" s="849">
        <v>10807.4697265625</v>
      </c>
      <c r="J462" s="849">
        <v>1</v>
      </c>
      <c r="K462" s="850">
        <v>10807.4697265625</v>
      </c>
    </row>
    <row r="463" spans="1:11" ht="14.4" customHeight="1" x14ac:dyDescent="0.3">
      <c r="A463" s="831" t="s">
        <v>586</v>
      </c>
      <c r="B463" s="832" t="s">
        <v>587</v>
      </c>
      <c r="C463" s="835" t="s">
        <v>3372</v>
      </c>
      <c r="D463" s="863" t="s">
        <v>3373</v>
      </c>
      <c r="E463" s="835" t="s">
        <v>3894</v>
      </c>
      <c r="F463" s="863" t="s">
        <v>3895</v>
      </c>
      <c r="G463" s="835" t="s">
        <v>4026</v>
      </c>
      <c r="H463" s="835" t="s">
        <v>4027</v>
      </c>
      <c r="I463" s="849">
        <v>10807.400390625</v>
      </c>
      <c r="J463" s="849">
        <v>1</v>
      </c>
      <c r="K463" s="850">
        <v>10807.400390625</v>
      </c>
    </row>
    <row r="464" spans="1:11" ht="14.4" customHeight="1" x14ac:dyDescent="0.3">
      <c r="A464" s="831" t="s">
        <v>586</v>
      </c>
      <c r="B464" s="832" t="s">
        <v>587</v>
      </c>
      <c r="C464" s="835" t="s">
        <v>3372</v>
      </c>
      <c r="D464" s="863" t="s">
        <v>3373</v>
      </c>
      <c r="E464" s="835" t="s">
        <v>3894</v>
      </c>
      <c r="F464" s="863" t="s">
        <v>3895</v>
      </c>
      <c r="G464" s="835" t="s">
        <v>4028</v>
      </c>
      <c r="H464" s="835" t="s">
        <v>4029</v>
      </c>
      <c r="I464" s="849">
        <v>10807.4697265625</v>
      </c>
      <c r="J464" s="849">
        <v>1</v>
      </c>
      <c r="K464" s="850">
        <v>10807.4697265625</v>
      </c>
    </row>
    <row r="465" spans="1:11" ht="14.4" customHeight="1" x14ac:dyDescent="0.3">
      <c r="A465" s="831" t="s">
        <v>586</v>
      </c>
      <c r="B465" s="832" t="s">
        <v>587</v>
      </c>
      <c r="C465" s="835" t="s">
        <v>3372</v>
      </c>
      <c r="D465" s="863" t="s">
        <v>3373</v>
      </c>
      <c r="E465" s="835" t="s">
        <v>3894</v>
      </c>
      <c r="F465" s="863" t="s">
        <v>3895</v>
      </c>
      <c r="G465" s="835" t="s">
        <v>4030</v>
      </c>
      <c r="H465" s="835" t="s">
        <v>4031</v>
      </c>
      <c r="I465" s="849">
        <v>9893.2099609375</v>
      </c>
      <c r="J465" s="849">
        <v>3</v>
      </c>
      <c r="K465" s="850">
        <v>29679.6298828125</v>
      </c>
    </row>
    <row r="466" spans="1:11" ht="14.4" customHeight="1" x14ac:dyDescent="0.3">
      <c r="A466" s="831" t="s">
        <v>586</v>
      </c>
      <c r="B466" s="832" t="s">
        <v>587</v>
      </c>
      <c r="C466" s="835" t="s">
        <v>3372</v>
      </c>
      <c r="D466" s="863" t="s">
        <v>3373</v>
      </c>
      <c r="E466" s="835" t="s">
        <v>3894</v>
      </c>
      <c r="F466" s="863" t="s">
        <v>3895</v>
      </c>
      <c r="G466" s="835" t="s">
        <v>4032</v>
      </c>
      <c r="H466" s="835" t="s">
        <v>4033</v>
      </c>
      <c r="I466" s="849">
        <v>9893.2099609375</v>
      </c>
      <c r="J466" s="849">
        <v>1</v>
      </c>
      <c r="K466" s="850">
        <v>9893.2099609375</v>
      </c>
    </row>
    <row r="467" spans="1:11" ht="14.4" customHeight="1" x14ac:dyDescent="0.3">
      <c r="A467" s="831" t="s">
        <v>586</v>
      </c>
      <c r="B467" s="832" t="s">
        <v>587</v>
      </c>
      <c r="C467" s="835" t="s">
        <v>3372</v>
      </c>
      <c r="D467" s="863" t="s">
        <v>3373</v>
      </c>
      <c r="E467" s="835" t="s">
        <v>3894</v>
      </c>
      <c r="F467" s="863" t="s">
        <v>3895</v>
      </c>
      <c r="G467" s="835" t="s">
        <v>4034</v>
      </c>
      <c r="H467" s="835" t="s">
        <v>4035</v>
      </c>
      <c r="I467" s="849">
        <v>9893.2099609375</v>
      </c>
      <c r="J467" s="849">
        <v>1</v>
      </c>
      <c r="K467" s="850">
        <v>9893.2099609375</v>
      </c>
    </row>
    <row r="468" spans="1:11" ht="14.4" customHeight="1" x14ac:dyDescent="0.3">
      <c r="A468" s="831" t="s">
        <v>586</v>
      </c>
      <c r="B468" s="832" t="s">
        <v>587</v>
      </c>
      <c r="C468" s="835" t="s">
        <v>3372</v>
      </c>
      <c r="D468" s="863" t="s">
        <v>3373</v>
      </c>
      <c r="E468" s="835" t="s">
        <v>3894</v>
      </c>
      <c r="F468" s="863" t="s">
        <v>3895</v>
      </c>
      <c r="G468" s="835" t="s">
        <v>4036</v>
      </c>
      <c r="H468" s="835" t="s">
        <v>4037</v>
      </c>
      <c r="I468" s="849">
        <v>9893.2099609375</v>
      </c>
      <c r="J468" s="849">
        <v>3</v>
      </c>
      <c r="K468" s="850">
        <v>29679.6298828125</v>
      </c>
    </row>
    <row r="469" spans="1:11" ht="14.4" customHeight="1" x14ac:dyDescent="0.3">
      <c r="A469" s="831" t="s">
        <v>586</v>
      </c>
      <c r="B469" s="832" t="s">
        <v>587</v>
      </c>
      <c r="C469" s="835" t="s">
        <v>3372</v>
      </c>
      <c r="D469" s="863" t="s">
        <v>3373</v>
      </c>
      <c r="E469" s="835" t="s">
        <v>3894</v>
      </c>
      <c r="F469" s="863" t="s">
        <v>3895</v>
      </c>
      <c r="G469" s="835" t="s">
        <v>4038</v>
      </c>
      <c r="H469" s="835" t="s">
        <v>4039</v>
      </c>
      <c r="I469" s="849">
        <v>9893.2001953125</v>
      </c>
      <c r="J469" s="849">
        <v>1</v>
      </c>
      <c r="K469" s="850">
        <v>9893.2001953125</v>
      </c>
    </row>
    <row r="470" spans="1:11" ht="14.4" customHeight="1" x14ac:dyDescent="0.3">
      <c r="A470" s="831" t="s">
        <v>586</v>
      </c>
      <c r="B470" s="832" t="s">
        <v>587</v>
      </c>
      <c r="C470" s="835" t="s">
        <v>3372</v>
      </c>
      <c r="D470" s="863" t="s">
        <v>3373</v>
      </c>
      <c r="E470" s="835" t="s">
        <v>3894</v>
      </c>
      <c r="F470" s="863" t="s">
        <v>3895</v>
      </c>
      <c r="G470" s="835" t="s">
        <v>4040</v>
      </c>
      <c r="H470" s="835" t="s">
        <v>4041</v>
      </c>
      <c r="I470" s="849">
        <v>2875</v>
      </c>
      <c r="J470" s="849">
        <v>1</v>
      </c>
      <c r="K470" s="850">
        <v>2875</v>
      </c>
    </row>
    <row r="471" spans="1:11" ht="14.4" customHeight="1" x14ac:dyDescent="0.3">
      <c r="A471" s="831" t="s">
        <v>586</v>
      </c>
      <c r="B471" s="832" t="s">
        <v>587</v>
      </c>
      <c r="C471" s="835" t="s">
        <v>3372</v>
      </c>
      <c r="D471" s="863" t="s">
        <v>3373</v>
      </c>
      <c r="E471" s="835" t="s">
        <v>3894</v>
      </c>
      <c r="F471" s="863" t="s">
        <v>3895</v>
      </c>
      <c r="G471" s="835" t="s">
        <v>4042</v>
      </c>
      <c r="H471" s="835" t="s">
        <v>4043</v>
      </c>
      <c r="I471" s="849">
        <v>9028.72509765625</v>
      </c>
      <c r="J471" s="849">
        <v>2</v>
      </c>
      <c r="K471" s="850">
        <v>18057.4501953125</v>
      </c>
    </row>
    <row r="472" spans="1:11" ht="14.4" customHeight="1" x14ac:dyDescent="0.3">
      <c r="A472" s="831" t="s">
        <v>586</v>
      </c>
      <c r="B472" s="832" t="s">
        <v>587</v>
      </c>
      <c r="C472" s="835" t="s">
        <v>3372</v>
      </c>
      <c r="D472" s="863" t="s">
        <v>3373</v>
      </c>
      <c r="E472" s="835" t="s">
        <v>3894</v>
      </c>
      <c r="F472" s="863" t="s">
        <v>3895</v>
      </c>
      <c r="G472" s="835" t="s">
        <v>4044</v>
      </c>
      <c r="H472" s="835" t="s">
        <v>4045</v>
      </c>
      <c r="I472" s="849">
        <v>7242.02001953125</v>
      </c>
      <c r="J472" s="849">
        <v>1</v>
      </c>
      <c r="K472" s="850">
        <v>7242.02001953125</v>
      </c>
    </row>
    <row r="473" spans="1:11" ht="14.4" customHeight="1" x14ac:dyDescent="0.3">
      <c r="A473" s="831" t="s">
        <v>586</v>
      </c>
      <c r="B473" s="832" t="s">
        <v>587</v>
      </c>
      <c r="C473" s="835" t="s">
        <v>3372</v>
      </c>
      <c r="D473" s="863" t="s">
        <v>3373</v>
      </c>
      <c r="E473" s="835" t="s">
        <v>3894</v>
      </c>
      <c r="F473" s="863" t="s">
        <v>3895</v>
      </c>
      <c r="G473" s="835" t="s">
        <v>4046</v>
      </c>
      <c r="H473" s="835" t="s">
        <v>4047</v>
      </c>
      <c r="I473" s="849">
        <v>7242.0166015625</v>
      </c>
      <c r="J473" s="849">
        <v>3</v>
      </c>
      <c r="K473" s="850">
        <v>21726.0498046875</v>
      </c>
    </row>
    <row r="474" spans="1:11" ht="14.4" customHeight="1" x14ac:dyDescent="0.3">
      <c r="A474" s="831" t="s">
        <v>586</v>
      </c>
      <c r="B474" s="832" t="s">
        <v>587</v>
      </c>
      <c r="C474" s="835" t="s">
        <v>3372</v>
      </c>
      <c r="D474" s="863" t="s">
        <v>3373</v>
      </c>
      <c r="E474" s="835" t="s">
        <v>3894</v>
      </c>
      <c r="F474" s="863" t="s">
        <v>3895</v>
      </c>
      <c r="G474" s="835" t="s">
        <v>4048</v>
      </c>
      <c r="H474" s="835" t="s">
        <v>4049</v>
      </c>
      <c r="I474" s="849">
        <v>9671.88671875</v>
      </c>
      <c r="J474" s="849">
        <v>3</v>
      </c>
      <c r="K474" s="850">
        <v>29015.66015625</v>
      </c>
    </row>
    <row r="475" spans="1:11" ht="14.4" customHeight="1" x14ac:dyDescent="0.3">
      <c r="A475" s="831" t="s">
        <v>586</v>
      </c>
      <c r="B475" s="832" t="s">
        <v>587</v>
      </c>
      <c r="C475" s="835" t="s">
        <v>3372</v>
      </c>
      <c r="D475" s="863" t="s">
        <v>3373</v>
      </c>
      <c r="E475" s="835" t="s">
        <v>3894</v>
      </c>
      <c r="F475" s="863" t="s">
        <v>3895</v>
      </c>
      <c r="G475" s="835" t="s">
        <v>4050</v>
      </c>
      <c r="H475" s="835" t="s">
        <v>4051</v>
      </c>
      <c r="I475" s="849">
        <v>10609.6103515625</v>
      </c>
      <c r="J475" s="849">
        <v>1</v>
      </c>
      <c r="K475" s="850">
        <v>10609.6103515625</v>
      </c>
    </row>
    <row r="476" spans="1:11" ht="14.4" customHeight="1" x14ac:dyDescent="0.3">
      <c r="A476" s="831" t="s">
        <v>586</v>
      </c>
      <c r="B476" s="832" t="s">
        <v>587</v>
      </c>
      <c r="C476" s="835" t="s">
        <v>3372</v>
      </c>
      <c r="D476" s="863" t="s">
        <v>3373</v>
      </c>
      <c r="E476" s="835" t="s">
        <v>3894</v>
      </c>
      <c r="F476" s="863" t="s">
        <v>3895</v>
      </c>
      <c r="G476" s="835" t="s">
        <v>4052</v>
      </c>
      <c r="H476" s="835" t="s">
        <v>4053</v>
      </c>
      <c r="I476" s="849">
        <v>10706.900390625</v>
      </c>
      <c r="J476" s="849">
        <v>1</v>
      </c>
      <c r="K476" s="850">
        <v>10706.900390625</v>
      </c>
    </row>
    <row r="477" spans="1:11" ht="14.4" customHeight="1" x14ac:dyDescent="0.3">
      <c r="A477" s="831" t="s">
        <v>586</v>
      </c>
      <c r="B477" s="832" t="s">
        <v>587</v>
      </c>
      <c r="C477" s="835" t="s">
        <v>3372</v>
      </c>
      <c r="D477" s="863" t="s">
        <v>3373</v>
      </c>
      <c r="E477" s="835" t="s">
        <v>3894</v>
      </c>
      <c r="F477" s="863" t="s">
        <v>3895</v>
      </c>
      <c r="G477" s="835" t="s">
        <v>4054</v>
      </c>
      <c r="H477" s="835" t="s">
        <v>4055</v>
      </c>
      <c r="I477" s="849">
        <v>9154.3798828125</v>
      </c>
      <c r="J477" s="849">
        <v>1</v>
      </c>
      <c r="K477" s="850">
        <v>9154.3798828125</v>
      </c>
    </row>
    <row r="478" spans="1:11" ht="14.4" customHeight="1" x14ac:dyDescent="0.3">
      <c r="A478" s="831" t="s">
        <v>586</v>
      </c>
      <c r="B478" s="832" t="s">
        <v>587</v>
      </c>
      <c r="C478" s="835" t="s">
        <v>3372</v>
      </c>
      <c r="D478" s="863" t="s">
        <v>3373</v>
      </c>
      <c r="E478" s="835" t="s">
        <v>3894</v>
      </c>
      <c r="F478" s="863" t="s">
        <v>3895</v>
      </c>
      <c r="G478" s="835" t="s">
        <v>4056</v>
      </c>
      <c r="H478" s="835" t="s">
        <v>4057</v>
      </c>
      <c r="I478" s="849">
        <v>3329.25</v>
      </c>
      <c r="J478" s="849">
        <v>2</v>
      </c>
      <c r="K478" s="850">
        <v>6658.5</v>
      </c>
    </row>
    <row r="479" spans="1:11" ht="14.4" customHeight="1" x14ac:dyDescent="0.3">
      <c r="A479" s="831" t="s">
        <v>586</v>
      </c>
      <c r="B479" s="832" t="s">
        <v>587</v>
      </c>
      <c r="C479" s="835" t="s">
        <v>3372</v>
      </c>
      <c r="D479" s="863" t="s">
        <v>3373</v>
      </c>
      <c r="E479" s="835" t="s">
        <v>3894</v>
      </c>
      <c r="F479" s="863" t="s">
        <v>3895</v>
      </c>
      <c r="G479" s="835" t="s">
        <v>4058</v>
      </c>
      <c r="H479" s="835" t="s">
        <v>4059</v>
      </c>
      <c r="I479" s="849">
        <v>3792.56005859375</v>
      </c>
      <c r="J479" s="849">
        <v>1</v>
      </c>
      <c r="K479" s="850">
        <v>3792.56005859375</v>
      </c>
    </row>
    <row r="480" spans="1:11" ht="14.4" customHeight="1" x14ac:dyDescent="0.3">
      <c r="A480" s="831" t="s">
        <v>586</v>
      </c>
      <c r="B480" s="832" t="s">
        <v>587</v>
      </c>
      <c r="C480" s="835" t="s">
        <v>3372</v>
      </c>
      <c r="D480" s="863" t="s">
        <v>3373</v>
      </c>
      <c r="E480" s="835" t="s">
        <v>3894</v>
      </c>
      <c r="F480" s="863" t="s">
        <v>3895</v>
      </c>
      <c r="G480" s="835" t="s">
        <v>4060</v>
      </c>
      <c r="H480" s="835" t="s">
        <v>4061</v>
      </c>
      <c r="I480" s="849">
        <v>1451.3199462890625</v>
      </c>
      <c r="J480" s="849">
        <v>1</v>
      </c>
      <c r="K480" s="850">
        <v>1451.3199462890625</v>
      </c>
    </row>
    <row r="481" spans="1:11" ht="14.4" customHeight="1" x14ac:dyDescent="0.3">
      <c r="A481" s="831" t="s">
        <v>586</v>
      </c>
      <c r="B481" s="832" t="s">
        <v>587</v>
      </c>
      <c r="C481" s="835" t="s">
        <v>3372</v>
      </c>
      <c r="D481" s="863" t="s">
        <v>3373</v>
      </c>
      <c r="E481" s="835" t="s">
        <v>3894</v>
      </c>
      <c r="F481" s="863" t="s">
        <v>3895</v>
      </c>
      <c r="G481" s="835" t="s">
        <v>4062</v>
      </c>
      <c r="H481" s="835" t="s">
        <v>4063</v>
      </c>
      <c r="I481" s="849">
        <v>1227.1650390625</v>
      </c>
      <c r="J481" s="849">
        <v>2</v>
      </c>
      <c r="K481" s="850">
        <v>2454.330078125</v>
      </c>
    </row>
    <row r="482" spans="1:11" ht="14.4" customHeight="1" x14ac:dyDescent="0.3">
      <c r="A482" s="831" t="s">
        <v>586</v>
      </c>
      <c r="B482" s="832" t="s">
        <v>587</v>
      </c>
      <c r="C482" s="835" t="s">
        <v>3372</v>
      </c>
      <c r="D482" s="863" t="s">
        <v>3373</v>
      </c>
      <c r="E482" s="835" t="s">
        <v>3894</v>
      </c>
      <c r="F482" s="863" t="s">
        <v>3895</v>
      </c>
      <c r="G482" s="835" t="s">
        <v>4064</v>
      </c>
      <c r="H482" s="835" t="s">
        <v>4065</v>
      </c>
      <c r="I482" s="849">
        <v>6369.64013671875</v>
      </c>
      <c r="J482" s="849">
        <v>1</v>
      </c>
      <c r="K482" s="850">
        <v>6369.64013671875</v>
      </c>
    </row>
    <row r="483" spans="1:11" ht="14.4" customHeight="1" x14ac:dyDescent="0.3">
      <c r="A483" s="831" t="s">
        <v>586</v>
      </c>
      <c r="B483" s="832" t="s">
        <v>587</v>
      </c>
      <c r="C483" s="835" t="s">
        <v>3372</v>
      </c>
      <c r="D483" s="863" t="s">
        <v>3373</v>
      </c>
      <c r="E483" s="835" t="s">
        <v>3894</v>
      </c>
      <c r="F483" s="863" t="s">
        <v>3895</v>
      </c>
      <c r="G483" s="835" t="s">
        <v>4066</v>
      </c>
      <c r="H483" s="835" t="s">
        <v>4067</v>
      </c>
      <c r="I483" s="849">
        <v>7424.2998046875</v>
      </c>
      <c r="J483" s="849">
        <v>2</v>
      </c>
      <c r="K483" s="850">
        <v>14848.599609375</v>
      </c>
    </row>
    <row r="484" spans="1:11" ht="14.4" customHeight="1" x14ac:dyDescent="0.3">
      <c r="A484" s="831" t="s">
        <v>586</v>
      </c>
      <c r="B484" s="832" t="s">
        <v>587</v>
      </c>
      <c r="C484" s="835" t="s">
        <v>3372</v>
      </c>
      <c r="D484" s="863" t="s">
        <v>3373</v>
      </c>
      <c r="E484" s="835" t="s">
        <v>3894</v>
      </c>
      <c r="F484" s="863" t="s">
        <v>3895</v>
      </c>
      <c r="G484" s="835" t="s">
        <v>4068</v>
      </c>
      <c r="H484" s="835" t="s">
        <v>4069</v>
      </c>
      <c r="I484" s="849">
        <v>7424.2998046875</v>
      </c>
      <c r="J484" s="849">
        <v>1</v>
      </c>
      <c r="K484" s="850">
        <v>7424.2998046875</v>
      </c>
    </row>
    <row r="485" spans="1:11" ht="14.4" customHeight="1" x14ac:dyDescent="0.3">
      <c r="A485" s="831" t="s">
        <v>586</v>
      </c>
      <c r="B485" s="832" t="s">
        <v>587</v>
      </c>
      <c r="C485" s="835" t="s">
        <v>3372</v>
      </c>
      <c r="D485" s="863" t="s">
        <v>3373</v>
      </c>
      <c r="E485" s="835" t="s">
        <v>3894</v>
      </c>
      <c r="F485" s="863" t="s">
        <v>3895</v>
      </c>
      <c r="G485" s="835" t="s">
        <v>4070</v>
      </c>
      <c r="H485" s="835" t="s">
        <v>4071</v>
      </c>
      <c r="I485" s="849">
        <v>7329.75</v>
      </c>
      <c r="J485" s="849">
        <v>1</v>
      </c>
      <c r="K485" s="850">
        <v>7329.75</v>
      </c>
    </row>
    <row r="486" spans="1:11" ht="14.4" customHeight="1" x14ac:dyDescent="0.3">
      <c r="A486" s="831" t="s">
        <v>586</v>
      </c>
      <c r="B486" s="832" t="s">
        <v>587</v>
      </c>
      <c r="C486" s="835" t="s">
        <v>3372</v>
      </c>
      <c r="D486" s="863" t="s">
        <v>3373</v>
      </c>
      <c r="E486" s="835" t="s">
        <v>3894</v>
      </c>
      <c r="F486" s="863" t="s">
        <v>3895</v>
      </c>
      <c r="G486" s="835" t="s">
        <v>4072</v>
      </c>
      <c r="H486" s="835" t="s">
        <v>4073</v>
      </c>
      <c r="I486" s="849">
        <v>7329.77001953125</v>
      </c>
      <c r="J486" s="849">
        <v>2</v>
      </c>
      <c r="K486" s="850">
        <v>14659.5400390625</v>
      </c>
    </row>
    <row r="487" spans="1:11" ht="14.4" customHeight="1" x14ac:dyDescent="0.3">
      <c r="A487" s="831" t="s">
        <v>586</v>
      </c>
      <c r="B487" s="832" t="s">
        <v>587</v>
      </c>
      <c r="C487" s="835" t="s">
        <v>3372</v>
      </c>
      <c r="D487" s="863" t="s">
        <v>3373</v>
      </c>
      <c r="E487" s="835" t="s">
        <v>3894</v>
      </c>
      <c r="F487" s="863" t="s">
        <v>3895</v>
      </c>
      <c r="G487" s="835" t="s">
        <v>4074</v>
      </c>
      <c r="H487" s="835" t="s">
        <v>4075</v>
      </c>
      <c r="I487" s="849">
        <v>7329.740234375</v>
      </c>
      <c r="J487" s="849">
        <v>1</v>
      </c>
      <c r="K487" s="850">
        <v>7329.740234375</v>
      </c>
    </row>
    <row r="488" spans="1:11" ht="14.4" customHeight="1" x14ac:dyDescent="0.3">
      <c r="A488" s="831" t="s">
        <v>586</v>
      </c>
      <c r="B488" s="832" t="s">
        <v>587</v>
      </c>
      <c r="C488" s="835" t="s">
        <v>3372</v>
      </c>
      <c r="D488" s="863" t="s">
        <v>3373</v>
      </c>
      <c r="E488" s="835" t="s">
        <v>3894</v>
      </c>
      <c r="F488" s="863" t="s">
        <v>3895</v>
      </c>
      <c r="G488" s="835" t="s">
        <v>4076</v>
      </c>
      <c r="H488" s="835" t="s">
        <v>4077</v>
      </c>
      <c r="I488" s="849">
        <v>7329.740234375</v>
      </c>
      <c r="J488" s="849">
        <v>2</v>
      </c>
      <c r="K488" s="850">
        <v>14659.48046875</v>
      </c>
    </row>
    <row r="489" spans="1:11" ht="14.4" customHeight="1" x14ac:dyDescent="0.3">
      <c r="A489" s="831" t="s">
        <v>586</v>
      </c>
      <c r="B489" s="832" t="s">
        <v>587</v>
      </c>
      <c r="C489" s="835" t="s">
        <v>3372</v>
      </c>
      <c r="D489" s="863" t="s">
        <v>3373</v>
      </c>
      <c r="E489" s="835" t="s">
        <v>3894</v>
      </c>
      <c r="F489" s="863" t="s">
        <v>3895</v>
      </c>
      <c r="G489" s="835" t="s">
        <v>4078</v>
      </c>
      <c r="H489" s="835" t="s">
        <v>4079</v>
      </c>
      <c r="I489" s="849">
        <v>7329.759765625</v>
      </c>
      <c r="J489" s="849">
        <v>1</v>
      </c>
      <c r="K489" s="850">
        <v>7329.759765625</v>
      </c>
    </row>
    <row r="490" spans="1:11" ht="14.4" customHeight="1" x14ac:dyDescent="0.3">
      <c r="A490" s="831" t="s">
        <v>586</v>
      </c>
      <c r="B490" s="832" t="s">
        <v>587</v>
      </c>
      <c r="C490" s="835" t="s">
        <v>3372</v>
      </c>
      <c r="D490" s="863" t="s">
        <v>3373</v>
      </c>
      <c r="E490" s="835" t="s">
        <v>3894</v>
      </c>
      <c r="F490" s="863" t="s">
        <v>3895</v>
      </c>
      <c r="G490" s="835" t="s">
        <v>4080</v>
      </c>
      <c r="H490" s="835" t="s">
        <v>4081</v>
      </c>
      <c r="I490" s="849">
        <v>5954.4501953125</v>
      </c>
      <c r="J490" s="849">
        <v>1</v>
      </c>
      <c r="K490" s="850">
        <v>5954.4501953125</v>
      </c>
    </row>
    <row r="491" spans="1:11" ht="14.4" customHeight="1" x14ac:dyDescent="0.3">
      <c r="A491" s="831" t="s">
        <v>586</v>
      </c>
      <c r="B491" s="832" t="s">
        <v>587</v>
      </c>
      <c r="C491" s="835" t="s">
        <v>3372</v>
      </c>
      <c r="D491" s="863" t="s">
        <v>3373</v>
      </c>
      <c r="E491" s="835" t="s">
        <v>3894</v>
      </c>
      <c r="F491" s="863" t="s">
        <v>3895</v>
      </c>
      <c r="G491" s="835" t="s">
        <v>4082</v>
      </c>
      <c r="H491" s="835" t="s">
        <v>4083</v>
      </c>
      <c r="I491" s="849">
        <v>8323.9368489583339</v>
      </c>
      <c r="J491" s="849">
        <v>3</v>
      </c>
      <c r="K491" s="850">
        <v>24971.810546875</v>
      </c>
    </row>
    <row r="492" spans="1:11" ht="14.4" customHeight="1" x14ac:dyDescent="0.3">
      <c r="A492" s="831" t="s">
        <v>586</v>
      </c>
      <c r="B492" s="832" t="s">
        <v>587</v>
      </c>
      <c r="C492" s="835" t="s">
        <v>3372</v>
      </c>
      <c r="D492" s="863" t="s">
        <v>3373</v>
      </c>
      <c r="E492" s="835" t="s">
        <v>3894</v>
      </c>
      <c r="F492" s="863" t="s">
        <v>3895</v>
      </c>
      <c r="G492" s="835" t="s">
        <v>4084</v>
      </c>
      <c r="H492" s="835" t="s">
        <v>4085</v>
      </c>
      <c r="I492" s="849">
        <v>8770.3665364583339</v>
      </c>
      <c r="J492" s="849">
        <v>3</v>
      </c>
      <c r="K492" s="850">
        <v>26311.099609375</v>
      </c>
    </row>
    <row r="493" spans="1:11" ht="14.4" customHeight="1" x14ac:dyDescent="0.3">
      <c r="A493" s="831" t="s">
        <v>586</v>
      </c>
      <c r="B493" s="832" t="s">
        <v>587</v>
      </c>
      <c r="C493" s="835" t="s">
        <v>3372</v>
      </c>
      <c r="D493" s="863" t="s">
        <v>3373</v>
      </c>
      <c r="E493" s="835" t="s">
        <v>3894</v>
      </c>
      <c r="F493" s="863" t="s">
        <v>3895</v>
      </c>
      <c r="G493" s="835" t="s">
        <v>4086</v>
      </c>
      <c r="H493" s="835" t="s">
        <v>4087</v>
      </c>
      <c r="I493" s="849">
        <v>8323.9404296875</v>
      </c>
      <c r="J493" s="849">
        <v>3</v>
      </c>
      <c r="K493" s="850">
        <v>24971.8212890625</v>
      </c>
    </row>
    <row r="494" spans="1:11" ht="14.4" customHeight="1" x14ac:dyDescent="0.3">
      <c r="A494" s="831" t="s">
        <v>586</v>
      </c>
      <c r="B494" s="832" t="s">
        <v>587</v>
      </c>
      <c r="C494" s="835" t="s">
        <v>3372</v>
      </c>
      <c r="D494" s="863" t="s">
        <v>3373</v>
      </c>
      <c r="E494" s="835" t="s">
        <v>3894</v>
      </c>
      <c r="F494" s="863" t="s">
        <v>3895</v>
      </c>
      <c r="G494" s="835" t="s">
        <v>4088</v>
      </c>
      <c r="H494" s="835" t="s">
        <v>4089</v>
      </c>
      <c r="I494" s="849">
        <v>2493.280029296875</v>
      </c>
      <c r="J494" s="849">
        <v>1</v>
      </c>
      <c r="K494" s="850">
        <v>2493.280029296875</v>
      </c>
    </row>
    <row r="495" spans="1:11" ht="14.4" customHeight="1" x14ac:dyDescent="0.3">
      <c r="A495" s="831" t="s">
        <v>586</v>
      </c>
      <c r="B495" s="832" t="s">
        <v>587</v>
      </c>
      <c r="C495" s="835" t="s">
        <v>3372</v>
      </c>
      <c r="D495" s="863" t="s">
        <v>3373</v>
      </c>
      <c r="E495" s="835" t="s">
        <v>3894</v>
      </c>
      <c r="F495" s="863" t="s">
        <v>3895</v>
      </c>
      <c r="G495" s="835" t="s">
        <v>4090</v>
      </c>
      <c r="H495" s="835" t="s">
        <v>4091</v>
      </c>
      <c r="I495" s="849">
        <v>2493.280029296875</v>
      </c>
      <c r="J495" s="849">
        <v>3</v>
      </c>
      <c r="K495" s="850">
        <v>7479.840087890625</v>
      </c>
    </row>
    <row r="496" spans="1:11" ht="14.4" customHeight="1" x14ac:dyDescent="0.3">
      <c r="A496" s="831" t="s">
        <v>586</v>
      </c>
      <c r="B496" s="832" t="s">
        <v>587</v>
      </c>
      <c r="C496" s="835" t="s">
        <v>3372</v>
      </c>
      <c r="D496" s="863" t="s">
        <v>3373</v>
      </c>
      <c r="E496" s="835" t="s">
        <v>3894</v>
      </c>
      <c r="F496" s="863" t="s">
        <v>3895</v>
      </c>
      <c r="G496" s="835" t="s">
        <v>4092</v>
      </c>
      <c r="H496" s="835" t="s">
        <v>4093</v>
      </c>
      <c r="I496" s="849">
        <v>2493.300048828125</v>
      </c>
      <c r="J496" s="849">
        <v>1</v>
      </c>
      <c r="K496" s="850">
        <v>2493.300048828125</v>
      </c>
    </row>
    <row r="497" spans="1:11" ht="14.4" customHeight="1" x14ac:dyDescent="0.3">
      <c r="A497" s="831" t="s">
        <v>586</v>
      </c>
      <c r="B497" s="832" t="s">
        <v>587</v>
      </c>
      <c r="C497" s="835" t="s">
        <v>3372</v>
      </c>
      <c r="D497" s="863" t="s">
        <v>3373</v>
      </c>
      <c r="E497" s="835" t="s">
        <v>3894</v>
      </c>
      <c r="F497" s="863" t="s">
        <v>3895</v>
      </c>
      <c r="G497" s="835" t="s">
        <v>4094</v>
      </c>
      <c r="H497" s="835" t="s">
        <v>4095</v>
      </c>
      <c r="I497" s="849">
        <v>4519.68017578125</v>
      </c>
      <c r="J497" s="849">
        <v>1</v>
      </c>
      <c r="K497" s="850">
        <v>4519.68017578125</v>
      </c>
    </row>
    <row r="498" spans="1:11" ht="14.4" customHeight="1" x14ac:dyDescent="0.3">
      <c r="A498" s="831" t="s">
        <v>586</v>
      </c>
      <c r="B498" s="832" t="s">
        <v>587</v>
      </c>
      <c r="C498" s="835" t="s">
        <v>3372</v>
      </c>
      <c r="D498" s="863" t="s">
        <v>3373</v>
      </c>
      <c r="E498" s="835" t="s">
        <v>3894</v>
      </c>
      <c r="F498" s="863" t="s">
        <v>3895</v>
      </c>
      <c r="G498" s="835" t="s">
        <v>4096</v>
      </c>
      <c r="H498" s="835" t="s">
        <v>4097</v>
      </c>
      <c r="I498" s="849">
        <v>8622.2001953125</v>
      </c>
      <c r="J498" s="849">
        <v>1</v>
      </c>
      <c r="K498" s="850">
        <v>8622.2001953125</v>
      </c>
    </row>
    <row r="499" spans="1:11" ht="14.4" customHeight="1" x14ac:dyDescent="0.3">
      <c r="A499" s="831" t="s">
        <v>586</v>
      </c>
      <c r="B499" s="832" t="s">
        <v>587</v>
      </c>
      <c r="C499" s="835" t="s">
        <v>3372</v>
      </c>
      <c r="D499" s="863" t="s">
        <v>3373</v>
      </c>
      <c r="E499" s="835" t="s">
        <v>3894</v>
      </c>
      <c r="F499" s="863" t="s">
        <v>3895</v>
      </c>
      <c r="G499" s="835" t="s">
        <v>4098</v>
      </c>
      <c r="H499" s="835" t="s">
        <v>4099</v>
      </c>
      <c r="I499" s="849">
        <v>8622.1904296875</v>
      </c>
      <c r="J499" s="849">
        <v>1</v>
      </c>
      <c r="K499" s="850">
        <v>8622.1904296875</v>
      </c>
    </row>
    <row r="500" spans="1:11" ht="14.4" customHeight="1" x14ac:dyDescent="0.3">
      <c r="A500" s="831" t="s">
        <v>586</v>
      </c>
      <c r="B500" s="832" t="s">
        <v>587</v>
      </c>
      <c r="C500" s="835" t="s">
        <v>3372</v>
      </c>
      <c r="D500" s="863" t="s">
        <v>3373</v>
      </c>
      <c r="E500" s="835" t="s">
        <v>3894</v>
      </c>
      <c r="F500" s="863" t="s">
        <v>3895</v>
      </c>
      <c r="G500" s="835" t="s">
        <v>4100</v>
      </c>
      <c r="H500" s="835" t="s">
        <v>4101</v>
      </c>
      <c r="I500" s="849">
        <v>7886.2998046875</v>
      </c>
      <c r="J500" s="849">
        <v>1</v>
      </c>
      <c r="K500" s="850">
        <v>7886.2998046875</v>
      </c>
    </row>
    <row r="501" spans="1:11" ht="14.4" customHeight="1" x14ac:dyDescent="0.3">
      <c r="A501" s="831" t="s">
        <v>586</v>
      </c>
      <c r="B501" s="832" t="s">
        <v>587</v>
      </c>
      <c r="C501" s="835" t="s">
        <v>3372</v>
      </c>
      <c r="D501" s="863" t="s">
        <v>3373</v>
      </c>
      <c r="E501" s="835" t="s">
        <v>3894</v>
      </c>
      <c r="F501" s="863" t="s">
        <v>3895</v>
      </c>
      <c r="G501" s="835" t="s">
        <v>4102</v>
      </c>
      <c r="H501" s="835" t="s">
        <v>4103</v>
      </c>
      <c r="I501" s="849">
        <v>8822.9599609375</v>
      </c>
      <c r="J501" s="849">
        <v>1</v>
      </c>
      <c r="K501" s="850">
        <v>8822.9599609375</v>
      </c>
    </row>
    <row r="502" spans="1:11" ht="14.4" customHeight="1" x14ac:dyDescent="0.3">
      <c r="A502" s="831" t="s">
        <v>586</v>
      </c>
      <c r="B502" s="832" t="s">
        <v>587</v>
      </c>
      <c r="C502" s="835" t="s">
        <v>3372</v>
      </c>
      <c r="D502" s="863" t="s">
        <v>3373</v>
      </c>
      <c r="E502" s="835" t="s">
        <v>3894</v>
      </c>
      <c r="F502" s="863" t="s">
        <v>3895</v>
      </c>
      <c r="G502" s="835" t="s">
        <v>4104</v>
      </c>
      <c r="H502" s="835" t="s">
        <v>4105</v>
      </c>
      <c r="I502" s="849">
        <v>8822.98046875</v>
      </c>
      <c r="J502" s="849">
        <v>6</v>
      </c>
      <c r="K502" s="850">
        <v>52937.8828125</v>
      </c>
    </row>
    <row r="503" spans="1:11" ht="14.4" customHeight="1" x14ac:dyDescent="0.3">
      <c r="A503" s="831" t="s">
        <v>586</v>
      </c>
      <c r="B503" s="832" t="s">
        <v>587</v>
      </c>
      <c r="C503" s="835" t="s">
        <v>3372</v>
      </c>
      <c r="D503" s="863" t="s">
        <v>3373</v>
      </c>
      <c r="E503" s="835" t="s">
        <v>3894</v>
      </c>
      <c r="F503" s="863" t="s">
        <v>3895</v>
      </c>
      <c r="G503" s="835" t="s">
        <v>4106</v>
      </c>
      <c r="H503" s="835" t="s">
        <v>4107</v>
      </c>
      <c r="I503" s="849">
        <v>8822.98046875</v>
      </c>
      <c r="J503" s="849">
        <v>3</v>
      </c>
      <c r="K503" s="850">
        <v>26468.94140625</v>
      </c>
    </row>
    <row r="504" spans="1:11" ht="14.4" customHeight="1" x14ac:dyDescent="0.3">
      <c r="A504" s="831" t="s">
        <v>586</v>
      </c>
      <c r="B504" s="832" t="s">
        <v>587</v>
      </c>
      <c r="C504" s="835" t="s">
        <v>3372</v>
      </c>
      <c r="D504" s="863" t="s">
        <v>3373</v>
      </c>
      <c r="E504" s="835" t="s">
        <v>3894</v>
      </c>
      <c r="F504" s="863" t="s">
        <v>3895</v>
      </c>
      <c r="G504" s="835" t="s">
        <v>4108</v>
      </c>
      <c r="H504" s="835" t="s">
        <v>4109</v>
      </c>
      <c r="I504" s="849">
        <v>8822.9837239583339</v>
      </c>
      <c r="J504" s="849">
        <v>3</v>
      </c>
      <c r="K504" s="850">
        <v>26468.951171875</v>
      </c>
    </row>
    <row r="505" spans="1:11" ht="14.4" customHeight="1" x14ac:dyDescent="0.3">
      <c r="A505" s="831" t="s">
        <v>586</v>
      </c>
      <c r="B505" s="832" t="s">
        <v>587</v>
      </c>
      <c r="C505" s="835" t="s">
        <v>3372</v>
      </c>
      <c r="D505" s="863" t="s">
        <v>3373</v>
      </c>
      <c r="E505" s="835" t="s">
        <v>3894</v>
      </c>
      <c r="F505" s="863" t="s">
        <v>3895</v>
      </c>
      <c r="G505" s="835" t="s">
        <v>4110</v>
      </c>
      <c r="H505" s="835" t="s">
        <v>4111</v>
      </c>
      <c r="I505" s="849">
        <v>9733.34765625</v>
      </c>
      <c r="J505" s="849">
        <v>4</v>
      </c>
      <c r="K505" s="850">
        <v>38933.390625</v>
      </c>
    </row>
    <row r="506" spans="1:11" ht="14.4" customHeight="1" x14ac:dyDescent="0.3">
      <c r="A506" s="831" t="s">
        <v>586</v>
      </c>
      <c r="B506" s="832" t="s">
        <v>587</v>
      </c>
      <c r="C506" s="835" t="s">
        <v>3372</v>
      </c>
      <c r="D506" s="863" t="s">
        <v>3373</v>
      </c>
      <c r="E506" s="835" t="s">
        <v>3894</v>
      </c>
      <c r="F506" s="863" t="s">
        <v>3895</v>
      </c>
      <c r="G506" s="835" t="s">
        <v>4112</v>
      </c>
      <c r="H506" s="835" t="s">
        <v>4113</v>
      </c>
      <c r="I506" s="849">
        <v>9733.3603515625</v>
      </c>
      <c r="J506" s="849">
        <v>1</v>
      </c>
      <c r="K506" s="850">
        <v>9733.3603515625</v>
      </c>
    </row>
    <row r="507" spans="1:11" ht="14.4" customHeight="1" x14ac:dyDescent="0.3">
      <c r="A507" s="831" t="s">
        <v>586</v>
      </c>
      <c r="B507" s="832" t="s">
        <v>587</v>
      </c>
      <c r="C507" s="835" t="s">
        <v>3372</v>
      </c>
      <c r="D507" s="863" t="s">
        <v>3373</v>
      </c>
      <c r="E507" s="835" t="s">
        <v>3894</v>
      </c>
      <c r="F507" s="863" t="s">
        <v>3895</v>
      </c>
      <c r="G507" s="835" t="s">
        <v>4114</v>
      </c>
      <c r="H507" s="835" t="s">
        <v>4115</v>
      </c>
      <c r="I507" s="849">
        <v>9733.3603515625</v>
      </c>
      <c r="J507" s="849">
        <v>1</v>
      </c>
      <c r="K507" s="850">
        <v>9733.3603515625</v>
      </c>
    </row>
    <row r="508" spans="1:11" ht="14.4" customHeight="1" x14ac:dyDescent="0.3">
      <c r="A508" s="831" t="s">
        <v>586</v>
      </c>
      <c r="B508" s="832" t="s">
        <v>587</v>
      </c>
      <c r="C508" s="835" t="s">
        <v>3372</v>
      </c>
      <c r="D508" s="863" t="s">
        <v>3373</v>
      </c>
      <c r="E508" s="835" t="s">
        <v>3894</v>
      </c>
      <c r="F508" s="863" t="s">
        <v>3895</v>
      </c>
      <c r="G508" s="835" t="s">
        <v>4116</v>
      </c>
      <c r="H508" s="835" t="s">
        <v>4117</v>
      </c>
      <c r="I508" s="849">
        <v>9733.3603515625</v>
      </c>
      <c r="J508" s="849">
        <v>2</v>
      </c>
      <c r="K508" s="850">
        <v>19466.720703125</v>
      </c>
    </row>
    <row r="509" spans="1:11" ht="14.4" customHeight="1" x14ac:dyDescent="0.3">
      <c r="A509" s="831" t="s">
        <v>586</v>
      </c>
      <c r="B509" s="832" t="s">
        <v>587</v>
      </c>
      <c r="C509" s="835" t="s">
        <v>3372</v>
      </c>
      <c r="D509" s="863" t="s">
        <v>3373</v>
      </c>
      <c r="E509" s="835" t="s">
        <v>3894</v>
      </c>
      <c r="F509" s="863" t="s">
        <v>3895</v>
      </c>
      <c r="G509" s="835" t="s">
        <v>4118</v>
      </c>
      <c r="H509" s="835" t="s">
        <v>4119</v>
      </c>
      <c r="I509" s="849">
        <v>8294.7099609375</v>
      </c>
      <c r="J509" s="849">
        <v>1</v>
      </c>
      <c r="K509" s="850">
        <v>8294.7099609375</v>
      </c>
    </row>
    <row r="510" spans="1:11" ht="14.4" customHeight="1" x14ac:dyDescent="0.3">
      <c r="A510" s="831" t="s">
        <v>586</v>
      </c>
      <c r="B510" s="832" t="s">
        <v>587</v>
      </c>
      <c r="C510" s="835" t="s">
        <v>3372</v>
      </c>
      <c r="D510" s="863" t="s">
        <v>3373</v>
      </c>
      <c r="E510" s="835" t="s">
        <v>3894</v>
      </c>
      <c r="F510" s="863" t="s">
        <v>3895</v>
      </c>
      <c r="G510" s="835" t="s">
        <v>4120</v>
      </c>
      <c r="H510" s="835" t="s">
        <v>4121</v>
      </c>
      <c r="I510" s="849">
        <v>8294.7001953125</v>
      </c>
      <c r="J510" s="849">
        <v>1</v>
      </c>
      <c r="K510" s="850">
        <v>8294.7001953125</v>
      </c>
    </row>
    <row r="511" spans="1:11" ht="14.4" customHeight="1" x14ac:dyDescent="0.3">
      <c r="A511" s="831" t="s">
        <v>586</v>
      </c>
      <c r="B511" s="832" t="s">
        <v>587</v>
      </c>
      <c r="C511" s="835" t="s">
        <v>3372</v>
      </c>
      <c r="D511" s="863" t="s">
        <v>3373</v>
      </c>
      <c r="E511" s="835" t="s">
        <v>3894</v>
      </c>
      <c r="F511" s="863" t="s">
        <v>3895</v>
      </c>
      <c r="G511" s="835" t="s">
        <v>4122</v>
      </c>
      <c r="H511" s="835" t="s">
        <v>4123</v>
      </c>
      <c r="I511" s="849">
        <v>8294.7001953125</v>
      </c>
      <c r="J511" s="849">
        <v>2</v>
      </c>
      <c r="K511" s="850">
        <v>16589.400390625</v>
      </c>
    </row>
    <row r="512" spans="1:11" ht="14.4" customHeight="1" x14ac:dyDescent="0.3">
      <c r="A512" s="831" t="s">
        <v>586</v>
      </c>
      <c r="B512" s="832" t="s">
        <v>587</v>
      </c>
      <c r="C512" s="835" t="s">
        <v>3372</v>
      </c>
      <c r="D512" s="863" t="s">
        <v>3373</v>
      </c>
      <c r="E512" s="835" t="s">
        <v>3894</v>
      </c>
      <c r="F512" s="863" t="s">
        <v>3895</v>
      </c>
      <c r="G512" s="835" t="s">
        <v>4124</v>
      </c>
      <c r="H512" s="835" t="s">
        <v>4125</v>
      </c>
      <c r="I512" s="849">
        <v>9517.9501953125</v>
      </c>
      <c r="J512" s="849">
        <v>2</v>
      </c>
      <c r="K512" s="850">
        <v>19035.900390625</v>
      </c>
    </row>
    <row r="513" spans="1:11" ht="14.4" customHeight="1" x14ac:dyDescent="0.3">
      <c r="A513" s="831" t="s">
        <v>586</v>
      </c>
      <c r="B513" s="832" t="s">
        <v>587</v>
      </c>
      <c r="C513" s="835" t="s">
        <v>3372</v>
      </c>
      <c r="D513" s="863" t="s">
        <v>3373</v>
      </c>
      <c r="E513" s="835" t="s">
        <v>3894</v>
      </c>
      <c r="F513" s="863" t="s">
        <v>3895</v>
      </c>
      <c r="G513" s="835" t="s">
        <v>4126</v>
      </c>
      <c r="H513" s="835" t="s">
        <v>4127</v>
      </c>
      <c r="I513" s="849">
        <v>9517.9501953125</v>
      </c>
      <c r="J513" s="849">
        <v>2</v>
      </c>
      <c r="K513" s="850">
        <v>19035.900390625</v>
      </c>
    </row>
    <row r="514" spans="1:11" ht="14.4" customHeight="1" x14ac:dyDescent="0.3">
      <c r="A514" s="831" t="s">
        <v>586</v>
      </c>
      <c r="B514" s="832" t="s">
        <v>587</v>
      </c>
      <c r="C514" s="835" t="s">
        <v>3372</v>
      </c>
      <c r="D514" s="863" t="s">
        <v>3373</v>
      </c>
      <c r="E514" s="835" t="s">
        <v>3894</v>
      </c>
      <c r="F514" s="863" t="s">
        <v>3895</v>
      </c>
      <c r="G514" s="835" t="s">
        <v>4128</v>
      </c>
      <c r="H514" s="835" t="s">
        <v>4129</v>
      </c>
      <c r="I514" s="849">
        <v>9518</v>
      </c>
      <c r="J514" s="849">
        <v>1</v>
      </c>
      <c r="K514" s="850">
        <v>9518</v>
      </c>
    </row>
    <row r="515" spans="1:11" ht="14.4" customHeight="1" x14ac:dyDescent="0.3">
      <c r="A515" s="831" t="s">
        <v>586</v>
      </c>
      <c r="B515" s="832" t="s">
        <v>587</v>
      </c>
      <c r="C515" s="835" t="s">
        <v>3372</v>
      </c>
      <c r="D515" s="863" t="s">
        <v>3373</v>
      </c>
      <c r="E515" s="835" t="s">
        <v>3894</v>
      </c>
      <c r="F515" s="863" t="s">
        <v>3895</v>
      </c>
      <c r="G515" s="835" t="s">
        <v>4130</v>
      </c>
      <c r="H515" s="835" t="s">
        <v>4131</v>
      </c>
      <c r="I515" s="849">
        <v>9517.9501953125</v>
      </c>
      <c r="J515" s="849">
        <v>1</v>
      </c>
      <c r="K515" s="850">
        <v>9517.9501953125</v>
      </c>
    </row>
    <row r="516" spans="1:11" ht="14.4" customHeight="1" x14ac:dyDescent="0.3">
      <c r="A516" s="831" t="s">
        <v>586</v>
      </c>
      <c r="B516" s="832" t="s">
        <v>587</v>
      </c>
      <c r="C516" s="835" t="s">
        <v>3372</v>
      </c>
      <c r="D516" s="863" t="s">
        <v>3373</v>
      </c>
      <c r="E516" s="835" t="s">
        <v>3894</v>
      </c>
      <c r="F516" s="863" t="s">
        <v>3895</v>
      </c>
      <c r="G516" s="835" t="s">
        <v>4132</v>
      </c>
      <c r="H516" s="835" t="s">
        <v>4133</v>
      </c>
      <c r="I516" s="849">
        <v>6938.89013671875</v>
      </c>
      <c r="J516" s="849">
        <v>2</v>
      </c>
      <c r="K516" s="850">
        <v>13877.7802734375</v>
      </c>
    </row>
    <row r="517" spans="1:11" ht="14.4" customHeight="1" x14ac:dyDescent="0.3">
      <c r="A517" s="831" t="s">
        <v>586</v>
      </c>
      <c r="B517" s="832" t="s">
        <v>587</v>
      </c>
      <c r="C517" s="835" t="s">
        <v>3372</v>
      </c>
      <c r="D517" s="863" t="s">
        <v>3373</v>
      </c>
      <c r="E517" s="835" t="s">
        <v>3894</v>
      </c>
      <c r="F517" s="863" t="s">
        <v>3895</v>
      </c>
      <c r="G517" s="835" t="s">
        <v>4134</v>
      </c>
      <c r="H517" s="835" t="s">
        <v>4135</v>
      </c>
      <c r="I517" s="849">
        <v>6938.89990234375</v>
      </c>
      <c r="J517" s="849">
        <v>1</v>
      </c>
      <c r="K517" s="850">
        <v>6938.89990234375</v>
      </c>
    </row>
    <row r="518" spans="1:11" ht="14.4" customHeight="1" x14ac:dyDescent="0.3">
      <c r="A518" s="831" t="s">
        <v>586</v>
      </c>
      <c r="B518" s="832" t="s">
        <v>587</v>
      </c>
      <c r="C518" s="835" t="s">
        <v>3372</v>
      </c>
      <c r="D518" s="863" t="s">
        <v>3373</v>
      </c>
      <c r="E518" s="835" t="s">
        <v>3894</v>
      </c>
      <c r="F518" s="863" t="s">
        <v>3895</v>
      </c>
      <c r="G518" s="835" t="s">
        <v>4136</v>
      </c>
      <c r="H518" s="835" t="s">
        <v>4137</v>
      </c>
      <c r="I518" s="849">
        <v>6938.949951171875</v>
      </c>
      <c r="J518" s="849">
        <v>2</v>
      </c>
      <c r="K518" s="850">
        <v>13877.89990234375</v>
      </c>
    </row>
    <row r="519" spans="1:11" ht="14.4" customHeight="1" x14ac:dyDescent="0.3">
      <c r="A519" s="831" t="s">
        <v>586</v>
      </c>
      <c r="B519" s="832" t="s">
        <v>587</v>
      </c>
      <c r="C519" s="835" t="s">
        <v>3372</v>
      </c>
      <c r="D519" s="863" t="s">
        <v>3373</v>
      </c>
      <c r="E519" s="835" t="s">
        <v>3894</v>
      </c>
      <c r="F519" s="863" t="s">
        <v>3895</v>
      </c>
      <c r="G519" s="835" t="s">
        <v>4138</v>
      </c>
      <c r="H519" s="835" t="s">
        <v>4139</v>
      </c>
      <c r="I519" s="849">
        <v>6938.89013671875</v>
      </c>
      <c r="J519" s="849">
        <v>1</v>
      </c>
      <c r="K519" s="850">
        <v>6938.89013671875</v>
      </c>
    </row>
    <row r="520" spans="1:11" ht="14.4" customHeight="1" x14ac:dyDescent="0.3">
      <c r="A520" s="831" t="s">
        <v>586</v>
      </c>
      <c r="B520" s="832" t="s">
        <v>587</v>
      </c>
      <c r="C520" s="835" t="s">
        <v>3372</v>
      </c>
      <c r="D520" s="863" t="s">
        <v>3373</v>
      </c>
      <c r="E520" s="835" t="s">
        <v>3894</v>
      </c>
      <c r="F520" s="863" t="s">
        <v>3895</v>
      </c>
      <c r="G520" s="835" t="s">
        <v>4140</v>
      </c>
      <c r="H520" s="835" t="s">
        <v>4141</v>
      </c>
      <c r="I520" s="849">
        <v>7424.2998046875</v>
      </c>
      <c r="J520" s="849">
        <v>1</v>
      </c>
      <c r="K520" s="850">
        <v>7424.2998046875</v>
      </c>
    </row>
    <row r="521" spans="1:11" ht="14.4" customHeight="1" x14ac:dyDescent="0.3">
      <c r="A521" s="831" t="s">
        <v>586</v>
      </c>
      <c r="B521" s="832" t="s">
        <v>587</v>
      </c>
      <c r="C521" s="835" t="s">
        <v>3372</v>
      </c>
      <c r="D521" s="863" t="s">
        <v>3373</v>
      </c>
      <c r="E521" s="835" t="s">
        <v>3894</v>
      </c>
      <c r="F521" s="863" t="s">
        <v>3895</v>
      </c>
      <c r="G521" s="835" t="s">
        <v>4142</v>
      </c>
      <c r="H521" s="835" t="s">
        <v>4143</v>
      </c>
      <c r="I521" s="849">
        <v>7424.2998046875</v>
      </c>
      <c r="J521" s="849">
        <v>1</v>
      </c>
      <c r="K521" s="850">
        <v>7424.2998046875</v>
      </c>
    </row>
    <row r="522" spans="1:11" ht="14.4" customHeight="1" x14ac:dyDescent="0.3">
      <c r="A522" s="831" t="s">
        <v>586</v>
      </c>
      <c r="B522" s="832" t="s">
        <v>587</v>
      </c>
      <c r="C522" s="835" t="s">
        <v>3372</v>
      </c>
      <c r="D522" s="863" t="s">
        <v>3373</v>
      </c>
      <c r="E522" s="835" t="s">
        <v>3894</v>
      </c>
      <c r="F522" s="863" t="s">
        <v>3895</v>
      </c>
      <c r="G522" s="835" t="s">
        <v>4144</v>
      </c>
      <c r="H522" s="835" t="s">
        <v>4145</v>
      </c>
      <c r="I522" s="849">
        <v>12135.0400390625</v>
      </c>
      <c r="J522" s="849">
        <v>1</v>
      </c>
      <c r="K522" s="850">
        <v>12135.0400390625</v>
      </c>
    </row>
    <row r="523" spans="1:11" ht="14.4" customHeight="1" x14ac:dyDescent="0.3">
      <c r="A523" s="831" t="s">
        <v>586</v>
      </c>
      <c r="B523" s="832" t="s">
        <v>587</v>
      </c>
      <c r="C523" s="835" t="s">
        <v>3372</v>
      </c>
      <c r="D523" s="863" t="s">
        <v>3373</v>
      </c>
      <c r="E523" s="835" t="s">
        <v>3894</v>
      </c>
      <c r="F523" s="863" t="s">
        <v>3895</v>
      </c>
      <c r="G523" s="835" t="s">
        <v>4146</v>
      </c>
      <c r="H523" s="835" t="s">
        <v>4147</v>
      </c>
      <c r="I523" s="849">
        <v>12135.009765625</v>
      </c>
      <c r="J523" s="849">
        <v>1</v>
      </c>
      <c r="K523" s="850">
        <v>12135.009765625</v>
      </c>
    </row>
    <row r="524" spans="1:11" ht="14.4" customHeight="1" x14ac:dyDescent="0.3">
      <c r="A524" s="831" t="s">
        <v>586</v>
      </c>
      <c r="B524" s="832" t="s">
        <v>587</v>
      </c>
      <c r="C524" s="835" t="s">
        <v>3372</v>
      </c>
      <c r="D524" s="863" t="s">
        <v>3373</v>
      </c>
      <c r="E524" s="835" t="s">
        <v>3894</v>
      </c>
      <c r="F524" s="863" t="s">
        <v>3895</v>
      </c>
      <c r="G524" s="835" t="s">
        <v>4148</v>
      </c>
      <c r="H524" s="835" t="s">
        <v>4149</v>
      </c>
      <c r="I524" s="849">
        <v>12135.01953125</v>
      </c>
      <c r="J524" s="849">
        <v>2</v>
      </c>
      <c r="K524" s="850">
        <v>24270.0390625</v>
      </c>
    </row>
    <row r="525" spans="1:11" ht="14.4" customHeight="1" x14ac:dyDescent="0.3">
      <c r="A525" s="831" t="s">
        <v>586</v>
      </c>
      <c r="B525" s="832" t="s">
        <v>587</v>
      </c>
      <c r="C525" s="835" t="s">
        <v>3372</v>
      </c>
      <c r="D525" s="863" t="s">
        <v>3373</v>
      </c>
      <c r="E525" s="835" t="s">
        <v>3894</v>
      </c>
      <c r="F525" s="863" t="s">
        <v>3895</v>
      </c>
      <c r="G525" s="835" t="s">
        <v>4150</v>
      </c>
      <c r="H525" s="835" t="s">
        <v>4151</v>
      </c>
      <c r="I525" s="849">
        <v>10645.6796875</v>
      </c>
      <c r="J525" s="849">
        <v>1</v>
      </c>
      <c r="K525" s="850">
        <v>10645.6796875</v>
      </c>
    </row>
    <row r="526" spans="1:11" ht="14.4" customHeight="1" x14ac:dyDescent="0.3">
      <c r="A526" s="831" t="s">
        <v>586</v>
      </c>
      <c r="B526" s="832" t="s">
        <v>587</v>
      </c>
      <c r="C526" s="835" t="s">
        <v>3372</v>
      </c>
      <c r="D526" s="863" t="s">
        <v>3373</v>
      </c>
      <c r="E526" s="835" t="s">
        <v>3894</v>
      </c>
      <c r="F526" s="863" t="s">
        <v>3895</v>
      </c>
      <c r="G526" s="835" t="s">
        <v>4152</v>
      </c>
      <c r="H526" s="835" t="s">
        <v>4153</v>
      </c>
      <c r="I526" s="849">
        <v>10645.6796875</v>
      </c>
      <c r="J526" s="849">
        <v>2</v>
      </c>
      <c r="K526" s="850">
        <v>21291.359375</v>
      </c>
    </row>
    <row r="527" spans="1:11" ht="14.4" customHeight="1" x14ac:dyDescent="0.3">
      <c r="A527" s="831" t="s">
        <v>586</v>
      </c>
      <c r="B527" s="832" t="s">
        <v>587</v>
      </c>
      <c r="C527" s="835" t="s">
        <v>3372</v>
      </c>
      <c r="D527" s="863" t="s">
        <v>3373</v>
      </c>
      <c r="E527" s="835" t="s">
        <v>3894</v>
      </c>
      <c r="F527" s="863" t="s">
        <v>3895</v>
      </c>
      <c r="G527" s="835" t="s">
        <v>4154</v>
      </c>
      <c r="H527" s="835" t="s">
        <v>4155</v>
      </c>
      <c r="I527" s="849">
        <v>10645.6796875</v>
      </c>
      <c r="J527" s="849">
        <v>1</v>
      </c>
      <c r="K527" s="850">
        <v>10645.6796875</v>
      </c>
    </row>
    <row r="528" spans="1:11" ht="14.4" customHeight="1" x14ac:dyDescent="0.3">
      <c r="A528" s="831" t="s">
        <v>586</v>
      </c>
      <c r="B528" s="832" t="s">
        <v>587</v>
      </c>
      <c r="C528" s="835" t="s">
        <v>3372</v>
      </c>
      <c r="D528" s="863" t="s">
        <v>3373</v>
      </c>
      <c r="E528" s="835" t="s">
        <v>3894</v>
      </c>
      <c r="F528" s="863" t="s">
        <v>3895</v>
      </c>
      <c r="G528" s="835" t="s">
        <v>4156</v>
      </c>
      <c r="H528" s="835" t="s">
        <v>4157</v>
      </c>
      <c r="I528" s="849">
        <v>10645.6796875</v>
      </c>
      <c r="J528" s="849">
        <v>1</v>
      </c>
      <c r="K528" s="850">
        <v>10645.6796875</v>
      </c>
    </row>
    <row r="529" spans="1:11" ht="14.4" customHeight="1" x14ac:dyDescent="0.3">
      <c r="A529" s="831" t="s">
        <v>586</v>
      </c>
      <c r="B529" s="832" t="s">
        <v>587</v>
      </c>
      <c r="C529" s="835" t="s">
        <v>3372</v>
      </c>
      <c r="D529" s="863" t="s">
        <v>3373</v>
      </c>
      <c r="E529" s="835" t="s">
        <v>3894</v>
      </c>
      <c r="F529" s="863" t="s">
        <v>3895</v>
      </c>
      <c r="G529" s="835" t="s">
        <v>4158</v>
      </c>
      <c r="H529" s="835" t="s">
        <v>4159</v>
      </c>
      <c r="I529" s="849">
        <v>6938.89013671875</v>
      </c>
      <c r="J529" s="849">
        <v>1</v>
      </c>
      <c r="K529" s="850">
        <v>6938.89013671875</v>
      </c>
    </row>
    <row r="530" spans="1:11" ht="14.4" customHeight="1" x14ac:dyDescent="0.3">
      <c r="A530" s="831" t="s">
        <v>586</v>
      </c>
      <c r="B530" s="832" t="s">
        <v>587</v>
      </c>
      <c r="C530" s="835" t="s">
        <v>3372</v>
      </c>
      <c r="D530" s="863" t="s">
        <v>3373</v>
      </c>
      <c r="E530" s="835" t="s">
        <v>3894</v>
      </c>
      <c r="F530" s="863" t="s">
        <v>3895</v>
      </c>
      <c r="G530" s="835" t="s">
        <v>4160</v>
      </c>
      <c r="H530" s="835" t="s">
        <v>4161</v>
      </c>
      <c r="I530" s="849">
        <v>8695.2998046875</v>
      </c>
      <c r="J530" s="849">
        <v>3</v>
      </c>
      <c r="K530" s="850">
        <v>26085.8994140625</v>
      </c>
    </row>
    <row r="531" spans="1:11" ht="14.4" customHeight="1" x14ac:dyDescent="0.3">
      <c r="A531" s="831" t="s">
        <v>586</v>
      </c>
      <c r="B531" s="832" t="s">
        <v>587</v>
      </c>
      <c r="C531" s="835" t="s">
        <v>3372</v>
      </c>
      <c r="D531" s="863" t="s">
        <v>3373</v>
      </c>
      <c r="E531" s="835" t="s">
        <v>3894</v>
      </c>
      <c r="F531" s="863" t="s">
        <v>3895</v>
      </c>
      <c r="G531" s="835" t="s">
        <v>4162</v>
      </c>
      <c r="H531" s="835" t="s">
        <v>4163</v>
      </c>
      <c r="I531" s="849">
        <v>8695.2998046875</v>
      </c>
      <c r="J531" s="849">
        <v>1</v>
      </c>
      <c r="K531" s="850">
        <v>8695.2998046875</v>
      </c>
    </row>
    <row r="532" spans="1:11" ht="14.4" customHeight="1" x14ac:dyDescent="0.3">
      <c r="A532" s="831" t="s">
        <v>586</v>
      </c>
      <c r="B532" s="832" t="s">
        <v>587</v>
      </c>
      <c r="C532" s="835" t="s">
        <v>3372</v>
      </c>
      <c r="D532" s="863" t="s">
        <v>3373</v>
      </c>
      <c r="E532" s="835" t="s">
        <v>3894</v>
      </c>
      <c r="F532" s="863" t="s">
        <v>3895</v>
      </c>
      <c r="G532" s="835" t="s">
        <v>4164</v>
      </c>
      <c r="H532" s="835" t="s">
        <v>4165</v>
      </c>
      <c r="I532" s="849">
        <v>597.489990234375</v>
      </c>
      <c r="J532" s="849">
        <v>2</v>
      </c>
      <c r="K532" s="850">
        <v>1194.97998046875</v>
      </c>
    </row>
    <row r="533" spans="1:11" ht="14.4" customHeight="1" x14ac:dyDescent="0.3">
      <c r="A533" s="831" t="s">
        <v>586</v>
      </c>
      <c r="B533" s="832" t="s">
        <v>587</v>
      </c>
      <c r="C533" s="835" t="s">
        <v>3372</v>
      </c>
      <c r="D533" s="863" t="s">
        <v>3373</v>
      </c>
      <c r="E533" s="835" t="s">
        <v>3894</v>
      </c>
      <c r="F533" s="863" t="s">
        <v>3895</v>
      </c>
      <c r="G533" s="835" t="s">
        <v>4166</v>
      </c>
      <c r="H533" s="835" t="s">
        <v>4167</v>
      </c>
      <c r="I533" s="849">
        <v>597.49186706542969</v>
      </c>
      <c r="J533" s="849">
        <v>18</v>
      </c>
      <c r="K533" s="850">
        <v>10754.85986328125</v>
      </c>
    </row>
    <row r="534" spans="1:11" ht="14.4" customHeight="1" x14ac:dyDescent="0.3">
      <c r="A534" s="831" t="s">
        <v>586</v>
      </c>
      <c r="B534" s="832" t="s">
        <v>587</v>
      </c>
      <c r="C534" s="835" t="s">
        <v>3372</v>
      </c>
      <c r="D534" s="863" t="s">
        <v>3373</v>
      </c>
      <c r="E534" s="835" t="s">
        <v>3894</v>
      </c>
      <c r="F534" s="863" t="s">
        <v>3895</v>
      </c>
      <c r="G534" s="835" t="s">
        <v>4168</v>
      </c>
      <c r="H534" s="835" t="s">
        <v>4169</v>
      </c>
      <c r="I534" s="849">
        <v>597.49264464086411</v>
      </c>
      <c r="J534" s="849">
        <v>55</v>
      </c>
      <c r="K534" s="850">
        <v>32862.089538574219</v>
      </c>
    </row>
    <row r="535" spans="1:11" ht="14.4" customHeight="1" x14ac:dyDescent="0.3">
      <c r="A535" s="831" t="s">
        <v>586</v>
      </c>
      <c r="B535" s="832" t="s">
        <v>587</v>
      </c>
      <c r="C535" s="835" t="s">
        <v>3372</v>
      </c>
      <c r="D535" s="863" t="s">
        <v>3373</v>
      </c>
      <c r="E535" s="835" t="s">
        <v>3894</v>
      </c>
      <c r="F535" s="863" t="s">
        <v>3895</v>
      </c>
      <c r="G535" s="835" t="s">
        <v>4170</v>
      </c>
      <c r="H535" s="835" t="s">
        <v>4171</v>
      </c>
      <c r="I535" s="849">
        <v>597.49332682291663</v>
      </c>
      <c r="J535" s="849">
        <v>18</v>
      </c>
      <c r="K535" s="850">
        <v>10754.8798828125</v>
      </c>
    </row>
    <row r="536" spans="1:11" ht="14.4" customHeight="1" x14ac:dyDescent="0.3">
      <c r="A536" s="831" t="s">
        <v>586</v>
      </c>
      <c r="B536" s="832" t="s">
        <v>587</v>
      </c>
      <c r="C536" s="835" t="s">
        <v>3372</v>
      </c>
      <c r="D536" s="863" t="s">
        <v>3373</v>
      </c>
      <c r="E536" s="835" t="s">
        <v>3894</v>
      </c>
      <c r="F536" s="863" t="s">
        <v>3895</v>
      </c>
      <c r="G536" s="835" t="s">
        <v>4172</v>
      </c>
      <c r="H536" s="835" t="s">
        <v>4173</v>
      </c>
      <c r="I536" s="849">
        <v>597.489990234375</v>
      </c>
      <c r="J536" s="849">
        <v>1</v>
      </c>
      <c r="K536" s="850">
        <v>597.489990234375</v>
      </c>
    </row>
    <row r="537" spans="1:11" ht="14.4" customHeight="1" x14ac:dyDescent="0.3">
      <c r="A537" s="831" t="s">
        <v>586</v>
      </c>
      <c r="B537" s="832" t="s">
        <v>587</v>
      </c>
      <c r="C537" s="835" t="s">
        <v>3372</v>
      </c>
      <c r="D537" s="863" t="s">
        <v>3373</v>
      </c>
      <c r="E537" s="835" t="s">
        <v>3894</v>
      </c>
      <c r="F537" s="863" t="s">
        <v>3895</v>
      </c>
      <c r="G537" s="835" t="s">
        <v>4174</v>
      </c>
      <c r="H537" s="835" t="s">
        <v>4175</v>
      </c>
      <c r="I537" s="849">
        <v>9087.1201171875</v>
      </c>
      <c r="J537" s="849">
        <v>1</v>
      </c>
      <c r="K537" s="850">
        <v>9087.1201171875</v>
      </c>
    </row>
    <row r="538" spans="1:11" ht="14.4" customHeight="1" x14ac:dyDescent="0.3">
      <c r="A538" s="831" t="s">
        <v>586</v>
      </c>
      <c r="B538" s="832" t="s">
        <v>587</v>
      </c>
      <c r="C538" s="835" t="s">
        <v>3372</v>
      </c>
      <c r="D538" s="863" t="s">
        <v>3373</v>
      </c>
      <c r="E538" s="835" t="s">
        <v>3894</v>
      </c>
      <c r="F538" s="863" t="s">
        <v>3895</v>
      </c>
      <c r="G538" s="835" t="s">
        <v>4176</v>
      </c>
      <c r="H538" s="835" t="s">
        <v>4177</v>
      </c>
      <c r="I538" s="849">
        <v>9087.1298828125</v>
      </c>
      <c r="J538" s="849">
        <v>1</v>
      </c>
      <c r="K538" s="850">
        <v>9087.1298828125</v>
      </c>
    </row>
    <row r="539" spans="1:11" ht="14.4" customHeight="1" x14ac:dyDescent="0.3">
      <c r="A539" s="831" t="s">
        <v>586</v>
      </c>
      <c r="B539" s="832" t="s">
        <v>587</v>
      </c>
      <c r="C539" s="835" t="s">
        <v>3372</v>
      </c>
      <c r="D539" s="863" t="s">
        <v>3373</v>
      </c>
      <c r="E539" s="835" t="s">
        <v>3894</v>
      </c>
      <c r="F539" s="863" t="s">
        <v>3895</v>
      </c>
      <c r="G539" s="835" t="s">
        <v>4178</v>
      </c>
      <c r="H539" s="835" t="s">
        <v>4179</v>
      </c>
      <c r="I539" s="849">
        <v>9087.1298828125</v>
      </c>
      <c r="J539" s="849">
        <v>2</v>
      </c>
      <c r="K539" s="850">
        <v>18174.259765625</v>
      </c>
    </row>
    <row r="540" spans="1:11" ht="14.4" customHeight="1" x14ac:dyDescent="0.3">
      <c r="A540" s="831" t="s">
        <v>586</v>
      </c>
      <c r="B540" s="832" t="s">
        <v>587</v>
      </c>
      <c r="C540" s="835" t="s">
        <v>3372</v>
      </c>
      <c r="D540" s="863" t="s">
        <v>3373</v>
      </c>
      <c r="E540" s="835" t="s">
        <v>3894</v>
      </c>
      <c r="F540" s="863" t="s">
        <v>3895</v>
      </c>
      <c r="G540" s="835" t="s">
        <v>4180</v>
      </c>
      <c r="H540" s="835" t="s">
        <v>4181</v>
      </c>
      <c r="I540" s="849">
        <v>9087.1298828125</v>
      </c>
      <c r="J540" s="849">
        <v>1</v>
      </c>
      <c r="K540" s="850">
        <v>9087.1298828125</v>
      </c>
    </row>
    <row r="541" spans="1:11" ht="14.4" customHeight="1" x14ac:dyDescent="0.3">
      <c r="A541" s="831" t="s">
        <v>586</v>
      </c>
      <c r="B541" s="832" t="s">
        <v>587</v>
      </c>
      <c r="C541" s="835" t="s">
        <v>3372</v>
      </c>
      <c r="D541" s="863" t="s">
        <v>3373</v>
      </c>
      <c r="E541" s="835" t="s">
        <v>3894</v>
      </c>
      <c r="F541" s="863" t="s">
        <v>3895</v>
      </c>
      <c r="G541" s="835" t="s">
        <v>4182</v>
      </c>
      <c r="H541" s="835" t="s">
        <v>4183</v>
      </c>
      <c r="I541" s="849">
        <v>9087.1298828125</v>
      </c>
      <c r="J541" s="849">
        <v>1</v>
      </c>
      <c r="K541" s="850">
        <v>9087.1298828125</v>
      </c>
    </row>
    <row r="542" spans="1:11" ht="14.4" customHeight="1" x14ac:dyDescent="0.3">
      <c r="A542" s="831" t="s">
        <v>586</v>
      </c>
      <c r="B542" s="832" t="s">
        <v>587</v>
      </c>
      <c r="C542" s="835" t="s">
        <v>3372</v>
      </c>
      <c r="D542" s="863" t="s">
        <v>3373</v>
      </c>
      <c r="E542" s="835" t="s">
        <v>3894</v>
      </c>
      <c r="F542" s="863" t="s">
        <v>3895</v>
      </c>
      <c r="G542" s="835" t="s">
        <v>4184</v>
      </c>
      <c r="H542" s="835" t="s">
        <v>4185</v>
      </c>
      <c r="I542" s="849">
        <v>9885.41015625</v>
      </c>
      <c r="J542" s="849">
        <v>1</v>
      </c>
      <c r="K542" s="850">
        <v>9885.41015625</v>
      </c>
    </row>
    <row r="543" spans="1:11" ht="14.4" customHeight="1" x14ac:dyDescent="0.3">
      <c r="A543" s="831" t="s">
        <v>586</v>
      </c>
      <c r="B543" s="832" t="s">
        <v>587</v>
      </c>
      <c r="C543" s="835" t="s">
        <v>3372</v>
      </c>
      <c r="D543" s="863" t="s">
        <v>3373</v>
      </c>
      <c r="E543" s="835" t="s">
        <v>3894</v>
      </c>
      <c r="F543" s="863" t="s">
        <v>3895</v>
      </c>
      <c r="G543" s="835" t="s">
        <v>4186</v>
      </c>
      <c r="H543" s="835" t="s">
        <v>4187</v>
      </c>
      <c r="I543" s="849">
        <v>8710.8896484375</v>
      </c>
      <c r="J543" s="849">
        <v>1</v>
      </c>
      <c r="K543" s="850">
        <v>8710.8896484375</v>
      </c>
    </row>
    <row r="544" spans="1:11" ht="14.4" customHeight="1" x14ac:dyDescent="0.3">
      <c r="A544" s="831" t="s">
        <v>586</v>
      </c>
      <c r="B544" s="832" t="s">
        <v>587</v>
      </c>
      <c r="C544" s="835" t="s">
        <v>3372</v>
      </c>
      <c r="D544" s="863" t="s">
        <v>3373</v>
      </c>
      <c r="E544" s="835" t="s">
        <v>3894</v>
      </c>
      <c r="F544" s="863" t="s">
        <v>3895</v>
      </c>
      <c r="G544" s="835" t="s">
        <v>4188</v>
      </c>
      <c r="H544" s="835" t="s">
        <v>4189</v>
      </c>
      <c r="I544" s="849">
        <v>8710.91015625</v>
      </c>
      <c r="J544" s="849">
        <v>1</v>
      </c>
      <c r="K544" s="850">
        <v>8710.91015625</v>
      </c>
    </row>
    <row r="545" spans="1:11" ht="14.4" customHeight="1" x14ac:dyDescent="0.3">
      <c r="A545" s="831" t="s">
        <v>586</v>
      </c>
      <c r="B545" s="832" t="s">
        <v>587</v>
      </c>
      <c r="C545" s="835" t="s">
        <v>3372</v>
      </c>
      <c r="D545" s="863" t="s">
        <v>3373</v>
      </c>
      <c r="E545" s="835" t="s">
        <v>3894</v>
      </c>
      <c r="F545" s="863" t="s">
        <v>3895</v>
      </c>
      <c r="G545" s="835" t="s">
        <v>4190</v>
      </c>
      <c r="H545" s="835" t="s">
        <v>4191</v>
      </c>
      <c r="I545" s="849">
        <v>5822.68017578125</v>
      </c>
      <c r="J545" s="849">
        <v>1</v>
      </c>
      <c r="K545" s="850">
        <v>5822.68017578125</v>
      </c>
    </row>
    <row r="546" spans="1:11" ht="14.4" customHeight="1" x14ac:dyDescent="0.3">
      <c r="A546" s="831" t="s">
        <v>586</v>
      </c>
      <c r="B546" s="832" t="s">
        <v>587</v>
      </c>
      <c r="C546" s="835" t="s">
        <v>3372</v>
      </c>
      <c r="D546" s="863" t="s">
        <v>3373</v>
      </c>
      <c r="E546" s="835" t="s">
        <v>3894</v>
      </c>
      <c r="F546" s="863" t="s">
        <v>3895</v>
      </c>
      <c r="G546" s="835" t="s">
        <v>4192</v>
      </c>
      <c r="H546" s="835" t="s">
        <v>4193</v>
      </c>
      <c r="I546" s="849">
        <v>5822.68017578125</v>
      </c>
      <c r="J546" s="849">
        <v>1</v>
      </c>
      <c r="K546" s="850">
        <v>5822.68017578125</v>
      </c>
    </row>
    <row r="547" spans="1:11" ht="14.4" customHeight="1" x14ac:dyDescent="0.3">
      <c r="A547" s="831" t="s">
        <v>586</v>
      </c>
      <c r="B547" s="832" t="s">
        <v>587</v>
      </c>
      <c r="C547" s="835" t="s">
        <v>3372</v>
      </c>
      <c r="D547" s="863" t="s">
        <v>3373</v>
      </c>
      <c r="E547" s="835" t="s">
        <v>3894</v>
      </c>
      <c r="F547" s="863" t="s">
        <v>3895</v>
      </c>
      <c r="G547" s="835" t="s">
        <v>4194</v>
      </c>
      <c r="H547" s="835" t="s">
        <v>4195</v>
      </c>
      <c r="I547" s="849">
        <v>7179.33984375</v>
      </c>
      <c r="J547" s="849">
        <v>1</v>
      </c>
      <c r="K547" s="850">
        <v>7179.33984375</v>
      </c>
    </row>
    <row r="548" spans="1:11" ht="14.4" customHeight="1" x14ac:dyDescent="0.3">
      <c r="A548" s="831" t="s">
        <v>586</v>
      </c>
      <c r="B548" s="832" t="s">
        <v>587</v>
      </c>
      <c r="C548" s="835" t="s">
        <v>3372</v>
      </c>
      <c r="D548" s="863" t="s">
        <v>3373</v>
      </c>
      <c r="E548" s="835" t="s">
        <v>3894</v>
      </c>
      <c r="F548" s="863" t="s">
        <v>3895</v>
      </c>
      <c r="G548" s="835" t="s">
        <v>4196</v>
      </c>
      <c r="H548" s="835" t="s">
        <v>4197</v>
      </c>
      <c r="I548" s="849">
        <v>5822.68017578125</v>
      </c>
      <c r="J548" s="849">
        <v>1</v>
      </c>
      <c r="K548" s="850">
        <v>5822.68017578125</v>
      </c>
    </row>
    <row r="549" spans="1:11" ht="14.4" customHeight="1" x14ac:dyDescent="0.3">
      <c r="A549" s="831" t="s">
        <v>586</v>
      </c>
      <c r="B549" s="832" t="s">
        <v>587</v>
      </c>
      <c r="C549" s="835" t="s">
        <v>3372</v>
      </c>
      <c r="D549" s="863" t="s">
        <v>3373</v>
      </c>
      <c r="E549" s="835" t="s">
        <v>3894</v>
      </c>
      <c r="F549" s="863" t="s">
        <v>3895</v>
      </c>
      <c r="G549" s="835" t="s">
        <v>4198</v>
      </c>
      <c r="H549" s="835" t="s">
        <v>4199</v>
      </c>
      <c r="I549" s="849">
        <v>5822.68017578125</v>
      </c>
      <c r="J549" s="849">
        <v>1</v>
      </c>
      <c r="K549" s="850">
        <v>5822.68017578125</v>
      </c>
    </row>
    <row r="550" spans="1:11" ht="14.4" customHeight="1" x14ac:dyDescent="0.3">
      <c r="A550" s="831" t="s">
        <v>586</v>
      </c>
      <c r="B550" s="832" t="s">
        <v>587</v>
      </c>
      <c r="C550" s="835" t="s">
        <v>3372</v>
      </c>
      <c r="D550" s="863" t="s">
        <v>3373</v>
      </c>
      <c r="E550" s="835" t="s">
        <v>3894</v>
      </c>
      <c r="F550" s="863" t="s">
        <v>3895</v>
      </c>
      <c r="G550" s="835" t="s">
        <v>4200</v>
      </c>
      <c r="H550" s="835" t="s">
        <v>4201</v>
      </c>
      <c r="I550" s="849">
        <v>3138.239990234375</v>
      </c>
      <c r="J550" s="849">
        <v>1</v>
      </c>
      <c r="K550" s="850">
        <v>3138.239990234375</v>
      </c>
    </row>
    <row r="551" spans="1:11" ht="14.4" customHeight="1" x14ac:dyDescent="0.3">
      <c r="A551" s="831" t="s">
        <v>586</v>
      </c>
      <c r="B551" s="832" t="s">
        <v>587</v>
      </c>
      <c r="C551" s="835" t="s">
        <v>3372</v>
      </c>
      <c r="D551" s="863" t="s">
        <v>3373</v>
      </c>
      <c r="E551" s="835" t="s">
        <v>3894</v>
      </c>
      <c r="F551" s="863" t="s">
        <v>3895</v>
      </c>
      <c r="G551" s="835" t="s">
        <v>4202</v>
      </c>
      <c r="H551" s="835" t="s">
        <v>4203</v>
      </c>
      <c r="I551" s="849">
        <v>3138.22998046875</v>
      </c>
      <c r="J551" s="849">
        <v>1</v>
      </c>
      <c r="K551" s="850">
        <v>3138.22998046875</v>
      </c>
    </row>
    <row r="552" spans="1:11" ht="14.4" customHeight="1" x14ac:dyDescent="0.3">
      <c r="A552" s="831" t="s">
        <v>586</v>
      </c>
      <c r="B552" s="832" t="s">
        <v>587</v>
      </c>
      <c r="C552" s="835" t="s">
        <v>3372</v>
      </c>
      <c r="D552" s="863" t="s">
        <v>3373</v>
      </c>
      <c r="E552" s="835" t="s">
        <v>3894</v>
      </c>
      <c r="F552" s="863" t="s">
        <v>3895</v>
      </c>
      <c r="G552" s="835" t="s">
        <v>4204</v>
      </c>
      <c r="H552" s="835" t="s">
        <v>4205</v>
      </c>
      <c r="I552" s="849">
        <v>3138.239990234375</v>
      </c>
      <c r="J552" s="849">
        <v>2</v>
      </c>
      <c r="K552" s="850">
        <v>6276.47998046875</v>
      </c>
    </row>
    <row r="553" spans="1:11" ht="14.4" customHeight="1" x14ac:dyDescent="0.3">
      <c r="A553" s="831" t="s">
        <v>586</v>
      </c>
      <c r="B553" s="832" t="s">
        <v>587</v>
      </c>
      <c r="C553" s="835" t="s">
        <v>3372</v>
      </c>
      <c r="D553" s="863" t="s">
        <v>3373</v>
      </c>
      <c r="E553" s="835" t="s">
        <v>3894</v>
      </c>
      <c r="F553" s="863" t="s">
        <v>3895</v>
      </c>
      <c r="G553" s="835" t="s">
        <v>4206</v>
      </c>
      <c r="H553" s="835" t="s">
        <v>4207</v>
      </c>
      <c r="I553" s="849">
        <v>14092.099609375</v>
      </c>
      <c r="J553" s="849">
        <v>1</v>
      </c>
      <c r="K553" s="850">
        <v>14092.099609375</v>
      </c>
    </row>
    <row r="554" spans="1:11" ht="14.4" customHeight="1" x14ac:dyDescent="0.3">
      <c r="A554" s="831" t="s">
        <v>586</v>
      </c>
      <c r="B554" s="832" t="s">
        <v>587</v>
      </c>
      <c r="C554" s="835" t="s">
        <v>3372</v>
      </c>
      <c r="D554" s="863" t="s">
        <v>3373</v>
      </c>
      <c r="E554" s="835" t="s">
        <v>3894</v>
      </c>
      <c r="F554" s="863" t="s">
        <v>3895</v>
      </c>
      <c r="G554" s="835" t="s">
        <v>4208</v>
      </c>
      <c r="H554" s="835" t="s">
        <v>4209</v>
      </c>
      <c r="I554" s="849">
        <v>7416.4449462890625</v>
      </c>
      <c r="J554" s="849">
        <v>4</v>
      </c>
      <c r="K554" s="850">
        <v>29665.77978515625</v>
      </c>
    </row>
    <row r="555" spans="1:11" ht="14.4" customHeight="1" x14ac:dyDescent="0.3">
      <c r="A555" s="831" t="s">
        <v>586</v>
      </c>
      <c r="B555" s="832" t="s">
        <v>587</v>
      </c>
      <c r="C555" s="835" t="s">
        <v>3372</v>
      </c>
      <c r="D555" s="863" t="s">
        <v>3373</v>
      </c>
      <c r="E555" s="835" t="s">
        <v>3894</v>
      </c>
      <c r="F555" s="863" t="s">
        <v>3895</v>
      </c>
      <c r="G555" s="835" t="s">
        <v>4210</v>
      </c>
      <c r="H555" s="835" t="s">
        <v>4211</v>
      </c>
      <c r="I555" s="849">
        <v>8489.2998046875</v>
      </c>
      <c r="J555" s="849">
        <v>1</v>
      </c>
      <c r="K555" s="850">
        <v>8489.2998046875</v>
      </c>
    </row>
    <row r="556" spans="1:11" ht="14.4" customHeight="1" x14ac:dyDescent="0.3">
      <c r="A556" s="831" t="s">
        <v>586</v>
      </c>
      <c r="B556" s="832" t="s">
        <v>587</v>
      </c>
      <c r="C556" s="835" t="s">
        <v>3372</v>
      </c>
      <c r="D556" s="863" t="s">
        <v>3373</v>
      </c>
      <c r="E556" s="835" t="s">
        <v>3894</v>
      </c>
      <c r="F556" s="863" t="s">
        <v>3895</v>
      </c>
      <c r="G556" s="835" t="s">
        <v>4212</v>
      </c>
      <c r="H556" s="835" t="s">
        <v>4213</v>
      </c>
      <c r="I556" s="849">
        <v>14512.1904296875</v>
      </c>
      <c r="J556" s="849">
        <v>1</v>
      </c>
      <c r="K556" s="850">
        <v>14512.1904296875</v>
      </c>
    </row>
    <row r="557" spans="1:11" ht="14.4" customHeight="1" x14ac:dyDescent="0.3">
      <c r="A557" s="831" t="s">
        <v>586</v>
      </c>
      <c r="B557" s="832" t="s">
        <v>587</v>
      </c>
      <c r="C557" s="835" t="s">
        <v>3372</v>
      </c>
      <c r="D557" s="863" t="s">
        <v>3373</v>
      </c>
      <c r="E557" s="835" t="s">
        <v>3894</v>
      </c>
      <c r="F557" s="863" t="s">
        <v>3895</v>
      </c>
      <c r="G557" s="835" t="s">
        <v>4214</v>
      </c>
      <c r="H557" s="835" t="s">
        <v>4215</v>
      </c>
      <c r="I557" s="849">
        <v>5523.5400390625</v>
      </c>
      <c r="J557" s="849">
        <v>1</v>
      </c>
      <c r="K557" s="850">
        <v>5523.5400390625</v>
      </c>
    </row>
    <row r="558" spans="1:11" ht="14.4" customHeight="1" x14ac:dyDescent="0.3">
      <c r="A558" s="831" t="s">
        <v>586</v>
      </c>
      <c r="B558" s="832" t="s">
        <v>587</v>
      </c>
      <c r="C558" s="835" t="s">
        <v>3372</v>
      </c>
      <c r="D558" s="863" t="s">
        <v>3373</v>
      </c>
      <c r="E558" s="835" t="s">
        <v>3894</v>
      </c>
      <c r="F558" s="863" t="s">
        <v>3895</v>
      </c>
      <c r="G558" s="835" t="s">
        <v>4216</v>
      </c>
      <c r="H558" s="835" t="s">
        <v>4217</v>
      </c>
      <c r="I558" s="849">
        <v>7445.330078125</v>
      </c>
      <c r="J558" s="849">
        <v>2</v>
      </c>
      <c r="K558" s="850">
        <v>14890.66015625</v>
      </c>
    </row>
    <row r="559" spans="1:11" ht="14.4" customHeight="1" x14ac:dyDescent="0.3">
      <c r="A559" s="831" t="s">
        <v>586</v>
      </c>
      <c r="B559" s="832" t="s">
        <v>587</v>
      </c>
      <c r="C559" s="835" t="s">
        <v>3372</v>
      </c>
      <c r="D559" s="863" t="s">
        <v>3373</v>
      </c>
      <c r="E559" s="835" t="s">
        <v>3894</v>
      </c>
      <c r="F559" s="863" t="s">
        <v>3895</v>
      </c>
      <c r="G559" s="835" t="s">
        <v>4218</v>
      </c>
      <c r="H559" s="835" t="s">
        <v>4219</v>
      </c>
      <c r="I559" s="849">
        <v>7445.330078125</v>
      </c>
      <c r="J559" s="849">
        <v>1</v>
      </c>
      <c r="K559" s="850">
        <v>7445.330078125</v>
      </c>
    </row>
    <row r="560" spans="1:11" ht="14.4" customHeight="1" x14ac:dyDescent="0.3">
      <c r="A560" s="831" t="s">
        <v>586</v>
      </c>
      <c r="B560" s="832" t="s">
        <v>587</v>
      </c>
      <c r="C560" s="835" t="s">
        <v>3372</v>
      </c>
      <c r="D560" s="863" t="s">
        <v>3373</v>
      </c>
      <c r="E560" s="835" t="s">
        <v>3894</v>
      </c>
      <c r="F560" s="863" t="s">
        <v>3895</v>
      </c>
      <c r="G560" s="835" t="s">
        <v>4220</v>
      </c>
      <c r="H560" s="835" t="s">
        <v>4221</v>
      </c>
      <c r="I560" s="849">
        <v>2802.25</v>
      </c>
      <c r="J560" s="849">
        <v>1</v>
      </c>
      <c r="K560" s="850">
        <v>2802.25</v>
      </c>
    </row>
    <row r="561" spans="1:11" ht="14.4" customHeight="1" x14ac:dyDescent="0.3">
      <c r="A561" s="831" t="s">
        <v>586</v>
      </c>
      <c r="B561" s="832" t="s">
        <v>587</v>
      </c>
      <c r="C561" s="835" t="s">
        <v>3372</v>
      </c>
      <c r="D561" s="863" t="s">
        <v>3373</v>
      </c>
      <c r="E561" s="835" t="s">
        <v>3894</v>
      </c>
      <c r="F561" s="863" t="s">
        <v>3895</v>
      </c>
      <c r="G561" s="835" t="s">
        <v>4222</v>
      </c>
      <c r="H561" s="835" t="s">
        <v>4223</v>
      </c>
      <c r="I561" s="849">
        <v>2802.260009765625</v>
      </c>
      <c r="J561" s="849">
        <v>6</v>
      </c>
      <c r="K561" s="850">
        <v>16813.56005859375</v>
      </c>
    </row>
    <row r="562" spans="1:11" ht="14.4" customHeight="1" x14ac:dyDescent="0.3">
      <c r="A562" s="831" t="s">
        <v>586</v>
      </c>
      <c r="B562" s="832" t="s">
        <v>587</v>
      </c>
      <c r="C562" s="835" t="s">
        <v>3372</v>
      </c>
      <c r="D562" s="863" t="s">
        <v>3373</v>
      </c>
      <c r="E562" s="835" t="s">
        <v>3894</v>
      </c>
      <c r="F562" s="863" t="s">
        <v>3895</v>
      </c>
      <c r="G562" s="835" t="s">
        <v>4224</v>
      </c>
      <c r="H562" s="835" t="s">
        <v>4225</v>
      </c>
      <c r="I562" s="849">
        <v>9084.2119140625</v>
      </c>
      <c r="J562" s="849">
        <v>6</v>
      </c>
      <c r="K562" s="850">
        <v>54505.26953125</v>
      </c>
    </row>
    <row r="563" spans="1:11" ht="14.4" customHeight="1" x14ac:dyDescent="0.3">
      <c r="A563" s="831" t="s">
        <v>586</v>
      </c>
      <c r="B563" s="832" t="s">
        <v>587</v>
      </c>
      <c r="C563" s="835" t="s">
        <v>3372</v>
      </c>
      <c r="D563" s="863" t="s">
        <v>3373</v>
      </c>
      <c r="E563" s="835" t="s">
        <v>3894</v>
      </c>
      <c r="F563" s="863" t="s">
        <v>3895</v>
      </c>
      <c r="G563" s="835" t="s">
        <v>4226</v>
      </c>
      <c r="H563" s="835" t="s">
        <v>4227</v>
      </c>
      <c r="I563" s="849">
        <v>8970</v>
      </c>
      <c r="J563" s="849">
        <v>1</v>
      </c>
      <c r="K563" s="850">
        <v>8970</v>
      </c>
    </row>
    <row r="564" spans="1:11" ht="14.4" customHeight="1" x14ac:dyDescent="0.3">
      <c r="A564" s="831" t="s">
        <v>586</v>
      </c>
      <c r="B564" s="832" t="s">
        <v>587</v>
      </c>
      <c r="C564" s="835" t="s">
        <v>3372</v>
      </c>
      <c r="D564" s="863" t="s">
        <v>3373</v>
      </c>
      <c r="E564" s="835" t="s">
        <v>3894</v>
      </c>
      <c r="F564" s="863" t="s">
        <v>3895</v>
      </c>
      <c r="G564" s="835" t="s">
        <v>4228</v>
      </c>
      <c r="H564" s="835" t="s">
        <v>4229</v>
      </c>
      <c r="I564" s="849">
        <v>6258.0849609375</v>
      </c>
      <c r="J564" s="849">
        <v>2</v>
      </c>
      <c r="K564" s="850">
        <v>12516.169921875</v>
      </c>
    </row>
    <row r="565" spans="1:11" ht="14.4" customHeight="1" x14ac:dyDescent="0.3">
      <c r="A565" s="831" t="s">
        <v>586</v>
      </c>
      <c r="B565" s="832" t="s">
        <v>587</v>
      </c>
      <c r="C565" s="835" t="s">
        <v>3372</v>
      </c>
      <c r="D565" s="863" t="s">
        <v>3373</v>
      </c>
      <c r="E565" s="835" t="s">
        <v>3894</v>
      </c>
      <c r="F565" s="863" t="s">
        <v>3895</v>
      </c>
      <c r="G565" s="835" t="s">
        <v>4230</v>
      </c>
      <c r="H565" s="835" t="s">
        <v>4231</v>
      </c>
      <c r="I565" s="849">
        <v>6539.7900390625</v>
      </c>
      <c r="J565" s="849">
        <v>1</v>
      </c>
      <c r="K565" s="850">
        <v>6539.7900390625</v>
      </c>
    </row>
    <row r="566" spans="1:11" ht="14.4" customHeight="1" x14ac:dyDescent="0.3">
      <c r="A566" s="831" t="s">
        <v>586</v>
      </c>
      <c r="B566" s="832" t="s">
        <v>587</v>
      </c>
      <c r="C566" s="835" t="s">
        <v>3372</v>
      </c>
      <c r="D566" s="863" t="s">
        <v>3373</v>
      </c>
      <c r="E566" s="835" t="s">
        <v>3894</v>
      </c>
      <c r="F566" s="863" t="s">
        <v>3895</v>
      </c>
      <c r="G566" s="835" t="s">
        <v>4228</v>
      </c>
      <c r="H566" s="835" t="s">
        <v>4232</v>
      </c>
      <c r="I566" s="849">
        <v>6253.875</v>
      </c>
      <c r="J566" s="849">
        <v>2</v>
      </c>
      <c r="K566" s="850">
        <v>12507.75</v>
      </c>
    </row>
    <row r="567" spans="1:11" ht="14.4" customHeight="1" x14ac:dyDescent="0.3">
      <c r="A567" s="831" t="s">
        <v>586</v>
      </c>
      <c r="B567" s="832" t="s">
        <v>587</v>
      </c>
      <c r="C567" s="835" t="s">
        <v>3372</v>
      </c>
      <c r="D567" s="863" t="s">
        <v>3373</v>
      </c>
      <c r="E567" s="835" t="s">
        <v>3894</v>
      </c>
      <c r="F567" s="863" t="s">
        <v>3895</v>
      </c>
      <c r="G567" s="835" t="s">
        <v>4233</v>
      </c>
      <c r="H567" s="835" t="s">
        <v>4234</v>
      </c>
      <c r="I567" s="849">
        <v>7728</v>
      </c>
      <c r="J567" s="849">
        <v>1</v>
      </c>
      <c r="K567" s="850">
        <v>7728</v>
      </c>
    </row>
    <row r="568" spans="1:11" ht="14.4" customHeight="1" x14ac:dyDescent="0.3">
      <c r="A568" s="831" t="s">
        <v>586</v>
      </c>
      <c r="B568" s="832" t="s">
        <v>587</v>
      </c>
      <c r="C568" s="835" t="s">
        <v>3372</v>
      </c>
      <c r="D568" s="863" t="s">
        <v>3373</v>
      </c>
      <c r="E568" s="835" t="s">
        <v>3894</v>
      </c>
      <c r="F568" s="863" t="s">
        <v>3895</v>
      </c>
      <c r="G568" s="835" t="s">
        <v>4235</v>
      </c>
      <c r="H568" s="835" t="s">
        <v>4236</v>
      </c>
      <c r="I568" s="849">
        <v>6419.679931640625</v>
      </c>
      <c r="J568" s="849">
        <v>2</v>
      </c>
      <c r="K568" s="850">
        <v>12839.35986328125</v>
      </c>
    </row>
    <row r="569" spans="1:11" ht="14.4" customHeight="1" x14ac:dyDescent="0.3">
      <c r="A569" s="831" t="s">
        <v>586</v>
      </c>
      <c r="B569" s="832" t="s">
        <v>587</v>
      </c>
      <c r="C569" s="835" t="s">
        <v>3372</v>
      </c>
      <c r="D569" s="863" t="s">
        <v>3373</v>
      </c>
      <c r="E569" s="835" t="s">
        <v>3894</v>
      </c>
      <c r="F569" s="863" t="s">
        <v>3895</v>
      </c>
      <c r="G569" s="835" t="s">
        <v>4237</v>
      </c>
      <c r="H569" s="835" t="s">
        <v>4238</v>
      </c>
      <c r="I569" s="849">
        <v>1270.030029296875</v>
      </c>
      <c r="J569" s="849">
        <v>5</v>
      </c>
      <c r="K569" s="850">
        <v>6350.150146484375</v>
      </c>
    </row>
    <row r="570" spans="1:11" ht="14.4" customHeight="1" x14ac:dyDescent="0.3">
      <c r="A570" s="831" t="s">
        <v>586</v>
      </c>
      <c r="B570" s="832" t="s">
        <v>587</v>
      </c>
      <c r="C570" s="835" t="s">
        <v>3372</v>
      </c>
      <c r="D570" s="863" t="s">
        <v>3373</v>
      </c>
      <c r="E570" s="835" t="s">
        <v>3894</v>
      </c>
      <c r="F570" s="863" t="s">
        <v>3895</v>
      </c>
      <c r="G570" s="835" t="s">
        <v>4239</v>
      </c>
      <c r="H570" s="835" t="s">
        <v>4240</v>
      </c>
      <c r="I570" s="849">
        <v>1270.0400390625</v>
      </c>
      <c r="J570" s="849">
        <v>1</v>
      </c>
      <c r="K570" s="850">
        <v>1270.0400390625</v>
      </c>
    </row>
    <row r="571" spans="1:11" ht="14.4" customHeight="1" x14ac:dyDescent="0.3">
      <c r="A571" s="831" t="s">
        <v>586</v>
      </c>
      <c r="B571" s="832" t="s">
        <v>587</v>
      </c>
      <c r="C571" s="835" t="s">
        <v>3372</v>
      </c>
      <c r="D571" s="863" t="s">
        <v>3373</v>
      </c>
      <c r="E571" s="835" t="s">
        <v>3894</v>
      </c>
      <c r="F571" s="863" t="s">
        <v>3895</v>
      </c>
      <c r="G571" s="835" t="s">
        <v>4241</v>
      </c>
      <c r="H571" s="835" t="s">
        <v>4242</v>
      </c>
      <c r="I571" s="849">
        <v>1270.0400390625</v>
      </c>
      <c r="J571" s="849">
        <v>5</v>
      </c>
      <c r="K571" s="850">
        <v>6350.190185546875</v>
      </c>
    </row>
    <row r="572" spans="1:11" ht="14.4" customHeight="1" x14ac:dyDescent="0.3">
      <c r="A572" s="831" t="s">
        <v>586</v>
      </c>
      <c r="B572" s="832" t="s">
        <v>587</v>
      </c>
      <c r="C572" s="835" t="s">
        <v>3372</v>
      </c>
      <c r="D572" s="863" t="s">
        <v>3373</v>
      </c>
      <c r="E572" s="835" t="s">
        <v>3894</v>
      </c>
      <c r="F572" s="863" t="s">
        <v>3895</v>
      </c>
      <c r="G572" s="835" t="s">
        <v>4243</v>
      </c>
      <c r="H572" s="835" t="s">
        <v>4244</v>
      </c>
      <c r="I572" s="849">
        <v>1270.0450439453125</v>
      </c>
      <c r="J572" s="849">
        <v>2</v>
      </c>
      <c r="K572" s="850">
        <v>2540.090087890625</v>
      </c>
    </row>
    <row r="573" spans="1:11" ht="14.4" customHeight="1" x14ac:dyDescent="0.3">
      <c r="A573" s="831" t="s">
        <v>586</v>
      </c>
      <c r="B573" s="832" t="s">
        <v>587</v>
      </c>
      <c r="C573" s="835" t="s">
        <v>3372</v>
      </c>
      <c r="D573" s="863" t="s">
        <v>3373</v>
      </c>
      <c r="E573" s="835" t="s">
        <v>3894</v>
      </c>
      <c r="F573" s="863" t="s">
        <v>3895</v>
      </c>
      <c r="G573" s="835" t="s">
        <v>4245</v>
      </c>
      <c r="H573" s="835" t="s">
        <v>4246</v>
      </c>
      <c r="I573" s="849">
        <v>1270.0395840731535</v>
      </c>
      <c r="J573" s="849">
        <v>25</v>
      </c>
      <c r="K573" s="850">
        <v>31750.970947265625</v>
      </c>
    </row>
    <row r="574" spans="1:11" ht="14.4" customHeight="1" x14ac:dyDescent="0.3">
      <c r="A574" s="831" t="s">
        <v>586</v>
      </c>
      <c r="B574" s="832" t="s">
        <v>587</v>
      </c>
      <c r="C574" s="835" t="s">
        <v>3372</v>
      </c>
      <c r="D574" s="863" t="s">
        <v>3373</v>
      </c>
      <c r="E574" s="835" t="s">
        <v>3894</v>
      </c>
      <c r="F574" s="863" t="s">
        <v>3895</v>
      </c>
      <c r="G574" s="835" t="s">
        <v>4247</v>
      </c>
      <c r="H574" s="835" t="s">
        <v>4248</v>
      </c>
      <c r="I574" s="849">
        <v>1270.0342439350329</v>
      </c>
      <c r="J574" s="849">
        <v>19</v>
      </c>
      <c r="K574" s="850">
        <v>24130.650634765625</v>
      </c>
    </row>
    <row r="575" spans="1:11" ht="14.4" customHeight="1" x14ac:dyDescent="0.3">
      <c r="A575" s="831" t="s">
        <v>586</v>
      </c>
      <c r="B575" s="832" t="s">
        <v>587</v>
      </c>
      <c r="C575" s="835" t="s">
        <v>3372</v>
      </c>
      <c r="D575" s="863" t="s">
        <v>3373</v>
      </c>
      <c r="E575" s="835" t="s">
        <v>3894</v>
      </c>
      <c r="F575" s="863" t="s">
        <v>3895</v>
      </c>
      <c r="G575" s="835" t="s">
        <v>4249</v>
      </c>
      <c r="H575" s="835" t="s">
        <v>4250</v>
      </c>
      <c r="I575" s="849">
        <v>1270.0400390625</v>
      </c>
      <c r="J575" s="849">
        <v>21</v>
      </c>
      <c r="K575" s="850">
        <v>26670.8408203125</v>
      </c>
    </row>
    <row r="576" spans="1:11" ht="14.4" customHeight="1" x14ac:dyDescent="0.3">
      <c r="A576" s="831" t="s">
        <v>586</v>
      </c>
      <c r="B576" s="832" t="s">
        <v>587</v>
      </c>
      <c r="C576" s="835" t="s">
        <v>3372</v>
      </c>
      <c r="D576" s="863" t="s">
        <v>3373</v>
      </c>
      <c r="E576" s="835" t="s">
        <v>3894</v>
      </c>
      <c r="F576" s="863" t="s">
        <v>3895</v>
      </c>
      <c r="G576" s="835" t="s">
        <v>4251</v>
      </c>
      <c r="H576" s="835" t="s">
        <v>4252</v>
      </c>
      <c r="I576" s="849">
        <v>2051.989990234375</v>
      </c>
      <c r="J576" s="849">
        <v>1</v>
      </c>
      <c r="K576" s="850">
        <v>2051.989990234375</v>
      </c>
    </row>
    <row r="577" spans="1:11" ht="14.4" customHeight="1" x14ac:dyDescent="0.3">
      <c r="A577" s="831" t="s">
        <v>586</v>
      </c>
      <c r="B577" s="832" t="s">
        <v>587</v>
      </c>
      <c r="C577" s="835" t="s">
        <v>3372</v>
      </c>
      <c r="D577" s="863" t="s">
        <v>3373</v>
      </c>
      <c r="E577" s="835" t="s">
        <v>3894</v>
      </c>
      <c r="F577" s="863" t="s">
        <v>3895</v>
      </c>
      <c r="G577" s="835" t="s">
        <v>4253</v>
      </c>
      <c r="H577" s="835" t="s">
        <v>4254</v>
      </c>
      <c r="I577" s="849">
        <v>2052</v>
      </c>
      <c r="J577" s="849">
        <v>1</v>
      </c>
      <c r="K577" s="850">
        <v>2052</v>
      </c>
    </row>
    <row r="578" spans="1:11" ht="14.4" customHeight="1" x14ac:dyDescent="0.3">
      <c r="A578" s="831" t="s">
        <v>586</v>
      </c>
      <c r="B578" s="832" t="s">
        <v>587</v>
      </c>
      <c r="C578" s="835" t="s">
        <v>3372</v>
      </c>
      <c r="D578" s="863" t="s">
        <v>3373</v>
      </c>
      <c r="E578" s="835" t="s">
        <v>3894</v>
      </c>
      <c r="F578" s="863" t="s">
        <v>3895</v>
      </c>
      <c r="G578" s="835" t="s">
        <v>4255</v>
      </c>
      <c r="H578" s="835" t="s">
        <v>4256</v>
      </c>
      <c r="I578" s="849">
        <v>2052</v>
      </c>
      <c r="J578" s="849">
        <v>1</v>
      </c>
      <c r="K578" s="850">
        <v>2052</v>
      </c>
    </row>
    <row r="579" spans="1:11" ht="14.4" customHeight="1" x14ac:dyDescent="0.3">
      <c r="A579" s="831" t="s">
        <v>586</v>
      </c>
      <c r="B579" s="832" t="s">
        <v>587</v>
      </c>
      <c r="C579" s="835" t="s">
        <v>3372</v>
      </c>
      <c r="D579" s="863" t="s">
        <v>3373</v>
      </c>
      <c r="E579" s="835" t="s">
        <v>3894</v>
      </c>
      <c r="F579" s="863" t="s">
        <v>3895</v>
      </c>
      <c r="G579" s="835" t="s">
        <v>4257</v>
      </c>
      <c r="H579" s="835" t="s">
        <v>4258</v>
      </c>
      <c r="I579" s="849">
        <v>2051.989990234375</v>
      </c>
      <c r="J579" s="849">
        <v>1</v>
      </c>
      <c r="K579" s="850">
        <v>2051.989990234375</v>
      </c>
    </row>
    <row r="580" spans="1:11" ht="14.4" customHeight="1" x14ac:dyDescent="0.3">
      <c r="A580" s="831" t="s">
        <v>586</v>
      </c>
      <c r="B580" s="832" t="s">
        <v>587</v>
      </c>
      <c r="C580" s="835" t="s">
        <v>3372</v>
      </c>
      <c r="D580" s="863" t="s">
        <v>3373</v>
      </c>
      <c r="E580" s="835" t="s">
        <v>3894</v>
      </c>
      <c r="F580" s="863" t="s">
        <v>3895</v>
      </c>
      <c r="G580" s="835" t="s">
        <v>4259</v>
      </c>
      <c r="H580" s="835" t="s">
        <v>4260</v>
      </c>
      <c r="I580" s="849">
        <v>2051.989990234375</v>
      </c>
      <c r="J580" s="849">
        <v>1</v>
      </c>
      <c r="K580" s="850">
        <v>2051.989990234375</v>
      </c>
    </row>
    <row r="581" spans="1:11" ht="14.4" customHeight="1" x14ac:dyDescent="0.3">
      <c r="A581" s="831" t="s">
        <v>586</v>
      </c>
      <c r="B581" s="832" t="s">
        <v>587</v>
      </c>
      <c r="C581" s="835" t="s">
        <v>3372</v>
      </c>
      <c r="D581" s="863" t="s">
        <v>3373</v>
      </c>
      <c r="E581" s="835" t="s">
        <v>3894</v>
      </c>
      <c r="F581" s="863" t="s">
        <v>3895</v>
      </c>
      <c r="G581" s="835" t="s">
        <v>4261</v>
      </c>
      <c r="H581" s="835" t="s">
        <v>4262</v>
      </c>
      <c r="I581" s="849">
        <v>2051.989990234375</v>
      </c>
      <c r="J581" s="849">
        <v>1</v>
      </c>
      <c r="K581" s="850">
        <v>2051.989990234375</v>
      </c>
    </row>
    <row r="582" spans="1:11" ht="14.4" customHeight="1" x14ac:dyDescent="0.3">
      <c r="A582" s="831" t="s">
        <v>586</v>
      </c>
      <c r="B582" s="832" t="s">
        <v>587</v>
      </c>
      <c r="C582" s="835" t="s">
        <v>3372</v>
      </c>
      <c r="D582" s="863" t="s">
        <v>3373</v>
      </c>
      <c r="E582" s="835" t="s">
        <v>3894</v>
      </c>
      <c r="F582" s="863" t="s">
        <v>3895</v>
      </c>
      <c r="G582" s="835" t="s">
        <v>4263</v>
      </c>
      <c r="H582" s="835" t="s">
        <v>4264</v>
      </c>
      <c r="I582" s="849">
        <v>2051.989990234375</v>
      </c>
      <c r="J582" s="849">
        <v>1</v>
      </c>
      <c r="K582" s="850">
        <v>2051.989990234375</v>
      </c>
    </row>
    <row r="583" spans="1:11" ht="14.4" customHeight="1" x14ac:dyDescent="0.3">
      <c r="A583" s="831" t="s">
        <v>586</v>
      </c>
      <c r="B583" s="832" t="s">
        <v>587</v>
      </c>
      <c r="C583" s="835" t="s">
        <v>3372</v>
      </c>
      <c r="D583" s="863" t="s">
        <v>3373</v>
      </c>
      <c r="E583" s="835" t="s">
        <v>3894</v>
      </c>
      <c r="F583" s="863" t="s">
        <v>3895</v>
      </c>
      <c r="G583" s="835" t="s">
        <v>4265</v>
      </c>
      <c r="H583" s="835" t="s">
        <v>4266</v>
      </c>
      <c r="I583" s="849">
        <v>8766.4501953125</v>
      </c>
      <c r="J583" s="849">
        <v>1</v>
      </c>
      <c r="K583" s="850">
        <v>8766.4501953125</v>
      </c>
    </row>
    <row r="584" spans="1:11" ht="14.4" customHeight="1" x14ac:dyDescent="0.3">
      <c r="A584" s="831" t="s">
        <v>586</v>
      </c>
      <c r="B584" s="832" t="s">
        <v>587</v>
      </c>
      <c r="C584" s="835" t="s">
        <v>3372</v>
      </c>
      <c r="D584" s="863" t="s">
        <v>3373</v>
      </c>
      <c r="E584" s="835" t="s">
        <v>3894</v>
      </c>
      <c r="F584" s="863" t="s">
        <v>3895</v>
      </c>
      <c r="G584" s="835" t="s">
        <v>4267</v>
      </c>
      <c r="H584" s="835" t="s">
        <v>4268</v>
      </c>
      <c r="I584" s="849">
        <v>8766.4501953125</v>
      </c>
      <c r="J584" s="849">
        <v>1</v>
      </c>
      <c r="K584" s="850">
        <v>8766.4501953125</v>
      </c>
    </row>
    <row r="585" spans="1:11" ht="14.4" customHeight="1" x14ac:dyDescent="0.3">
      <c r="A585" s="831" t="s">
        <v>586</v>
      </c>
      <c r="B585" s="832" t="s">
        <v>587</v>
      </c>
      <c r="C585" s="835" t="s">
        <v>3372</v>
      </c>
      <c r="D585" s="863" t="s">
        <v>3373</v>
      </c>
      <c r="E585" s="835" t="s">
        <v>3894</v>
      </c>
      <c r="F585" s="863" t="s">
        <v>3895</v>
      </c>
      <c r="G585" s="835" t="s">
        <v>4269</v>
      </c>
      <c r="H585" s="835" t="s">
        <v>4270</v>
      </c>
      <c r="I585" s="849">
        <v>8766.4501953125</v>
      </c>
      <c r="J585" s="849">
        <v>1</v>
      </c>
      <c r="K585" s="850">
        <v>8766.4501953125</v>
      </c>
    </row>
    <row r="586" spans="1:11" ht="14.4" customHeight="1" x14ac:dyDescent="0.3">
      <c r="A586" s="831" t="s">
        <v>586</v>
      </c>
      <c r="B586" s="832" t="s">
        <v>587</v>
      </c>
      <c r="C586" s="835" t="s">
        <v>3372</v>
      </c>
      <c r="D586" s="863" t="s">
        <v>3373</v>
      </c>
      <c r="E586" s="835" t="s">
        <v>3894</v>
      </c>
      <c r="F586" s="863" t="s">
        <v>3895</v>
      </c>
      <c r="G586" s="835" t="s">
        <v>4271</v>
      </c>
      <c r="H586" s="835" t="s">
        <v>4272</v>
      </c>
      <c r="I586" s="849">
        <v>8766.4501953125</v>
      </c>
      <c r="J586" s="849">
        <v>1</v>
      </c>
      <c r="K586" s="850">
        <v>8766.4501953125</v>
      </c>
    </row>
    <row r="587" spans="1:11" ht="14.4" customHeight="1" x14ac:dyDescent="0.3">
      <c r="A587" s="831" t="s">
        <v>586</v>
      </c>
      <c r="B587" s="832" t="s">
        <v>587</v>
      </c>
      <c r="C587" s="835" t="s">
        <v>3372</v>
      </c>
      <c r="D587" s="863" t="s">
        <v>3373</v>
      </c>
      <c r="E587" s="835" t="s">
        <v>3894</v>
      </c>
      <c r="F587" s="863" t="s">
        <v>3895</v>
      </c>
      <c r="G587" s="835" t="s">
        <v>4273</v>
      </c>
      <c r="H587" s="835" t="s">
        <v>4274</v>
      </c>
      <c r="I587" s="849">
        <v>8766.4501953125</v>
      </c>
      <c r="J587" s="849">
        <v>1</v>
      </c>
      <c r="K587" s="850">
        <v>8766.4501953125</v>
      </c>
    </row>
    <row r="588" spans="1:11" ht="14.4" customHeight="1" x14ac:dyDescent="0.3">
      <c r="A588" s="831" t="s">
        <v>586</v>
      </c>
      <c r="B588" s="832" t="s">
        <v>587</v>
      </c>
      <c r="C588" s="835" t="s">
        <v>3372</v>
      </c>
      <c r="D588" s="863" t="s">
        <v>3373</v>
      </c>
      <c r="E588" s="835" t="s">
        <v>3894</v>
      </c>
      <c r="F588" s="863" t="s">
        <v>3895</v>
      </c>
      <c r="G588" s="835" t="s">
        <v>4275</v>
      </c>
      <c r="H588" s="835" t="s">
        <v>4276</v>
      </c>
      <c r="I588" s="849">
        <v>8766.4501953125</v>
      </c>
      <c r="J588" s="849">
        <v>1</v>
      </c>
      <c r="K588" s="850">
        <v>8766.4501953125</v>
      </c>
    </row>
    <row r="589" spans="1:11" ht="14.4" customHeight="1" x14ac:dyDescent="0.3">
      <c r="A589" s="831" t="s">
        <v>586</v>
      </c>
      <c r="B589" s="832" t="s">
        <v>587</v>
      </c>
      <c r="C589" s="835" t="s">
        <v>3372</v>
      </c>
      <c r="D589" s="863" t="s">
        <v>3373</v>
      </c>
      <c r="E589" s="835" t="s">
        <v>3894</v>
      </c>
      <c r="F589" s="863" t="s">
        <v>3895</v>
      </c>
      <c r="G589" s="835" t="s">
        <v>4277</v>
      </c>
      <c r="H589" s="835" t="s">
        <v>4278</v>
      </c>
      <c r="I589" s="849">
        <v>8766.4501953125</v>
      </c>
      <c r="J589" s="849">
        <v>1</v>
      </c>
      <c r="K589" s="850">
        <v>8766.4501953125</v>
      </c>
    </row>
    <row r="590" spans="1:11" ht="14.4" customHeight="1" x14ac:dyDescent="0.3">
      <c r="A590" s="831" t="s">
        <v>586</v>
      </c>
      <c r="B590" s="832" t="s">
        <v>587</v>
      </c>
      <c r="C590" s="835" t="s">
        <v>3372</v>
      </c>
      <c r="D590" s="863" t="s">
        <v>3373</v>
      </c>
      <c r="E590" s="835" t="s">
        <v>3894</v>
      </c>
      <c r="F590" s="863" t="s">
        <v>3895</v>
      </c>
      <c r="G590" s="835" t="s">
        <v>4279</v>
      </c>
      <c r="H590" s="835" t="s">
        <v>4280</v>
      </c>
      <c r="I590" s="849">
        <v>5407.419921875</v>
      </c>
      <c r="J590" s="849">
        <v>1</v>
      </c>
      <c r="K590" s="850">
        <v>5407.419921875</v>
      </c>
    </row>
    <row r="591" spans="1:11" ht="14.4" customHeight="1" x14ac:dyDescent="0.3">
      <c r="A591" s="831" t="s">
        <v>586</v>
      </c>
      <c r="B591" s="832" t="s">
        <v>587</v>
      </c>
      <c r="C591" s="835" t="s">
        <v>3372</v>
      </c>
      <c r="D591" s="863" t="s">
        <v>3373</v>
      </c>
      <c r="E591" s="835" t="s">
        <v>3894</v>
      </c>
      <c r="F591" s="863" t="s">
        <v>3895</v>
      </c>
      <c r="G591" s="835" t="s">
        <v>4281</v>
      </c>
      <c r="H591" s="835" t="s">
        <v>4282</v>
      </c>
      <c r="I591" s="849">
        <v>7445.31494140625</v>
      </c>
      <c r="J591" s="849">
        <v>2</v>
      </c>
      <c r="K591" s="850">
        <v>14890.6298828125</v>
      </c>
    </row>
    <row r="592" spans="1:11" ht="14.4" customHeight="1" x14ac:dyDescent="0.3">
      <c r="A592" s="831" t="s">
        <v>586</v>
      </c>
      <c r="B592" s="832" t="s">
        <v>587</v>
      </c>
      <c r="C592" s="835" t="s">
        <v>3372</v>
      </c>
      <c r="D592" s="863" t="s">
        <v>3373</v>
      </c>
      <c r="E592" s="835" t="s">
        <v>3894</v>
      </c>
      <c r="F592" s="863" t="s">
        <v>3895</v>
      </c>
      <c r="G592" s="835" t="s">
        <v>4283</v>
      </c>
      <c r="H592" s="835" t="s">
        <v>4284</v>
      </c>
      <c r="I592" s="849">
        <v>1805.1500244140625</v>
      </c>
      <c r="J592" s="849">
        <v>2</v>
      </c>
      <c r="K592" s="850">
        <v>3610.2900390625</v>
      </c>
    </row>
    <row r="593" spans="1:11" ht="14.4" customHeight="1" x14ac:dyDescent="0.3">
      <c r="A593" s="831" t="s">
        <v>586</v>
      </c>
      <c r="B593" s="832" t="s">
        <v>587</v>
      </c>
      <c r="C593" s="835" t="s">
        <v>3372</v>
      </c>
      <c r="D593" s="863" t="s">
        <v>3373</v>
      </c>
      <c r="E593" s="835" t="s">
        <v>3894</v>
      </c>
      <c r="F593" s="863" t="s">
        <v>3895</v>
      </c>
      <c r="G593" s="835" t="s">
        <v>4285</v>
      </c>
      <c r="H593" s="835" t="s">
        <v>4286</v>
      </c>
      <c r="I593" s="849">
        <v>5957.36669921875</v>
      </c>
      <c r="J593" s="849">
        <v>3</v>
      </c>
      <c r="K593" s="850">
        <v>17872.10009765625</v>
      </c>
    </row>
    <row r="594" spans="1:11" ht="14.4" customHeight="1" x14ac:dyDescent="0.3">
      <c r="A594" s="831" t="s">
        <v>586</v>
      </c>
      <c r="B594" s="832" t="s">
        <v>587</v>
      </c>
      <c r="C594" s="835" t="s">
        <v>3372</v>
      </c>
      <c r="D594" s="863" t="s">
        <v>3373</v>
      </c>
      <c r="E594" s="835" t="s">
        <v>3894</v>
      </c>
      <c r="F594" s="863" t="s">
        <v>3895</v>
      </c>
      <c r="G594" s="835" t="s">
        <v>4287</v>
      </c>
      <c r="H594" s="835" t="s">
        <v>4288</v>
      </c>
      <c r="I594" s="849">
        <v>5957.3798828125</v>
      </c>
      <c r="J594" s="849">
        <v>1</v>
      </c>
      <c r="K594" s="850">
        <v>5957.3798828125</v>
      </c>
    </row>
    <row r="595" spans="1:11" ht="14.4" customHeight="1" x14ac:dyDescent="0.3">
      <c r="A595" s="831" t="s">
        <v>586</v>
      </c>
      <c r="B595" s="832" t="s">
        <v>587</v>
      </c>
      <c r="C595" s="835" t="s">
        <v>3372</v>
      </c>
      <c r="D595" s="863" t="s">
        <v>3373</v>
      </c>
      <c r="E595" s="835" t="s">
        <v>3894</v>
      </c>
      <c r="F595" s="863" t="s">
        <v>3895</v>
      </c>
      <c r="G595" s="835" t="s">
        <v>4289</v>
      </c>
      <c r="H595" s="835" t="s">
        <v>4290</v>
      </c>
      <c r="I595" s="849">
        <v>5957.3798828125</v>
      </c>
      <c r="J595" s="849">
        <v>1</v>
      </c>
      <c r="K595" s="850">
        <v>5957.3798828125</v>
      </c>
    </row>
    <row r="596" spans="1:11" ht="14.4" customHeight="1" x14ac:dyDescent="0.3">
      <c r="A596" s="831" t="s">
        <v>586</v>
      </c>
      <c r="B596" s="832" t="s">
        <v>587</v>
      </c>
      <c r="C596" s="835" t="s">
        <v>3372</v>
      </c>
      <c r="D596" s="863" t="s">
        <v>3373</v>
      </c>
      <c r="E596" s="835" t="s">
        <v>3894</v>
      </c>
      <c r="F596" s="863" t="s">
        <v>3895</v>
      </c>
      <c r="G596" s="835" t="s">
        <v>4291</v>
      </c>
      <c r="H596" s="835" t="s">
        <v>4292</v>
      </c>
      <c r="I596" s="849">
        <v>2257.409912109375</v>
      </c>
      <c r="J596" s="849">
        <v>2</v>
      </c>
      <c r="K596" s="850">
        <v>4514.81005859375</v>
      </c>
    </row>
    <row r="597" spans="1:11" ht="14.4" customHeight="1" x14ac:dyDescent="0.3">
      <c r="A597" s="831" t="s">
        <v>586</v>
      </c>
      <c r="B597" s="832" t="s">
        <v>587</v>
      </c>
      <c r="C597" s="835" t="s">
        <v>3372</v>
      </c>
      <c r="D597" s="863" t="s">
        <v>3373</v>
      </c>
      <c r="E597" s="835" t="s">
        <v>3894</v>
      </c>
      <c r="F597" s="863" t="s">
        <v>3895</v>
      </c>
      <c r="G597" s="835" t="s">
        <v>4293</v>
      </c>
      <c r="H597" s="835" t="s">
        <v>4294</v>
      </c>
      <c r="I597" s="849">
        <v>2257.409912109375</v>
      </c>
      <c r="J597" s="849">
        <v>2</v>
      </c>
      <c r="K597" s="850">
        <v>4514.81982421875</v>
      </c>
    </row>
    <row r="598" spans="1:11" ht="14.4" customHeight="1" x14ac:dyDescent="0.3">
      <c r="A598" s="831" t="s">
        <v>586</v>
      </c>
      <c r="B598" s="832" t="s">
        <v>587</v>
      </c>
      <c r="C598" s="835" t="s">
        <v>3372</v>
      </c>
      <c r="D598" s="863" t="s">
        <v>3373</v>
      </c>
      <c r="E598" s="835" t="s">
        <v>3894</v>
      </c>
      <c r="F598" s="863" t="s">
        <v>3895</v>
      </c>
      <c r="G598" s="835" t="s">
        <v>4295</v>
      </c>
      <c r="H598" s="835" t="s">
        <v>4296</v>
      </c>
      <c r="I598" s="849">
        <v>7260.5498046875</v>
      </c>
      <c r="J598" s="849">
        <v>3</v>
      </c>
      <c r="K598" s="850">
        <v>21781.6494140625</v>
      </c>
    </row>
    <row r="599" spans="1:11" ht="14.4" customHeight="1" x14ac:dyDescent="0.3">
      <c r="A599" s="831" t="s">
        <v>586</v>
      </c>
      <c r="B599" s="832" t="s">
        <v>587</v>
      </c>
      <c r="C599" s="835" t="s">
        <v>3372</v>
      </c>
      <c r="D599" s="863" t="s">
        <v>3373</v>
      </c>
      <c r="E599" s="835" t="s">
        <v>3894</v>
      </c>
      <c r="F599" s="863" t="s">
        <v>3895</v>
      </c>
      <c r="G599" s="835" t="s">
        <v>4297</v>
      </c>
      <c r="H599" s="835" t="s">
        <v>4298</v>
      </c>
      <c r="I599" s="849">
        <v>7132.85009765625</v>
      </c>
      <c r="J599" s="849">
        <v>1</v>
      </c>
      <c r="K599" s="850">
        <v>7132.85009765625</v>
      </c>
    </row>
    <row r="600" spans="1:11" ht="14.4" customHeight="1" x14ac:dyDescent="0.3">
      <c r="A600" s="831" t="s">
        <v>586</v>
      </c>
      <c r="B600" s="832" t="s">
        <v>587</v>
      </c>
      <c r="C600" s="835" t="s">
        <v>3372</v>
      </c>
      <c r="D600" s="863" t="s">
        <v>3373</v>
      </c>
      <c r="E600" s="835" t="s">
        <v>3894</v>
      </c>
      <c r="F600" s="863" t="s">
        <v>3895</v>
      </c>
      <c r="G600" s="835" t="s">
        <v>4299</v>
      </c>
      <c r="H600" s="835" t="s">
        <v>4300</v>
      </c>
      <c r="I600" s="849">
        <v>7132.85986328125</v>
      </c>
      <c r="J600" s="849">
        <v>1</v>
      </c>
      <c r="K600" s="850">
        <v>7132.85986328125</v>
      </c>
    </row>
    <row r="601" spans="1:11" ht="14.4" customHeight="1" x14ac:dyDescent="0.3">
      <c r="A601" s="831" t="s">
        <v>586</v>
      </c>
      <c r="B601" s="832" t="s">
        <v>587</v>
      </c>
      <c r="C601" s="835" t="s">
        <v>3372</v>
      </c>
      <c r="D601" s="863" t="s">
        <v>3373</v>
      </c>
      <c r="E601" s="835" t="s">
        <v>3894</v>
      </c>
      <c r="F601" s="863" t="s">
        <v>3895</v>
      </c>
      <c r="G601" s="835" t="s">
        <v>4301</v>
      </c>
      <c r="H601" s="835" t="s">
        <v>4302</v>
      </c>
      <c r="I601" s="849">
        <v>2423.10009765625</v>
      </c>
      <c r="J601" s="849">
        <v>1</v>
      </c>
      <c r="K601" s="850">
        <v>2423.10009765625</v>
      </c>
    </row>
    <row r="602" spans="1:11" ht="14.4" customHeight="1" x14ac:dyDescent="0.3">
      <c r="A602" s="831" t="s">
        <v>586</v>
      </c>
      <c r="B602" s="832" t="s">
        <v>587</v>
      </c>
      <c r="C602" s="835" t="s">
        <v>3372</v>
      </c>
      <c r="D602" s="863" t="s">
        <v>3373</v>
      </c>
      <c r="E602" s="835" t="s">
        <v>3894</v>
      </c>
      <c r="F602" s="863" t="s">
        <v>3895</v>
      </c>
      <c r="G602" s="835" t="s">
        <v>4303</v>
      </c>
      <c r="H602" s="835" t="s">
        <v>4304</v>
      </c>
      <c r="I602" s="849">
        <v>3677.530029296875</v>
      </c>
      <c r="J602" s="849">
        <v>5</v>
      </c>
      <c r="K602" s="850">
        <v>18387.650146484375</v>
      </c>
    </row>
    <row r="603" spans="1:11" ht="14.4" customHeight="1" x14ac:dyDescent="0.3">
      <c r="A603" s="831" t="s">
        <v>586</v>
      </c>
      <c r="B603" s="832" t="s">
        <v>587</v>
      </c>
      <c r="C603" s="835" t="s">
        <v>3372</v>
      </c>
      <c r="D603" s="863" t="s">
        <v>3373</v>
      </c>
      <c r="E603" s="835" t="s">
        <v>3894</v>
      </c>
      <c r="F603" s="863" t="s">
        <v>3895</v>
      </c>
      <c r="G603" s="835" t="s">
        <v>4305</v>
      </c>
      <c r="H603" s="835" t="s">
        <v>4306</v>
      </c>
      <c r="I603" s="849">
        <v>3677.5400390625</v>
      </c>
      <c r="J603" s="849">
        <v>2</v>
      </c>
      <c r="K603" s="850">
        <v>7355.080078125</v>
      </c>
    </row>
    <row r="604" spans="1:11" ht="14.4" customHeight="1" x14ac:dyDescent="0.3">
      <c r="A604" s="831" t="s">
        <v>586</v>
      </c>
      <c r="B604" s="832" t="s">
        <v>587</v>
      </c>
      <c r="C604" s="835" t="s">
        <v>3372</v>
      </c>
      <c r="D604" s="863" t="s">
        <v>3373</v>
      </c>
      <c r="E604" s="835" t="s">
        <v>3894</v>
      </c>
      <c r="F604" s="863" t="s">
        <v>3895</v>
      </c>
      <c r="G604" s="835" t="s">
        <v>4307</v>
      </c>
      <c r="H604" s="835" t="s">
        <v>4308</v>
      </c>
      <c r="I604" s="849">
        <v>3677.52001953125</v>
      </c>
      <c r="J604" s="849">
        <v>1</v>
      </c>
      <c r="K604" s="850">
        <v>3677.52001953125</v>
      </c>
    </row>
    <row r="605" spans="1:11" ht="14.4" customHeight="1" x14ac:dyDescent="0.3">
      <c r="A605" s="831" t="s">
        <v>586</v>
      </c>
      <c r="B605" s="832" t="s">
        <v>587</v>
      </c>
      <c r="C605" s="835" t="s">
        <v>3372</v>
      </c>
      <c r="D605" s="863" t="s">
        <v>3373</v>
      </c>
      <c r="E605" s="835" t="s">
        <v>3894</v>
      </c>
      <c r="F605" s="863" t="s">
        <v>3895</v>
      </c>
      <c r="G605" s="835" t="s">
        <v>4309</v>
      </c>
      <c r="H605" s="835" t="s">
        <v>4310</v>
      </c>
      <c r="I605" s="849">
        <v>2423.110107421875</v>
      </c>
      <c r="J605" s="849">
        <v>1</v>
      </c>
      <c r="K605" s="850">
        <v>2423.110107421875</v>
      </c>
    </row>
    <row r="606" spans="1:11" ht="14.4" customHeight="1" x14ac:dyDescent="0.3">
      <c r="A606" s="831" t="s">
        <v>586</v>
      </c>
      <c r="B606" s="832" t="s">
        <v>587</v>
      </c>
      <c r="C606" s="835" t="s">
        <v>3372</v>
      </c>
      <c r="D606" s="863" t="s">
        <v>3373</v>
      </c>
      <c r="E606" s="835" t="s">
        <v>3894</v>
      </c>
      <c r="F606" s="863" t="s">
        <v>3895</v>
      </c>
      <c r="G606" s="835" t="s">
        <v>4311</v>
      </c>
      <c r="H606" s="835" t="s">
        <v>4312</v>
      </c>
      <c r="I606" s="849">
        <v>2423.10009765625</v>
      </c>
      <c r="J606" s="849">
        <v>3</v>
      </c>
      <c r="K606" s="850">
        <v>7269.30029296875</v>
      </c>
    </row>
    <row r="607" spans="1:11" ht="14.4" customHeight="1" x14ac:dyDescent="0.3">
      <c r="A607" s="831" t="s">
        <v>586</v>
      </c>
      <c r="B607" s="832" t="s">
        <v>587</v>
      </c>
      <c r="C607" s="835" t="s">
        <v>3372</v>
      </c>
      <c r="D607" s="863" t="s">
        <v>3373</v>
      </c>
      <c r="E607" s="835" t="s">
        <v>3894</v>
      </c>
      <c r="F607" s="863" t="s">
        <v>3895</v>
      </c>
      <c r="G607" s="835" t="s">
        <v>4313</v>
      </c>
      <c r="H607" s="835" t="s">
        <v>4314</v>
      </c>
      <c r="I607" s="849">
        <v>2423.10009765625</v>
      </c>
      <c r="J607" s="849">
        <v>5</v>
      </c>
      <c r="K607" s="850">
        <v>12115.490234375</v>
      </c>
    </row>
    <row r="608" spans="1:11" ht="14.4" customHeight="1" x14ac:dyDescent="0.3">
      <c r="A608" s="831" t="s">
        <v>586</v>
      </c>
      <c r="B608" s="832" t="s">
        <v>587</v>
      </c>
      <c r="C608" s="835" t="s">
        <v>3372</v>
      </c>
      <c r="D608" s="863" t="s">
        <v>3373</v>
      </c>
      <c r="E608" s="835" t="s">
        <v>3894</v>
      </c>
      <c r="F608" s="863" t="s">
        <v>3895</v>
      </c>
      <c r="G608" s="835" t="s">
        <v>4315</v>
      </c>
      <c r="H608" s="835" t="s">
        <v>4316</v>
      </c>
      <c r="I608" s="849">
        <v>2423.10009765625</v>
      </c>
      <c r="J608" s="849">
        <v>7</v>
      </c>
      <c r="K608" s="850">
        <v>16961.70068359375</v>
      </c>
    </row>
    <row r="609" spans="1:11" ht="14.4" customHeight="1" x14ac:dyDescent="0.3">
      <c r="A609" s="831" t="s">
        <v>586</v>
      </c>
      <c r="B609" s="832" t="s">
        <v>587</v>
      </c>
      <c r="C609" s="835" t="s">
        <v>3372</v>
      </c>
      <c r="D609" s="863" t="s">
        <v>3373</v>
      </c>
      <c r="E609" s="835" t="s">
        <v>3894</v>
      </c>
      <c r="F609" s="863" t="s">
        <v>3895</v>
      </c>
      <c r="G609" s="835" t="s">
        <v>4317</v>
      </c>
      <c r="H609" s="835" t="s">
        <v>4318</v>
      </c>
      <c r="I609" s="849">
        <v>5957.364990234375</v>
      </c>
      <c r="J609" s="849">
        <v>2</v>
      </c>
      <c r="K609" s="850">
        <v>11914.72998046875</v>
      </c>
    </row>
    <row r="610" spans="1:11" ht="14.4" customHeight="1" x14ac:dyDescent="0.3">
      <c r="A610" s="831" t="s">
        <v>586</v>
      </c>
      <c r="B610" s="832" t="s">
        <v>587</v>
      </c>
      <c r="C610" s="835" t="s">
        <v>3372</v>
      </c>
      <c r="D610" s="863" t="s">
        <v>3373</v>
      </c>
      <c r="E610" s="835" t="s">
        <v>3894</v>
      </c>
      <c r="F610" s="863" t="s">
        <v>3895</v>
      </c>
      <c r="G610" s="835" t="s">
        <v>4319</v>
      </c>
      <c r="H610" s="835" t="s">
        <v>4320</v>
      </c>
      <c r="I610" s="849">
        <v>6555</v>
      </c>
      <c r="J610" s="849">
        <v>8</v>
      </c>
      <c r="K610" s="850">
        <v>52440</v>
      </c>
    </row>
    <row r="611" spans="1:11" ht="14.4" customHeight="1" x14ac:dyDescent="0.3">
      <c r="A611" s="831" t="s">
        <v>586</v>
      </c>
      <c r="B611" s="832" t="s">
        <v>587</v>
      </c>
      <c r="C611" s="835" t="s">
        <v>3372</v>
      </c>
      <c r="D611" s="863" t="s">
        <v>3373</v>
      </c>
      <c r="E611" s="835" t="s">
        <v>3894</v>
      </c>
      <c r="F611" s="863" t="s">
        <v>3895</v>
      </c>
      <c r="G611" s="835" t="s">
        <v>4321</v>
      </c>
      <c r="H611" s="835" t="s">
        <v>4322</v>
      </c>
      <c r="I611" s="849">
        <v>0.11999999731779099</v>
      </c>
      <c r="J611" s="849">
        <v>1</v>
      </c>
      <c r="K611" s="850">
        <v>0.11999999731779099</v>
      </c>
    </row>
    <row r="612" spans="1:11" ht="14.4" customHeight="1" x14ac:dyDescent="0.3">
      <c r="A612" s="831" t="s">
        <v>586</v>
      </c>
      <c r="B612" s="832" t="s">
        <v>587</v>
      </c>
      <c r="C612" s="835" t="s">
        <v>3372</v>
      </c>
      <c r="D612" s="863" t="s">
        <v>3373</v>
      </c>
      <c r="E612" s="835" t="s">
        <v>3894</v>
      </c>
      <c r="F612" s="863" t="s">
        <v>3895</v>
      </c>
      <c r="G612" s="835" t="s">
        <v>4323</v>
      </c>
      <c r="H612" s="835" t="s">
        <v>4324</v>
      </c>
      <c r="I612" s="849">
        <v>8616.349609375</v>
      </c>
      <c r="J612" s="849">
        <v>2</v>
      </c>
      <c r="K612" s="850">
        <v>17232.69921875</v>
      </c>
    </row>
    <row r="613" spans="1:11" ht="14.4" customHeight="1" x14ac:dyDescent="0.3">
      <c r="A613" s="831" t="s">
        <v>586</v>
      </c>
      <c r="B613" s="832" t="s">
        <v>587</v>
      </c>
      <c r="C613" s="835" t="s">
        <v>3372</v>
      </c>
      <c r="D613" s="863" t="s">
        <v>3373</v>
      </c>
      <c r="E613" s="835" t="s">
        <v>3894</v>
      </c>
      <c r="F613" s="863" t="s">
        <v>3895</v>
      </c>
      <c r="G613" s="835" t="s">
        <v>4325</v>
      </c>
      <c r="H613" s="835" t="s">
        <v>4326</v>
      </c>
      <c r="I613" s="849">
        <v>8616.349609375</v>
      </c>
      <c r="J613" s="849">
        <v>1</v>
      </c>
      <c r="K613" s="850">
        <v>8616.349609375</v>
      </c>
    </row>
    <row r="614" spans="1:11" ht="14.4" customHeight="1" x14ac:dyDescent="0.3">
      <c r="A614" s="831" t="s">
        <v>586</v>
      </c>
      <c r="B614" s="832" t="s">
        <v>587</v>
      </c>
      <c r="C614" s="835" t="s">
        <v>3372</v>
      </c>
      <c r="D614" s="863" t="s">
        <v>3373</v>
      </c>
      <c r="E614" s="835" t="s">
        <v>3894</v>
      </c>
      <c r="F614" s="863" t="s">
        <v>3895</v>
      </c>
      <c r="G614" s="835" t="s">
        <v>4327</v>
      </c>
      <c r="H614" s="835" t="s">
        <v>4328</v>
      </c>
      <c r="I614" s="849">
        <v>8725.5</v>
      </c>
      <c r="J614" s="849">
        <v>1</v>
      </c>
      <c r="K614" s="850">
        <v>8725.5</v>
      </c>
    </row>
    <row r="615" spans="1:11" ht="14.4" customHeight="1" x14ac:dyDescent="0.3">
      <c r="A615" s="831" t="s">
        <v>586</v>
      </c>
      <c r="B615" s="832" t="s">
        <v>587</v>
      </c>
      <c r="C615" s="835" t="s">
        <v>3372</v>
      </c>
      <c r="D615" s="863" t="s">
        <v>3373</v>
      </c>
      <c r="E615" s="835" t="s">
        <v>3894</v>
      </c>
      <c r="F615" s="863" t="s">
        <v>3895</v>
      </c>
      <c r="G615" s="835" t="s">
        <v>4329</v>
      </c>
      <c r="H615" s="835" t="s">
        <v>4330</v>
      </c>
      <c r="I615" s="849">
        <v>11355.26953125</v>
      </c>
      <c r="J615" s="849">
        <v>1</v>
      </c>
      <c r="K615" s="850">
        <v>11355.26953125</v>
      </c>
    </row>
    <row r="616" spans="1:11" ht="14.4" customHeight="1" x14ac:dyDescent="0.3">
      <c r="A616" s="831" t="s">
        <v>586</v>
      </c>
      <c r="B616" s="832" t="s">
        <v>587</v>
      </c>
      <c r="C616" s="835" t="s">
        <v>3372</v>
      </c>
      <c r="D616" s="863" t="s">
        <v>3373</v>
      </c>
      <c r="E616" s="835" t="s">
        <v>3894</v>
      </c>
      <c r="F616" s="863" t="s">
        <v>3895</v>
      </c>
      <c r="G616" s="835" t="s">
        <v>4331</v>
      </c>
      <c r="H616" s="835" t="s">
        <v>4332</v>
      </c>
      <c r="I616" s="849">
        <v>11355.259765625</v>
      </c>
      <c r="J616" s="849">
        <v>1</v>
      </c>
      <c r="K616" s="850">
        <v>11355.259765625</v>
      </c>
    </row>
    <row r="617" spans="1:11" ht="14.4" customHeight="1" x14ac:dyDescent="0.3">
      <c r="A617" s="831" t="s">
        <v>586</v>
      </c>
      <c r="B617" s="832" t="s">
        <v>587</v>
      </c>
      <c r="C617" s="835" t="s">
        <v>3372</v>
      </c>
      <c r="D617" s="863" t="s">
        <v>3373</v>
      </c>
      <c r="E617" s="835" t="s">
        <v>3894</v>
      </c>
      <c r="F617" s="863" t="s">
        <v>3895</v>
      </c>
      <c r="G617" s="835" t="s">
        <v>4333</v>
      </c>
      <c r="H617" s="835" t="s">
        <v>4334</v>
      </c>
      <c r="I617" s="849">
        <v>11355.259765625</v>
      </c>
      <c r="J617" s="849">
        <v>3</v>
      </c>
      <c r="K617" s="850">
        <v>34065.779296875</v>
      </c>
    </row>
    <row r="618" spans="1:11" ht="14.4" customHeight="1" x14ac:dyDescent="0.3">
      <c r="A618" s="831" t="s">
        <v>586</v>
      </c>
      <c r="B618" s="832" t="s">
        <v>587</v>
      </c>
      <c r="C618" s="835" t="s">
        <v>3372</v>
      </c>
      <c r="D618" s="863" t="s">
        <v>3373</v>
      </c>
      <c r="E618" s="835" t="s">
        <v>3894</v>
      </c>
      <c r="F618" s="863" t="s">
        <v>3895</v>
      </c>
      <c r="G618" s="835" t="s">
        <v>4335</v>
      </c>
      <c r="H618" s="835" t="s">
        <v>4336</v>
      </c>
      <c r="I618" s="849">
        <v>11355.259765625</v>
      </c>
      <c r="J618" s="849">
        <v>1</v>
      </c>
      <c r="K618" s="850">
        <v>11355.259765625</v>
      </c>
    </row>
    <row r="619" spans="1:11" ht="14.4" customHeight="1" x14ac:dyDescent="0.3">
      <c r="A619" s="831" t="s">
        <v>586</v>
      </c>
      <c r="B619" s="832" t="s">
        <v>587</v>
      </c>
      <c r="C619" s="835" t="s">
        <v>3372</v>
      </c>
      <c r="D619" s="863" t="s">
        <v>3373</v>
      </c>
      <c r="E619" s="835" t="s">
        <v>3894</v>
      </c>
      <c r="F619" s="863" t="s">
        <v>3895</v>
      </c>
      <c r="G619" s="835" t="s">
        <v>4337</v>
      </c>
      <c r="H619" s="835" t="s">
        <v>4338</v>
      </c>
      <c r="I619" s="849">
        <v>7029.5419921875</v>
      </c>
      <c r="J619" s="849">
        <v>10</v>
      </c>
      <c r="K619" s="850">
        <v>70295.419921875</v>
      </c>
    </row>
    <row r="620" spans="1:11" ht="14.4" customHeight="1" x14ac:dyDescent="0.3">
      <c r="A620" s="831" t="s">
        <v>586</v>
      </c>
      <c r="B620" s="832" t="s">
        <v>587</v>
      </c>
      <c r="C620" s="835" t="s">
        <v>3372</v>
      </c>
      <c r="D620" s="863" t="s">
        <v>3373</v>
      </c>
      <c r="E620" s="835" t="s">
        <v>3894</v>
      </c>
      <c r="F620" s="863" t="s">
        <v>3895</v>
      </c>
      <c r="G620" s="835" t="s">
        <v>4339</v>
      </c>
      <c r="H620" s="835" t="s">
        <v>4340</v>
      </c>
      <c r="I620" s="849">
        <v>7029.5571986607147</v>
      </c>
      <c r="J620" s="849">
        <v>7</v>
      </c>
      <c r="K620" s="850">
        <v>49206.900390625</v>
      </c>
    </row>
    <row r="621" spans="1:11" ht="14.4" customHeight="1" x14ac:dyDescent="0.3">
      <c r="A621" s="831" t="s">
        <v>586</v>
      </c>
      <c r="B621" s="832" t="s">
        <v>587</v>
      </c>
      <c r="C621" s="835" t="s">
        <v>3372</v>
      </c>
      <c r="D621" s="863" t="s">
        <v>3373</v>
      </c>
      <c r="E621" s="835" t="s">
        <v>3894</v>
      </c>
      <c r="F621" s="863" t="s">
        <v>3895</v>
      </c>
      <c r="G621" s="835" t="s">
        <v>4341</v>
      </c>
      <c r="H621" s="835" t="s">
        <v>4342</v>
      </c>
      <c r="I621" s="849">
        <v>10829.599609375</v>
      </c>
      <c r="J621" s="849">
        <v>1</v>
      </c>
      <c r="K621" s="850">
        <v>10829.599609375</v>
      </c>
    </row>
    <row r="622" spans="1:11" ht="14.4" customHeight="1" x14ac:dyDescent="0.3">
      <c r="A622" s="831" t="s">
        <v>586</v>
      </c>
      <c r="B622" s="832" t="s">
        <v>587</v>
      </c>
      <c r="C622" s="835" t="s">
        <v>3372</v>
      </c>
      <c r="D622" s="863" t="s">
        <v>3373</v>
      </c>
      <c r="E622" s="835" t="s">
        <v>3894</v>
      </c>
      <c r="F622" s="863" t="s">
        <v>3895</v>
      </c>
      <c r="G622" s="835" t="s">
        <v>4343</v>
      </c>
      <c r="H622" s="835" t="s">
        <v>4344</v>
      </c>
      <c r="I622" s="849">
        <v>9399.8701171875</v>
      </c>
      <c r="J622" s="849">
        <v>1</v>
      </c>
      <c r="K622" s="850">
        <v>9399.8701171875</v>
      </c>
    </row>
    <row r="623" spans="1:11" ht="14.4" customHeight="1" x14ac:dyDescent="0.3">
      <c r="A623" s="831" t="s">
        <v>586</v>
      </c>
      <c r="B623" s="832" t="s">
        <v>587</v>
      </c>
      <c r="C623" s="835" t="s">
        <v>3372</v>
      </c>
      <c r="D623" s="863" t="s">
        <v>3373</v>
      </c>
      <c r="E623" s="835" t="s">
        <v>3894</v>
      </c>
      <c r="F623" s="863" t="s">
        <v>3895</v>
      </c>
      <c r="G623" s="835" t="s">
        <v>4345</v>
      </c>
      <c r="H623" s="835" t="s">
        <v>4346</v>
      </c>
      <c r="I623" s="849">
        <v>8920.1419921875004</v>
      </c>
      <c r="J623" s="849">
        <v>5</v>
      </c>
      <c r="K623" s="850">
        <v>44600.7099609375</v>
      </c>
    </row>
    <row r="624" spans="1:11" ht="14.4" customHeight="1" x14ac:dyDescent="0.3">
      <c r="A624" s="831" t="s">
        <v>586</v>
      </c>
      <c r="B624" s="832" t="s">
        <v>587</v>
      </c>
      <c r="C624" s="835" t="s">
        <v>3372</v>
      </c>
      <c r="D624" s="863" t="s">
        <v>3373</v>
      </c>
      <c r="E624" s="835" t="s">
        <v>3894</v>
      </c>
      <c r="F624" s="863" t="s">
        <v>3895</v>
      </c>
      <c r="G624" s="835" t="s">
        <v>4347</v>
      </c>
      <c r="H624" s="835" t="s">
        <v>4348</v>
      </c>
      <c r="I624" s="849">
        <v>8920.294921875</v>
      </c>
      <c r="J624" s="849">
        <v>4</v>
      </c>
      <c r="K624" s="850">
        <v>35681.1796875</v>
      </c>
    </row>
    <row r="625" spans="1:11" ht="14.4" customHeight="1" x14ac:dyDescent="0.3">
      <c r="A625" s="831" t="s">
        <v>586</v>
      </c>
      <c r="B625" s="832" t="s">
        <v>587</v>
      </c>
      <c r="C625" s="835" t="s">
        <v>3372</v>
      </c>
      <c r="D625" s="863" t="s">
        <v>3373</v>
      </c>
      <c r="E625" s="835" t="s">
        <v>3894</v>
      </c>
      <c r="F625" s="863" t="s">
        <v>3895</v>
      </c>
      <c r="G625" s="835" t="s">
        <v>4349</v>
      </c>
      <c r="H625" s="835" t="s">
        <v>4350</v>
      </c>
      <c r="I625" s="849">
        <v>9169.3603515625</v>
      </c>
      <c r="J625" s="849">
        <v>1</v>
      </c>
      <c r="K625" s="850">
        <v>9169.3603515625</v>
      </c>
    </row>
    <row r="626" spans="1:11" ht="14.4" customHeight="1" x14ac:dyDescent="0.3">
      <c r="A626" s="831" t="s">
        <v>586</v>
      </c>
      <c r="B626" s="832" t="s">
        <v>587</v>
      </c>
      <c r="C626" s="835" t="s">
        <v>3372</v>
      </c>
      <c r="D626" s="863" t="s">
        <v>3373</v>
      </c>
      <c r="E626" s="835" t="s">
        <v>3894</v>
      </c>
      <c r="F626" s="863" t="s">
        <v>3895</v>
      </c>
      <c r="G626" s="835" t="s">
        <v>4351</v>
      </c>
      <c r="H626" s="835" t="s">
        <v>4352</v>
      </c>
      <c r="I626" s="849">
        <v>16764</v>
      </c>
      <c r="J626" s="849">
        <v>1</v>
      </c>
      <c r="K626" s="850">
        <v>16764</v>
      </c>
    </row>
    <row r="627" spans="1:11" ht="14.4" customHeight="1" x14ac:dyDescent="0.3">
      <c r="A627" s="831" t="s">
        <v>586</v>
      </c>
      <c r="B627" s="832" t="s">
        <v>587</v>
      </c>
      <c r="C627" s="835" t="s">
        <v>3372</v>
      </c>
      <c r="D627" s="863" t="s">
        <v>3373</v>
      </c>
      <c r="E627" s="835" t="s">
        <v>3894</v>
      </c>
      <c r="F627" s="863" t="s">
        <v>3895</v>
      </c>
      <c r="G627" s="835" t="s">
        <v>4353</v>
      </c>
      <c r="H627" s="835" t="s">
        <v>4354</v>
      </c>
      <c r="I627" s="849">
        <v>9169.3603515625</v>
      </c>
      <c r="J627" s="849">
        <v>1</v>
      </c>
      <c r="K627" s="850">
        <v>9169.3603515625</v>
      </c>
    </row>
    <row r="628" spans="1:11" ht="14.4" customHeight="1" x14ac:dyDescent="0.3">
      <c r="A628" s="831" t="s">
        <v>586</v>
      </c>
      <c r="B628" s="832" t="s">
        <v>587</v>
      </c>
      <c r="C628" s="835" t="s">
        <v>3372</v>
      </c>
      <c r="D628" s="863" t="s">
        <v>3373</v>
      </c>
      <c r="E628" s="835" t="s">
        <v>3894</v>
      </c>
      <c r="F628" s="863" t="s">
        <v>3895</v>
      </c>
      <c r="G628" s="835" t="s">
        <v>4355</v>
      </c>
      <c r="H628" s="835" t="s">
        <v>4356</v>
      </c>
      <c r="I628" s="849">
        <v>8757.4475446428569</v>
      </c>
      <c r="J628" s="849">
        <v>7</v>
      </c>
      <c r="K628" s="850">
        <v>61302.1328125</v>
      </c>
    </row>
    <row r="629" spans="1:11" ht="14.4" customHeight="1" x14ac:dyDescent="0.3">
      <c r="A629" s="831" t="s">
        <v>586</v>
      </c>
      <c r="B629" s="832" t="s">
        <v>587</v>
      </c>
      <c r="C629" s="835" t="s">
        <v>3372</v>
      </c>
      <c r="D629" s="863" t="s">
        <v>3373</v>
      </c>
      <c r="E629" s="835" t="s">
        <v>3894</v>
      </c>
      <c r="F629" s="863" t="s">
        <v>3895</v>
      </c>
      <c r="G629" s="835" t="s">
        <v>4357</v>
      </c>
      <c r="H629" s="835" t="s">
        <v>4358</v>
      </c>
      <c r="I629" s="849">
        <v>8757.48046875</v>
      </c>
      <c r="J629" s="849">
        <v>4</v>
      </c>
      <c r="K629" s="850">
        <v>35029.921875</v>
      </c>
    </row>
    <row r="630" spans="1:11" ht="14.4" customHeight="1" x14ac:dyDescent="0.3">
      <c r="A630" s="831" t="s">
        <v>586</v>
      </c>
      <c r="B630" s="832" t="s">
        <v>587</v>
      </c>
      <c r="C630" s="835" t="s">
        <v>3372</v>
      </c>
      <c r="D630" s="863" t="s">
        <v>3373</v>
      </c>
      <c r="E630" s="835" t="s">
        <v>3894</v>
      </c>
      <c r="F630" s="863" t="s">
        <v>3895</v>
      </c>
      <c r="G630" s="835" t="s">
        <v>4359</v>
      </c>
      <c r="H630" s="835" t="s">
        <v>4360</v>
      </c>
      <c r="I630" s="849">
        <v>8757.365234375</v>
      </c>
      <c r="J630" s="849">
        <v>4</v>
      </c>
      <c r="K630" s="850">
        <v>35029.4609375</v>
      </c>
    </row>
    <row r="631" spans="1:11" ht="14.4" customHeight="1" x14ac:dyDescent="0.3">
      <c r="A631" s="831" t="s">
        <v>586</v>
      </c>
      <c r="B631" s="832" t="s">
        <v>587</v>
      </c>
      <c r="C631" s="835" t="s">
        <v>3372</v>
      </c>
      <c r="D631" s="863" t="s">
        <v>3373</v>
      </c>
      <c r="E631" s="835" t="s">
        <v>3894</v>
      </c>
      <c r="F631" s="863" t="s">
        <v>3895</v>
      </c>
      <c r="G631" s="835" t="s">
        <v>4361</v>
      </c>
      <c r="H631" s="835" t="s">
        <v>4362</v>
      </c>
      <c r="I631" s="849">
        <v>9295.5595703125</v>
      </c>
      <c r="J631" s="849">
        <v>1</v>
      </c>
      <c r="K631" s="850">
        <v>9295.5595703125</v>
      </c>
    </row>
    <row r="632" spans="1:11" ht="14.4" customHeight="1" x14ac:dyDescent="0.3">
      <c r="A632" s="831" t="s">
        <v>586</v>
      </c>
      <c r="B632" s="832" t="s">
        <v>587</v>
      </c>
      <c r="C632" s="835" t="s">
        <v>3372</v>
      </c>
      <c r="D632" s="863" t="s">
        <v>3373</v>
      </c>
      <c r="E632" s="835" t="s">
        <v>3894</v>
      </c>
      <c r="F632" s="863" t="s">
        <v>3895</v>
      </c>
      <c r="G632" s="835" t="s">
        <v>4363</v>
      </c>
      <c r="H632" s="835" t="s">
        <v>4364</v>
      </c>
      <c r="I632" s="849">
        <v>0.25999999046325684</v>
      </c>
      <c r="J632" s="849">
        <v>1</v>
      </c>
      <c r="K632" s="850">
        <v>0.25999999046325684</v>
      </c>
    </row>
    <row r="633" spans="1:11" ht="14.4" customHeight="1" x14ac:dyDescent="0.3">
      <c r="A633" s="831" t="s">
        <v>586</v>
      </c>
      <c r="B633" s="832" t="s">
        <v>587</v>
      </c>
      <c r="C633" s="835" t="s">
        <v>3372</v>
      </c>
      <c r="D633" s="863" t="s">
        <v>3373</v>
      </c>
      <c r="E633" s="835" t="s">
        <v>3894</v>
      </c>
      <c r="F633" s="863" t="s">
        <v>3895</v>
      </c>
      <c r="G633" s="835" t="s">
        <v>4365</v>
      </c>
      <c r="H633" s="835" t="s">
        <v>4366</v>
      </c>
      <c r="I633" s="849">
        <v>6693.3798828125</v>
      </c>
      <c r="J633" s="849">
        <v>1</v>
      </c>
      <c r="K633" s="850">
        <v>6693.3798828125</v>
      </c>
    </row>
    <row r="634" spans="1:11" ht="14.4" customHeight="1" x14ac:dyDescent="0.3">
      <c r="A634" s="831" t="s">
        <v>586</v>
      </c>
      <c r="B634" s="832" t="s">
        <v>587</v>
      </c>
      <c r="C634" s="835" t="s">
        <v>3372</v>
      </c>
      <c r="D634" s="863" t="s">
        <v>3373</v>
      </c>
      <c r="E634" s="835" t="s">
        <v>3894</v>
      </c>
      <c r="F634" s="863" t="s">
        <v>3895</v>
      </c>
      <c r="G634" s="835" t="s">
        <v>4367</v>
      </c>
      <c r="H634" s="835" t="s">
        <v>4368</v>
      </c>
      <c r="I634" s="849">
        <v>0.28999999165534973</v>
      </c>
      <c r="J634" s="849">
        <v>1</v>
      </c>
      <c r="K634" s="850">
        <v>0.28999999165534973</v>
      </c>
    </row>
    <row r="635" spans="1:11" ht="14.4" customHeight="1" x14ac:dyDescent="0.3">
      <c r="A635" s="831" t="s">
        <v>586</v>
      </c>
      <c r="B635" s="832" t="s">
        <v>587</v>
      </c>
      <c r="C635" s="835" t="s">
        <v>3372</v>
      </c>
      <c r="D635" s="863" t="s">
        <v>3373</v>
      </c>
      <c r="E635" s="835" t="s">
        <v>3894</v>
      </c>
      <c r="F635" s="863" t="s">
        <v>3895</v>
      </c>
      <c r="G635" s="835" t="s">
        <v>4369</v>
      </c>
      <c r="H635" s="835" t="s">
        <v>4370</v>
      </c>
      <c r="I635" s="849">
        <v>6693.3798828125</v>
      </c>
      <c r="J635" s="849">
        <v>1</v>
      </c>
      <c r="K635" s="850">
        <v>6693.3798828125</v>
      </c>
    </row>
    <row r="636" spans="1:11" ht="14.4" customHeight="1" x14ac:dyDescent="0.3">
      <c r="A636" s="831" t="s">
        <v>586</v>
      </c>
      <c r="B636" s="832" t="s">
        <v>587</v>
      </c>
      <c r="C636" s="835" t="s">
        <v>3372</v>
      </c>
      <c r="D636" s="863" t="s">
        <v>3373</v>
      </c>
      <c r="E636" s="835" t="s">
        <v>3894</v>
      </c>
      <c r="F636" s="863" t="s">
        <v>3895</v>
      </c>
      <c r="G636" s="835" t="s">
        <v>4369</v>
      </c>
      <c r="H636" s="835" t="s">
        <v>4371</v>
      </c>
      <c r="I636" s="849">
        <v>6693.3798828125</v>
      </c>
      <c r="J636" s="849">
        <v>1</v>
      </c>
      <c r="K636" s="850">
        <v>6693.3798828125</v>
      </c>
    </row>
    <row r="637" spans="1:11" ht="14.4" customHeight="1" x14ac:dyDescent="0.3">
      <c r="A637" s="831" t="s">
        <v>586</v>
      </c>
      <c r="B637" s="832" t="s">
        <v>587</v>
      </c>
      <c r="C637" s="835" t="s">
        <v>3372</v>
      </c>
      <c r="D637" s="863" t="s">
        <v>3373</v>
      </c>
      <c r="E637" s="835" t="s">
        <v>3894</v>
      </c>
      <c r="F637" s="863" t="s">
        <v>3895</v>
      </c>
      <c r="G637" s="835" t="s">
        <v>4372</v>
      </c>
      <c r="H637" s="835" t="s">
        <v>4373</v>
      </c>
      <c r="I637" s="849">
        <v>6693.3798828125</v>
      </c>
      <c r="J637" s="849">
        <v>1</v>
      </c>
      <c r="K637" s="850">
        <v>6693.3798828125</v>
      </c>
    </row>
    <row r="638" spans="1:11" ht="14.4" customHeight="1" x14ac:dyDescent="0.3">
      <c r="A638" s="831" t="s">
        <v>586</v>
      </c>
      <c r="B638" s="832" t="s">
        <v>587</v>
      </c>
      <c r="C638" s="835" t="s">
        <v>3372</v>
      </c>
      <c r="D638" s="863" t="s">
        <v>3373</v>
      </c>
      <c r="E638" s="835" t="s">
        <v>3894</v>
      </c>
      <c r="F638" s="863" t="s">
        <v>3895</v>
      </c>
      <c r="G638" s="835" t="s">
        <v>4374</v>
      </c>
      <c r="H638" s="835" t="s">
        <v>4375</v>
      </c>
      <c r="I638" s="849">
        <v>6693.3798828125</v>
      </c>
      <c r="J638" s="849">
        <v>1</v>
      </c>
      <c r="K638" s="850">
        <v>6693.3798828125</v>
      </c>
    </row>
    <row r="639" spans="1:11" ht="14.4" customHeight="1" x14ac:dyDescent="0.3">
      <c r="A639" s="831" t="s">
        <v>586</v>
      </c>
      <c r="B639" s="832" t="s">
        <v>587</v>
      </c>
      <c r="C639" s="835" t="s">
        <v>3372</v>
      </c>
      <c r="D639" s="863" t="s">
        <v>3373</v>
      </c>
      <c r="E639" s="835" t="s">
        <v>3894</v>
      </c>
      <c r="F639" s="863" t="s">
        <v>3895</v>
      </c>
      <c r="G639" s="835" t="s">
        <v>4376</v>
      </c>
      <c r="H639" s="835" t="s">
        <v>4377</v>
      </c>
      <c r="I639" s="849">
        <v>0.5899999737739563</v>
      </c>
      <c r="J639" s="849">
        <v>1</v>
      </c>
      <c r="K639" s="850">
        <v>0.5899999737739563</v>
      </c>
    </row>
    <row r="640" spans="1:11" ht="14.4" customHeight="1" x14ac:dyDescent="0.3">
      <c r="A640" s="831" t="s">
        <v>586</v>
      </c>
      <c r="B640" s="832" t="s">
        <v>587</v>
      </c>
      <c r="C640" s="835" t="s">
        <v>3372</v>
      </c>
      <c r="D640" s="863" t="s">
        <v>3373</v>
      </c>
      <c r="E640" s="835" t="s">
        <v>3894</v>
      </c>
      <c r="F640" s="863" t="s">
        <v>3895</v>
      </c>
      <c r="G640" s="835" t="s">
        <v>4378</v>
      </c>
      <c r="H640" s="835" t="s">
        <v>4379</v>
      </c>
      <c r="I640" s="849">
        <v>6693.3701171875</v>
      </c>
      <c r="J640" s="849">
        <v>1</v>
      </c>
      <c r="K640" s="850">
        <v>6693.3701171875</v>
      </c>
    </row>
    <row r="641" spans="1:11" ht="14.4" customHeight="1" x14ac:dyDescent="0.3">
      <c r="A641" s="831" t="s">
        <v>586</v>
      </c>
      <c r="B641" s="832" t="s">
        <v>587</v>
      </c>
      <c r="C641" s="835" t="s">
        <v>3372</v>
      </c>
      <c r="D641" s="863" t="s">
        <v>3373</v>
      </c>
      <c r="E641" s="835" t="s">
        <v>3894</v>
      </c>
      <c r="F641" s="863" t="s">
        <v>3895</v>
      </c>
      <c r="G641" s="835" t="s">
        <v>4380</v>
      </c>
      <c r="H641" s="835" t="s">
        <v>4381</v>
      </c>
      <c r="I641" s="849">
        <v>6669.009765625</v>
      </c>
      <c r="J641" s="849">
        <v>1</v>
      </c>
      <c r="K641" s="850">
        <v>6669.009765625</v>
      </c>
    </row>
    <row r="642" spans="1:11" ht="14.4" customHeight="1" x14ac:dyDescent="0.3">
      <c r="A642" s="831" t="s">
        <v>586</v>
      </c>
      <c r="B642" s="832" t="s">
        <v>587</v>
      </c>
      <c r="C642" s="835" t="s">
        <v>3372</v>
      </c>
      <c r="D642" s="863" t="s">
        <v>3373</v>
      </c>
      <c r="E642" s="835" t="s">
        <v>3894</v>
      </c>
      <c r="F642" s="863" t="s">
        <v>3895</v>
      </c>
      <c r="G642" s="835" t="s">
        <v>4382</v>
      </c>
      <c r="H642" s="835" t="s">
        <v>4383</v>
      </c>
      <c r="I642" s="849">
        <v>322</v>
      </c>
      <c r="J642" s="849">
        <v>5</v>
      </c>
      <c r="K642" s="850">
        <v>1610</v>
      </c>
    </row>
    <row r="643" spans="1:11" ht="14.4" customHeight="1" x14ac:dyDescent="0.3">
      <c r="A643" s="831" t="s">
        <v>586</v>
      </c>
      <c r="B643" s="832" t="s">
        <v>587</v>
      </c>
      <c r="C643" s="835" t="s">
        <v>3372</v>
      </c>
      <c r="D643" s="863" t="s">
        <v>3373</v>
      </c>
      <c r="E643" s="835" t="s">
        <v>3894</v>
      </c>
      <c r="F643" s="863" t="s">
        <v>3895</v>
      </c>
      <c r="G643" s="835" t="s">
        <v>4384</v>
      </c>
      <c r="H643" s="835" t="s">
        <v>4385</v>
      </c>
      <c r="I643" s="849">
        <v>525.57000732421875</v>
      </c>
      <c r="J643" s="849">
        <v>1</v>
      </c>
      <c r="K643" s="850">
        <v>525.57000732421875</v>
      </c>
    </row>
    <row r="644" spans="1:11" ht="14.4" customHeight="1" x14ac:dyDescent="0.3">
      <c r="A644" s="831" t="s">
        <v>586</v>
      </c>
      <c r="B644" s="832" t="s">
        <v>587</v>
      </c>
      <c r="C644" s="835" t="s">
        <v>3372</v>
      </c>
      <c r="D644" s="863" t="s">
        <v>3373</v>
      </c>
      <c r="E644" s="835" t="s">
        <v>3894</v>
      </c>
      <c r="F644" s="863" t="s">
        <v>3895</v>
      </c>
      <c r="G644" s="835" t="s">
        <v>4386</v>
      </c>
      <c r="H644" s="835" t="s">
        <v>4387</v>
      </c>
      <c r="I644" s="849">
        <v>88.879997253417969</v>
      </c>
      <c r="J644" s="849">
        <v>50</v>
      </c>
      <c r="K644" s="850">
        <v>4444.18017578125</v>
      </c>
    </row>
    <row r="645" spans="1:11" ht="14.4" customHeight="1" x14ac:dyDescent="0.3">
      <c r="A645" s="831" t="s">
        <v>586</v>
      </c>
      <c r="B645" s="832" t="s">
        <v>587</v>
      </c>
      <c r="C645" s="835" t="s">
        <v>3372</v>
      </c>
      <c r="D645" s="863" t="s">
        <v>3373</v>
      </c>
      <c r="E645" s="835" t="s">
        <v>3894</v>
      </c>
      <c r="F645" s="863" t="s">
        <v>3895</v>
      </c>
      <c r="G645" s="835" t="s">
        <v>4388</v>
      </c>
      <c r="H645" s="835" t="s">
        <v>4389</v>
      </c>
      <c r="I645" s="849">
        <v>88.879997253417969</v>
      </c>
      <c r="J645" s="849">
        <v>20</v>
      </c>
      <c r="K645" s="850">
        <v>1777.6700439453125</v>
      </c>
    </row>
    <row r="646" spans="1:11" ht="14.4" customHeight="1" x14ac:dyDescent="0.3">
      <c r="A646" s="831" t="s">
        <v>586</v>
      </c>
      <c r="B646" s="832" t="s">
        <v>587</v>
      </c>
      <c r="C646" s="835" t="s">
        <v>3372</v>
      </c>
      <c r="D646" s="863" t="s">
        <v>3373</v>
      </c>
      <c r="E646" s="835" t="s">
        <v>3894</v>
      </c>
      <c r="F646" s="863" t="s">
        <v>3895</v>
      </c>
      <c r="G646" s="835" t="s">
        <v>4390</v>
      </c>
      <c r="H646" s="835" t="s">
        <v>4391</v>
      </c>
      <c r="I646" s="849">
        <v>88.879997253417969</v>
      </c>
      <c r="J646" s="849">
        <v>200</v>
      </c>
      <c r="K646" s="850">
        <v>17776.720703125</v>
      </c>
    </row>
    <row r="647" spans="1:11" ht="14.4" customHeight="1" x14ac:dyDescent="0.3">
      <c r="A647" s="831" t="s">
        <v>586</v>
      </c>
      <c r="B647" s="832" t="s">
        <v>587</v>
      </c>
      <c r="C647" s="835" t="s">
        <v>3372</v>
      </c>
      <c r="D647" s="863" t="s">
        <v>3373</v>
      </c>
      <c r="E647" s="835" t="s">
        <v>3894</v>
      </c>
      <c r="F647" s="863" t="s">
        <v>3895</v>
      </c>
      <c r="G647" s="835" t="s">
        <v>4392</v>
      </c>
      <c r="H647" s="835" t="s">
        <v>4393</v>
      </c>
      <c r="I647" s="849">
        <v>88.879997253417969</v>
      </c>
      <c r="J647" s="849">
        <v>20</v>
      </c>
      <c r="K647" s="850">
        <v>1777.6700439453125</v>
      </c>
    </row>
    <row r="648" spans="1:11" ht="14.4" customHeight="1" x14ac:dyDescent="0.3">
      <c r="A648" s="831" t="s">
        <v>586</v>
      </c>
      <c r="B648" s="832" t="s">
        <v>587</v>
      </c>
      <c r="C648" s="835" t="s">
        <v>3372</v>
      </c>
      <c r="D648" s="863" t="s">
        <v>3373</v>
      </c>
      <c r="E648" s="835" t="s">
        <v>3894</v>
      </c>
      <c r="F648" s="863" t="s">
        <v>3895</v>
      </c>
      <c r="G648" s="835" t="s">
        <v>4394</v>
      </c>
      <c r="H648" s="835" t="s">
        <v>4395</v>
      </c>
      <c r="I648" s="849">
        <v>88.879997253417969</v>
      </c>
      <c r="J648" s="849">
        <v>130</v>
      </c>
      <c r="K648" s="850">
        <v>11554.870361328125</v>
      </c>
    </row>
    <row r="649" spans="1:11" ht="14.4" customHeight="1" x14ac:dyDescent="0.3">
      <c r="A649" s="831" t="s">
        <v>586</v>
      </c>
      <c r="B649" s="832" t="s">
        <v>587</v>
      </c>
      <c r="C649" s="835" t="s">
        <v>3372</v>
      </c>
      <c r="D649" s="863" t="s">
        <v>3373</v>
      </c>
      <c r="E649" s="835" t="s">
        <v>3894</v>
      </c>
      <c r="F649" s="863" t="s">
        <v>3895</v>
      </c>
      <c r="G649" s="835" t="s">
        <v>4396</v>
      </c>
      <c r="H649" s="835" t="s">
        <v>4397</v>
      </c>
      <c r="I649" s="849">
        <v>88.879997253417969</v>
      </c>
      <c r="J649" s="849">
        <v>20</v>
      </c>
      <c r="K649" s="850">
        <v>1777.6700439453125</v>
      </c>
    </row>
    <row r="650" spans="1:11" ht="14.4" customHeight="1" x14ac:dyDescent="0.3">
      <c r="A650" s="831" t="s">
        <v>586</v>
      </c>
      <c r="B650" s="832" t="s">
        <v>587</v>
      </c>
      <c r="C650" s="835" t="s">
        <v>3372</v>
      </c>
      <c r="D650" s="863" t="s">
        <v>3373</v>
      </c>
      <c r="E650" s="835" t="s">
        <v>3894</v>
      </c>
      <c r="F650" s="863" t="s">
        <v>3895</v>
      </c>
      <c r="G650" s="835" t="s">
        <v>4398</v>
      </c>
      <c r="H650" s="835" t="s">
        <v>4399</v>
      </c>
      <c r="I650" s="849">
        <v>88.879997253417969</v>
      </c>
      <c r="J650" s="849">
        <v>60</v>
      </c>
      <c r="K650" s="850">
        <v>5333.02001953125</v>
      </c>
    </row>
    <row r="651" spans="1:11" ht="14.4" customHeight="1" x14ac:dyDescent="0.3">
      <c r="A651" s="831" t="s">
        <v>586</v>
      </c>
      <c r="B651" s="832" t="s">
        <v>587</v>
      </c>
      <c r="C651" s="835" t="s">
        <v>3372</v>
      </c>
      <c r="D651" s="863" t="s">
        <v>3373</v>
      </c>
      <c r="E651" s="835" t="s">
        <v>3894</v>
      </c>
      <c r="F651" s="863" t="s">
        <v>3895</v>
      </c>
      <c r="G651" s="835" t="s">
        <v>4400</v>
      </c>
      <c r="H651" s="835" t="s">
        <v>4401</v>
      </c>
      <c r="I651" s="849">
        <v>88.879997253417969</v>
      </c>
      <c r="J651" s="849">
        <v>20</v>
      </c>
      <c r="K651" s="850">
        <v>1777.6700439453125</v>
      </c>
    </row>
    <row r="652" spans="1:11" ht="14.4" customHeight="1" x14ac:dyDescent="0.3">
      <c r="A652" s="831" t="s">
        <v>586</v>
      </c>
      <c r="B652" s="832" t="s">
        <v>587</v>
      </c>
      <c r="C652" s="835" t="s">
        <v>3372</v>
      </c>
      <c r="D652" s="863" t="s">
        <v>3373</v>
      </c>
      <c r="E652" s="835" t="s">
        <v>3894</v>
      </c>
      <c r="F652" s="863" t="s">
        <v>3895</v>
      </c>
      <c r="G652" s="835" t="s">
        <v>4402</v>
      </c>
      <c r="H652" s="835" t="s">
        <v>4403</v>
      </c>
      <c r="I652" s="849">
        <v>88.879997253417969</v>
      </c>
      <c r="J652" s="849">
        <v>50</v>
      </c>
      <c r="K652" s="850">
        <v>4444.1800537109375</v>
      </c>
    </row>
    <row r="653" spans="1:11" ht="14.4" customHeight="1" x14ac:dyDescent="0.3">
      <c r="A653" s="831" t="s">
        <v>586</v>
      </c>
      <c r="B653" s="832" t="s">
        <v>587</v>
      </c>
      <c r="C653" s="835" t="s">
        <v>3372</v>
      </c>
      <c r="D653" s="863" t="s">
        <v>3373</v>
      </c>
      <c r="E653" s="835" t="s">
        <v>3894</v>
      </c>
      <c r="F653" s="863" t="s">
        <v>3895</v>
      </c>
      <c r="G653" s="835" t="s">
        <v>4404</v>
      </c>
      <c r="H653" s="835" t="s">
        <v>4405</v>
      </c>
      <c r="I653" s="849">
        <v>471.5</v>
      </c>
      <c r="J653" s="849">
        <v>2</v>
      </c>
      <c r="K653" s="850">
        <v>943</v>
      </c>
    </row>
    <row r="654" spans="1:11" ht="14.4" customHeight="1" x14ac:dyDescent="0.3">
      <c r="A654" s="831" t="s">
        <v>586</v>
      </c>
      <c r="B654" s="832" t="s">
        <v>587</v>
      </c>
      <c r="C654" s="835" t="s">
        <v>3372</v>
      </c>
      <c r="D654" s="863" t="s">
        <v>3373</v>
      </c>
      <c r="E654" s="835" t="s">
        <v>3894</v>
      </c>
      <c r="F654" s="863" t="s">
        <v>3895</v>
      </c>
      <c r="G654" s="835" t="s">
        <v>4404</v>
      </c>
      <c r="H654" s="835" t="s">
        <v>4406</v>
      </c>
      <c r="I654" s="849">
        <v>471.5</v>
      </c>
      <c r="J654" s="849">
        <v>2</v>
      </c>
      <c r="K654" s="850">
        <v>943</v>
      </c>
    </row>
    <row r="655" spans="1:11" ht="14.4" customHeight="1" x14ac:dyDescent="0.3">
      <c r="A655" s="831" t="s">
        <v>586</v>
      </c>
      <c r="B655" s="832" t="s">
        <v>587</v>
      </c>
      <c r="C655" s="835" t="s">
        <v>3372</v>
      </c>
      <c r="D655" s="863" t="s">
        <v>3373</v>
      </c>
      <c r="E655" s="835" t="s">
        <v>3894</v>
      </c>
      <c r="F655" s="863" t="s">
        <v>3895</v>
      </c>
      <c r="G655" s="835" t="s">
        <v>4407</v>
      </c>
      <c r="H655" s="835" t="s">
        <v>4408</v>
      </c>
      <c r="I655" s="849">
        <v>508.80000305175781</v>
      </c>
      <c r="J655" s="849">
        <v>2</v>
      </c>
      <c r="K655" s="850">
        <v>1017.6000061035156</v>
      </c>
    </row>
    <row r="656" spans="1:11" ht="14.4" customHeight="1" x14ac:dyDescent="0.3">
      <c r="A656" s="831" t="s">
        <v>586</v>
      </c>
      <c r="B656" s="832" t="s">
        <v>587</v>
      </c>
      <c r="C656" s="835" t="s">
        <v>3372</v>
      </c>
      <c r="D656" s="863" t="s">
        <v>3373</v>
      </c>
      <c r="E656" s="835" t="s">
        <v>3894</v>
      </c>
      <c r="F656" s="863" t="s">
        <v>3895</v>
      </c>
      <c r="G656" s="835" t="s">
        <v>4409</v>
      </c>
      <c r="H656" s="835" t="s">
        <v>4410</v>
      </c>
      <c r="I656" s="849">
        <v>77</v>
      </c>
      <c r="J656" s="849">
        <v>30</v>
      </c>
      <c r="K656" s="850">
        <v>2310</v>
      </c>
    </row>
    <row r="657" spans="1:11" ht="14.4" customHeight="1" x14ac:dyDescent="0.3">
      <c r="A657" s="831" t="s">
        <v>586</v>
      </c>
      <c r="B657" s="832" t="s">
        <v>587</v>
      </c>
      <c r="C657" s="835" t="s">
        <v>3372</v>
      </c>
      <c r="D657" s="863" t="s">
        <v>3373</v>
      </c>
      <c r="E657" s="835" t="s">
        <v>3894</v>
      </c>
      <c r="F657" s="863" t="s">
        <v>3895</v>
      </c>
      <c r="G657" s="835" t="s">
        <v>4411</v>
      </c>
      <c r="H657" s="835" t="s">
        <v>4412</v>
      </c>
      <c r="I657" s="849">
        <v>77</v>
      </c>
      <c r="J657" s="849">
        <v>100</v>
      </c>
      <c r="K657" s="850">
        <v>7700.1201171875</v>
      </c>
    </row>
    <row r="658" spans="1:11" ht="14.4" customHeight="1" x14ac:dyDescent="0.3">
      <c r="A658" s="831" t="s">
        <v>586</v>
      </c>
      <c r="B658" s="832" t="s">
        <v>587</v>
      </c>
      <c r="C658" s="835" t="s">
        <v>3372</v>
      </c>
      <c r="D658" s="863" t="s">
        <v>3373</v>
      </c>
      <c r="E658" s="835" t="s">
        <v>3894</v>
      </c>
      <c r="F658" s="863" t="s">
        <v>3895</v>
      </c>
      <c r="G658" s="835" t="s">
        <v>4413</v>
      </c>
      <c r="H658" s="835" t="s">
        <v>4414</v>
      </c>
      <c r="I658" s="849">
        <v>58.970001220703125</v>
      </c>
      <c r="J658" s="849">
        <v>580</v>
      </c>
      <c r="K658" s="850">
        <v>34202.370239257813</v>
      </c>
    </row>
    <row r="659" spans="1:11" ht="14.4" customHeight="1" x14ac:dyDescent="0.3">
      <c r="A659" s="831" t="s">
        <v>586</v>
      </c>
      <c r="B659" s="832" t="s">
        <v>587</v>
      </c>
      <c r="C659" s="835" t="s">
        <v>3372</v>
      </c>
      <c r="D659" s="863" t="s">
        <v>3373</v>
      </c>
      <c r="E659" s="835" t="s">
        <v>3894</v>
      </c>
      <c r="F659" s="863" t="s">
        <v>3895</v>
      </c>
      <c r="G659" s="835" t="s">
        <v>4415</v>
      </c>
      <c r="H659" s="835" t="s">
        <v>4416</v>
      </c>
      <c r="I659" s="849">
        <v>103.61000061035156</v>
      </c>
      <c r="J659" s="849">
        <v>80</v>
      </c>
      <c r="K659" s="850">
        <v>8288.920166015625</v>
      </c>
    </row>
    <row r="660" spans="1:11" ht="14.4" customHeight="1" x14ac:dyDescent="0.3">
      <c r="A660" s="831" t="s">
        <v>586</v>
      </c>
      <c r="B660" s="832" t="s">
        <v>587</v>
      </c>
      <c r="C660" s="835" t="s">
        <v>3372</v>
      </c>
      <c r="D660" s="863" t="s">
        <v>3373</v>
      </c>
      <c r="E660" s="835" t="s">
        <v>3894</v>
      </c>
      <c r="F660" s="863" t="s">
        <v>3895</v>
      </c>
      <c r="G660" s="835" t="s">
        <v>4417</v>
      </c>
      <c r="H660" s="835" t="s">
        <v>4418</v>
      </c>
      <c r="I660" s="849">
        <v>333.35000610351562</v>
      </c>
      <c r="J660" s="849">
        <v>1</v>
      </c>
      <c r="K660" s="850">
        <v>333.35000610351562</v>
      </c>
    </row>
    <row r="661" spans="1:11" ht="14.4" customHeight="1" x14ac:dyDescent="0.3">
      <c r="A661" s="831" t="s">
        <v>586</v>
      </c>
      <c r="B661" s="832" t="s">
        <v>587</v>
      </c>
      <c r="C661" s="835" t="s">
        <v>3372</v>
      </c>
      <c r="D661" s="863" t="s">
        <v>3373</v>
      </c>
      <c r="E661" s="835" t="s">
        <v>3894</v>
      </c>
      <c r="F661" s="863" t="s">
        <v>3895</v>
      </c>
      <c r="G661" s="835" t="s">
        <v>4419</v>
      </c>
      <c r="H661" s="835" t="s">
        <v>4420</v>
      </c>
      <c r="I661" s="849">
        <v>82.370002746582031</v>
      </c>
      <c r="J661" s="849">
        <v>30</v>
      </c>
      <c r="K661" s="850">
        <v>2470.949951171875</v>
      </c>
    </row>
    <row r="662" spans="1:11" ht="14.4" customHeight="1" x14ac:dyDescent="0.3">
      <c r="A662" s="831" t="s">
        <v>586</v>
      </c>
      <c r="B662" s="832" t="s">
        <v>587</v>
      </c>
      <c r="C662" s="835" t="s">
        <v>3372</v>
      </c>
      <c r="D662" s="863" t="s">
        <v>3373</v>
      </c>
      <c r="E662" s="835" t="s">
        <v>3894</v>
      </c>
      <c r="F662" s="863" t="s">
        <v>3895</v>
      </c>
      <c r="G662" s="835" t="s">
        <v>4421</v>
      </c>
      <c r="H662" s="835" t="s">
        <v>4422</v>
      </c>
      <c r="I662" s="849">
        <v>74.370002746582031</v>
      </c>
      <c r="J662" s="849">
        <v>50</v>
      </c>
      <c r="K662" s="850">
        <v>3718.530029296875</v>
      </c>
    </row>
    <row r="663" spans="1:11" ht="14.4" customHeight="1" x14ac:dyDescent="0.3">
      <c r="A663" s="831" t="s">
        <v>586</v>
      </c>
      <c r="B663" s="832" t="s">
        <v>587</v>
      </c>
      <c r="C663" s="835" t="s">
        <v>3372</v>
      </c>
      <c r="D663" s="863" t="s">
        <v>3373</v>
      </c>
      <c r="E663" s="835" t="s">
        <v>3894</v>
      </c>
      <c r="F663" s="863" t="s">
        <v>3895</v>
      </c>
      <c r="G663" s="835" t="s">
        <v>4423</v>
      </c>
      <c r="H663" s="835" t="s">
        <v>4424</v>
      </c>
      <c r="I663" s="849">
        <v>110.23999786376953</v>
      </c>
      <c r="J663" s="849">
        <v>80</v>
      </c>
      <c r="K663" s="850">
        <v>8819.1201171875</v>
      </c>
    </row>
    <row r="664" spans="1:11" ht="14.4" customHeight="1" x14ac:dyDescent="0.3">
      <c r="A664" s="831" t="s">
        <v>586</v>
      </c>
      <c r="B664" s="832" t="s">
        <v>587</v>
      </c>
      <c r="C664" s="835" t="s">
        <v>3372</v>
      </c>
      <c r="D664" s="863" t="s">
        <v>3373</v>
      </c>
      <c r="E664" s="835" t="s">
        <v>3894</v>
      </c>
      <c r="F664" s="863" t="s">
        <v>3895</v>
      </c>
      <c r="G664" s="835" t="s">
        <v>4425</v>
      </c>
      <c r="H664" s="835" t="s">
        <v>4426</v>
      </c>
      <c r="I664" s="849">
        <v>97.470001220703125</v>
      </c>
      <c r="J664" s="849">
        <v>20</v>
      </c>
      <c r="K664" s="850">
        <v>1949.3900146484375</v>
      </c>
    </row>
    <row r="665" spans="1:11" ht="14.4" customHeight="1" x14ac:dyDescent="0.3">
      <c r="A665" s="831" t="s">
        <v>586</v>
      </c>
      <c r="B665" s="832" t="s">
        <v>587</v>
      </c>
      <c r="C665" s="835" t="s">
        <v>3372</v>
      </c>
      <c r="D665" s="863" t="s">
        <v>3373</v>
      </c>
      <c r="E665" s="835" t="s">
        <v>3894</v>
      </c>
      <c r="F665" s="863" t="s">
        <v>3895</v>
      </c>
      <c r="G665" s="835" t="s">
        <v>4427</v>
      </c>
      <c r="H665" s="835" t="s">
        <v>4428</v>
      </c>
      <c r="I665" s="849">
        <v>2097.56005859375</v>
      </c>
      <c r="J665" s="849">
        <v>15</v>
      </c>
      <c r="K665" s="850">
        <v>31463.33984375</v>
      </c>
    </row>
    <row r="666" spans="1:11" ht="14.4" customHeight="1" x14ac:dyDescent="0.3">
      <c r="A666" s="831" t="s">
        <v>586</v>
      </c>
      <c r="B666" s="832" t="s">
        <v>587</v>
      </c>
      <c r="C666" s="835" t="s">
        <v>3372</v>
      </c>
      <c r="D666" s="863" t="s">
        <v>3373</v>
      </c>
      <c r="E666" s="835" t="s">
        <v>3894</v>
      </c>
      <c r="F666" s="863" t="s">
        <v>3895</v>
      </c>
      <c r="G666" s="835" t="s">
        <v>4429</v>
      </c>
      <c r="H666" s="835" t="s">
        <v>4430</v>
      </c>
      <c r="I666" s="849">
        <v>110.15000152587891</v>
      </c>
      <c r="J666" s="849">
        <v>3</v>
      </c>
      <c r="K666" s="850">
        <v>330.43999481201172</v>
      </c>
    </row>
    <row r="667" spans="1:11" ht="14.4" customHeight="1" x14ac:dyDescent="0.3">
      <c r="A667" s="831" t="s">
        <v>586</v>
      </c>
      <c r="B667" s="832" t="s">
        <v>587</v>
      </c>
      <c r="C667" s="835" t="s">
        <v>3372</v>
      </c>
      <c r="D667" s="863" t="s">
        <v>3373</v>
      </c>
      <c r="E667" s="835" t="s">
        <v>3894</v>
      </c>
      <c r="F667" s="863" t="s">
        <v>3895</v>
      </c>
      <c r="G667" s="835" t="s">
        <v>4431</v>
      </c>
      <c r="H667" s="835" t="s">
        <v>4432</v>
      </c>
      <c r="I667" s="849">
        <v>454.16000366210937</v>
      </c>
      <c r="J667" s="849">
        <v>10</v>
      </c>
      <c r="K667" s="850">
        <v>4541.60986328125</v>
      </c>
    </row>
    <row r="668" spans="1:11" ht="14.4" customHeight="1" x14ac:dyDescent="0.3">
      <c r="A668" s="831" t="s">
        <v>586</v>
      </c>
      <c r="B668" s="832" t="s">
        <v>587</v>
      </c>
      <c r="C668" s="835" t="s">
        <v>3372</v>
      </c>
      <c r="D668" s="863" t="s">
        <v>3373</v>
      </c>
      <c r="E668" s="835" t="s">
        <v>3894</v>
      </c>
      <c r="F668" s="863" t="s">
        <v>3895</v>
      </c>
      <c r="G668" s="835" t="s">
        <v>4433</v>
      </c>
      <c r="H668" s="835" t="s">
        <v>4434</v>
      </c>
      <c r="I668" s="849">
        <v>1286.22998046875</v>
      </c>
      <c r="J668" s="849">
        <v>3</v>
      </c>
      <c r="K668" s="850">
        <v>3858.68994140625</v>
      </c>
    </row>
    <row r="669" spans="1:11" ht="14.4" customHeight="1" x14ac:dyDescent="0.3">
      <c r="A669" s="831" t="s">
        <v>586</v>
      </c>
      <c r="B669" s="832" t="s">
        <v>587</v>
      </c>
      <c r="C669" s="835" t="s">
        <v>3372</v>
      </c>
      <c r="D669" s="863" t="s">
        <v>3373</v>
      </c>
      <c r="E669" s="835" t="s">
        <v>3894</v>
      </c>
      <c r="F669" s="863" t="s">
        <v>3895</v>
      </c>
      <c r="G669" s="835" t="s">
        <v>4435</v>
      </c>
      <c r="H669" s="835" t="s">
        <v>4436</v>
      </c>
      <c r="I669" s="849">
        <v>525.36799316406245</v>
      </c>
      <c r="J669" s="849">
        <v>7</v>
      </c>
      <c r="K669" s="850">
        <v>3677.5699462890625</v>
      </c>
    </row>
    <row r="670" spans="1:11" ht="14.4" customHeight="1" x14ac:dyDescent="0.3">
      <c r="A670" s="831" t="s">
        <v>586</v>
      </c>
      <c r="B670" s="832" t="s">
        <v>587</v>
      </c>
      <c r="C670" s="835" t="s">
        <v>3372</v>
      </c>
      <c r="D670" s="863" t="s">
        <v>3373</v>
      </c>
      <c r="E670" s="835" t="s">
        <v>3894</v>
      </c>
      <c r="F670" s="863" t="s">
        <v>3895</v>
      </c>
      <c r="G670" s="835" t="s">
        <v>4437</v>
      </c>
      <c r="H670" s="835" t="s">
        <v>4438</v>
      </c>
      <c r="I670" s="849">
        <v>1368.5</v>
      </c>
      <c r="J670" s="849">
        <v>7</v>
      </c>
      <c r="K670" s="850">
        <v>9579.5</v>
      </c>
    </row>
    <row r="671" spans="1:11" ht="14.4" customHeight="1" x14ac:dyDescent="0.3">
      <c r="A671" s="831" t="s">
        <v>586</v>
      </c>
      <c r="B671" s="832" t="s">
        <v>587</v>
      </c>
      <c r="C671" s="835" t="s">
        <v>3372</v>
      </c>
      <c r="D671" s="863" t="s">
        <v>3373</v>
      </c>
      <c r="E671" s="835" t="s">
        <v>3894</v>
      </c>
      <c r="F671" s="863" t="s">
        <v>3895</v>
      </c>
      <c r="G671" s="835" t="s">
        <v>4439</v>
      </c>
      <c r="H671" s="835" t="s">
        <v>4440</v>
      </c>
      <c r="I671" s="849">
        <v>365.95001220703125</v>
      </c>
      <c r="J671" s="849">
        <v>20</v>
      </c>
      <c r="K671" s="850">
        <v>7319.02978515625</v>
      </c>
    </row>
    <row r="672" spans="1:11" ht="14.4" customHeight="1" x14ac:dyDescent="0.3">
      <c r="A672" s="831" t="s">
        <v>586</v>
      </c>
      <c r="B672" s="832" t="s">
        <v>587</v>
      </c>
      <c r="C672" s="835" t="s">
        <v>3372</v>
      </c>
      <c r="D672" s="863" t="s">
        <v>3373</v>
      </c>
      <c r="E672" s="835" t="s">
        <v>3894</v>
      </c>
      <c r="F672" s="863" t="s">
        <v>3895</v>
      </c>
      <c r="G672" s="835" t="s">
        <v>4441</v>
      </c>
      <c r="H672" s="835" t="s">
        <v>4442</v>
      </c>
      <c r="I672" s="849">
        <v>1185.2424926757812</v>
      </c>
      <c r="J672" s="849">
        <v>4</v>
      </c>
      <c r="K672" s="850">
        <v>4740.969970703125</v>
      </c>
    </row>
    <row r="673" spans="1:11" ht="14.4" customHeight="1" x14ac:dyDescent="0.3">
      <c r="A673" s="831" t="s">
        <v>586</v>
      </c>
      <c r="B673" s="832" t="s">
        <v>587</v>
      </c>
      <c r="C673" s="835" t="s">
        <v>3372</v>
      </c>
      <c r="D673" s="863" t="s">
        <v>3373</v>
      </c>
      <c r="E673" s="835" t="s">
        <v>3894</v>
      </c>
      <c r="F673" s="863" t="s">
        <v>3895</v>
      </c>
      <c r="G673" s="835" t="s">
        <v>4443</v>
      </c>
      <c r="H673" s="835" t="s">
        <v>4444</v>
      </c>
      <c r="I673" s="849">
        <v>1185.2233072916667</v>
      </c>
      <c r="J673" s="849">
        <v>3</v>
      </c>
      <c r="K673" s="850">
        <v>3555.669921875</v>
      </c>
    </row>
    <row r="674" spans="1:11" ht="14.4" customHeight="1" x14ac:dyDescent="0.3">
      <c r="A674" s="831" t="s">
        <v>586</v>
      </c>
      <c r="B674" s="832" t="s">
        <v>587</v>
      </c>
      <c r="C674" s="835" t="s">
        <v>3372</v>
      </c>
      <c r="D674" s="863" t="s">
        <v>3373</v>
      </c>
      <c r="E674" s="835" t="s">
        <v>3894</v>
      </c>
      <c r="F674" s="863" t="s">
        <v>3895</v>
      </c>
      <c r="G674" s="835" t="s">
        <v>4445</v>
      </c>
      <c r="H674" s="835" t="s">
        <v>4446</v>
      </c>
      <c r="I674" s="849">
        <v>1185.2249755859375</v>
      </c>
      <c r="J674" s="849">
        <v>2</v>
      </c>
      <c r="K674" s="850">
        <v>2370.449951171875</v>
      </c>
    </row>
    <row r="675" spans="1:11" ht="14.4" customHeight="1" x14ac:dyDescent="0.3">
      <c r="A675" s="831" t="s">
        <v>586</v>
      </c>
      <c r="B675" s="832" t="s">
        <v>587</v>
      </c>
      <c r="C675" s="835" t="s">
        <v>3372</v>
      </c>
      <c r="D675" s="863" t="s">
        <v>3373</v>
      </c>
      <c r="E675" s="835" t="s">
        <v>3894</v>
      </c>
      <c r="F675" s="863" t="s">
        <v>3895</v>
      </c>
      <c r="G675" s="835" t="s">
        <v>4447</v>
      </c>
      <c r="H675" s="835" t="s">
        <v>4448</v>
      </c>
      <c r="I675" s="849">
        <v>1185.239990234375</v>
      </c>
      <c r="J675" s="849">
        <v>2</v>
      </c>
      <c r="K675" s="850">
        <v>2370.47998046875</v>
      </c>
    </row>
    <row r="676" spans="1:11" ht="14.4" customHeight="1" x14ac:dyDescent="0.3">
      <c r="A676" s="831" t="s">
        <v>586</v>
      </c>
      <c r="B676" s="832" t="s">
        <v>587</v>
      </c>
      <c r="C676" s="835" t="s">
        <v>3372</v>
      </c>
      <c r="D676" s="863" t="s">
        <v>3373</v>
      </c>
      <c r="E676" s="835" t="s">
        <v>3894</v>
      </c>
      <c r="F676" s="863" t="s">
        <v>3895</v>
      </c>
      <c r="G676" s="835" t="s">
        <v>4449</v>
      </c>
      <c r="H676" s="835" t="s">
        <v>4450</v>
      </c>
      <c r="I676" s="849">
        <v>1423.0644802517361</v>
      </c>
      <c r="J676" s="849">
        <v>9</v>
      </c>
      <c r="K676" s="850">
        <v>12807.580322265625</v>
      </c>
    </row>
    <row r="677" spans="1:11" ht="14.4" customHeight="1" x14ac:dyDescent="0.3">
      <c r="A677" s="831" t="s">
        <v>586</v>
      </c>
      <c r="B677" s="832" t="s">
        <v>587</v>
      </c>
      <c r="C677" s="835" t="s">
        <v>3372</v>
      </c>
      <c r="D677" s="863" t="s">
        <v>3373</v>
      </c>
      <c r="E677" s="835" t="s">
        <v>3894</v>
      </c>
      <c r="F677" s="863" t="s">
        <v>3895</v>
      </c>
      <c r="G677" s="835" t="s">
        <v>4451</v>
      </c>
      <c r="H677" s="835" t="s">
        <v>4452</v>
      </c>
      <c r="I677" s="849">
        <v>1423.0633544921875</v>
      </c>
      <c r="J677" s="849">
        <v>6</v>
      </c>
      <c r="K677" s="850">
        <v>8538.380126953125</v>
      </c>
    </row>
    <row r="678" spans="1:11" ht="14.4" customHeight="1" x14ac:dyDescent="0.3">
      <c r="A678" s="831" t="s">
        <v>586</v>
      </c>
      <c r="B678" s="832" t="s">
        <v>587</v>
      </c>
      <c r="C678" s="835" t="s">
        <v>3372</v>
      </c>
      <c r="D678" s="863" t="s">
        <v>3373</v>
      </c>
      <c r="E678" s="835" t="s">
        <v>3894</v>
      </c>
      <c r="F678" s="863" t="s">
        <v>3895</v>
      </c>
      <c r="G678" s="835" t="s">
        <v>4453</v>
      </c>
      <c r="H678" s="835" t="s">
        <v>4454</v>
      </c>
      <c r="I678" s="849">
        <v>935.70716203962058</v>
      </c>
      <c r="J678" s="849">
        <v>7</v>
      </c>
      <c r="K678" s="850">
        <v>6549.9501342773437</v>
      </c>
    </row>
    <row r="679" spans="1:11" ht="14.4" customHeight="1" x14ac:dyDescent="0.3">
      <c r="A679" s="831" t="s">
        <v>586</v>
      </c>
      <c r="B679" s="832" t="s">
        <v>587</v>
      </c>
      <c r="C679" s="835" t="s">
        <v>3372</v>
      </c>
      <c r="D679" s="863" t="s">
        <v>3373</v>
      </c>
      <c r="E679" s="835" t="s">
        <v>3894</v>
      </c>
      <c r="F679" s="863" t="s">
        <v>3895</v>
      </c>
      <c r="G679" s="835" t="s">
        <v>4455</v>
      </c>
      <c r="H679" s="835" t="s">
        <v>4456</v>
      </c>
      <c r="I679" s="849">
        <v>935.70501708984375</v>
      </c>
      <c r="J679" s="849">
        <v>6</v>
      </c>
      <c r="K679" s="850">
        <v>5614.2301025390625</v>
      </c>
    </row>
    <row r="680" spans="1:11" ht="14.4" customHeight="1" x14ac:dyDescent="0.3">
      <c r="A680" s="831" t="s">
        <v>586</v>
      </c>
      <c r="B680" s="832" t="s">
        <v>587</v>
      </c>
      <c r="C680" s="835" t="s">
        <v>3372</v>
      </c>
      <c r="D680" s="863" t="s">
        <v>3373</v>
      </c>
      <c r="E680" s="835" t="s">
        <v>3894</v>
      </c>
      <c r="F680" s="863" t="s">
        <v>3895</v>
      </c>
      <c r="G680" s="835" t="s">
        <v>4457</v>
      </c>
      <c r="H680" s="835" t="s">
        <v>4458</v>
      </c>
      <c r="I680" s="849">
        <v>935.71333821614587</v>
      </c>
      <c r="J680" s="849">
        <v>3</v>
      </c>
      <c r="K680" s="850">
        <v>2807.1400146484375</v>
      </c>
    </row>
    <row r="681" spans="1:11" ht="14.4" customHeight="1" x14ac:dyDescent="0.3">
      <c r="A681" s="831" t="s">
        <v>586</v>
      </c>
      <c r="B681" s="832" t="s">
        <v>587</v>
      </c>
      <c r="C681" s="835" t="s">
        <v>3372</v>
      </c>
      <c r="D681" s="863" t="s">
        <v>3373</v>
      </c>
      <c r="E681" s="835" t="s">
        <v>3894</v>
      </c>
      <c r="F681" s="863" t="s">
        <v>3895</v>
      </c>
      <c r="G681" s="835" t="s">
        <v>4459</v>
      </c>
      <c r="H681" s="835" t="s">
        <v>4460</v>
      </c>
      <c r="I681" s="849">
        <v>935.719970703125</v>
      </c>
      <c r="J681" s="849">
        <v>1</v>
      </c>
      <c r="K681" s="850">
        <v>935.719970703125</v>
      </c>
    </row>
    <row r="682" spans="1:11" ht="14.4" customHeight="1" x14ac:dyDescent="0.3">
      <c r="A682" s="831" t="s">
        <v>586</v>
      </c>
      <c r="B682" s="832" t="s">
        <v>587</v>
      </c>
      <c r="C682" s="835" t="s">
        <v>3372</v>
      </c>
      <c r="D682" s="863" t="s">
        <v>3373</v>
      </c>
      <c r="E682" s="835" t="s">
        <v>3894</v>
      </c>
      <c r="F682" s="863" t="s">
        <v>3895</v>
      </c>
      <c r="G682" s="835" t="s">
        <v>4461</v>
      </c>
      <c r="H682" s="835" t="s">
        <v>4462</v>
      </c>
      <c r="I682" s="849">
        <v>2162</v>
      </c>
      <c r="J682" s="849">
        <v>7</v>
      </c>
      <c r="K682" s="850">
        <v>15134</v>
      </c>
    </row>
    <row r="683" spans="1:11" ht="14.4" customHeight="1" x14ac:dyDescent="0.3">
      <c r="A683" s="831" t="s">
        <v>586</v>
      </c>
      <c r="B683" s="832" t="s">
        <v>587</v>
      </c>
      <c r="C683" s="835" t="s">
        <v>3372</v>
      </c>
      <c r="D683" s="863" t="s">
        <v>3373</v>
      </c>
      <c r="E683" s="835" t="s">
        <v>3894</v>
      </c>
      <c r="F683" s="863" t="s">
        <v>3895</v>
      </c>
      <c r="G683" s="835" t="s">
        <v>4463</v>
      </c>
      <c r="H683" s="835" t="s">
        <v>4464</v>
      </c>
      <c r="I683" s="849">
        <v>2162</v>
      </c>
      <c r="J683" s="849">
        <v>1</v>
      </c>
      <c r="K683" s="850">
        <v>2162</v>
      </c>
    </row>
    <row r="684" spans="1:11" ht="14.4" customHeight="1" x14ac:dyDescent="0.3">
      <c r="A684" s="831" t="s">
        <v>586</v>
      </c>
      <c r="B684" s="832" t="s">
        <v>587</v>
      </c>
      <c r="C684" s="835" t="s">
        <v>3372</v>
      </c>
      <c r="D684" s="863" t="s">
        <v>3373</v>
      </c>
      <c r="E684" s="835" t="s">
        <v>3894</v>
      </c>
      <c r="F684" s="863" t="s">
        <v>3895</v>
      </c>
      <c r="G684" s="835" t="s">
        <v>4465</v>
      </c>
      <c r="H684" s="835" t="s">
        <v>4466</v>
      </c>
      <c r="I684" s="849">
        <v>1819.77001953125</v>
      </c>
      <c r="J684" s="849">
        <v>1</v>
      </c>
      <c r="K684" s="850">
        <v>1819.77001953125</v>
      </c>
    </row>
    <row r="685" spans="1:11" ht="14.4" customHeight="1" x14ac:dyDescent="0.3">
      <c r="A685" s="831" t="s">
        <v>586</v>
      </c>
      <c r="B685" s="832" t="s">
        <v>587</v>
      </c>
      <c r="C685" s="835" t="s">
        <v>3372</v>
      </c>
      <c r="D685" s="863" t="s">
        <v>3373</v>
      </c>
      <c r="E685" s="835" t="s">
        <v>3894</v>
      </c>
      <c r="F685" s="863" t="s">
        <v>3895</v>
      </c>
      <c r="G685" s="835" t="s">
        <v>4467</v>
      </c>
      <c r="H685" s="835" t="s">
        <v>4468</v>
      </c>
      <c r="I685" s="849">
        <v>943</v>
      </c>
      <c r="J685" s="849">
        <v>1</v>
      </c>
      <c r="K685" s="850">
        <v>943</v>
      </c>
    </row>
    <row r="686" spans="1:11" ht="14.4" customHeight="1" x14ac:dyDescent="0.3">
      <c r="A686" s="831" t="s">
        <v>586</v>
      </c>
      <c r="B686" s="832" t="s">
        <v>587</v>
      </c>
      <c r="C686" s="835" t="s">
        <v>3372</v>
      </c>
      <c r="D686" s="863" t="s">
        <v>3373</v>
      </c>
      <c r="E686" s="835" t="s">
        <v>3894</v>
      </c>
      <c r="F686" s="863" t="s">
        <v>3895</v>
      </c>
      <c r="G686" s="835" t="s">
        <v>4469</v>
      </c>
      <c r="H686" s="835" t="s">
        <v>4470</v>
      </c>
      <c r="I686" s="849">
        <v>1261.260009765625</v>
      </c>
      <c r="J686" s="849">
        <v>1</v>
      </c>
      <c r="K686" s="850">
        <v>1261.260009765625</v>
      </c>
    </row>
    <row r="687" spans="1:11" ht="14.4" customHeight="1" x14ac:dyDescent="0.3">
      <c r="A687" s="831" t="s">
        <v>586</v>
      </c>
      <c r="B687" s="832" t="s">
        <v>587</v>
      </c>
      <c r="C687" s="835" t="s">
        <v>3372</v>
      </c>
      <c r="D687" s="863" t="s">
        <v>3373</v>
      </c>
      <c r="E687" s="835" t="s">
        <v>3894</v>
      </c>
      <c r="F687" s="863" t="s">
        <v>3895</v>
      </c>
      <c r="G687" s="835" t="s">
        <v>4471</v>
      </c>
      <c r="H687" s="835" t="s">
        <v>4472</v>
      </c>
      <c r="I687" s="849">
        <v>1565.3499755859375</v>
      </c>
      <c r="J687" s="849">
        <v>1</v>
      </c>
      <c r="K687" s="850">
        <v>1565.3499755859375</v>
      </c>
    </row>
    <row r="688" spans="1:11" ht="14.4" customHeight="1" x14ac:dyDescent="0.3">
      <c r="A688" s="831" t="s">
        <v>586</v>
      </c>
      <c r="B688" s="832" t="s">
        <v>587</v>
      </c>
      <c r="C688" s="835" t="s">
        <v>3372</v>
      </c>
      <c r="D688" s="863" t="s">
        <v>3373</v>
      </c>
      <c r="E688" s="835" t="s">
        <v>3894</v>
      </c>
      <c r="F688" s="863" t="s">
        <v>3895</v>
      </c>
      <c r="G688" s="835" t="s">
        <v>4473</v>
      </c>
      <c r="H688" s="835" t="s">
        <v>4474</v>
      </c>
      <c r="I688" s="849">
        <v>1565.3599853515625</v>
      </c>
      <c r="J688" s="849">
        <v>1</v>
      </c>
      <c r="K688" s="850">
        <v>1565.3599853515625</v>
      </c>
    </row>
    <row r="689" spans="1:11" ht="14.4" customHeight="1" x14ac:dyDescent="0.3">
      <c r="A689" s="831" t="s">
        <v>586</v>
      </c>
      <c r="B689" s="832" t="s">
        <v>587</v>
      </c>
      <c r="C689" s="835" t="s">
        <v>3372</v>
      </c>
      <c r="D689" s="863" t="s">
        <v>3373</v>
      </c>
      <c r="E689" s="835" t="s">
        <v>3894</v>
      </c>
      <c r="F689" s="863" t="s">
        <v>3895</v>
      </c>
      <c r="G689" s="835" t="s">
        <v>4475</v>
      </c>
      <c r="H689" s="835" t="s">
        <v>4476</v>
      </c>
      <c r="I689" s="849">
        <v>1565.3699951171875</v>
      </c>
      <c r="J689" s="849">
        <v>1</v>
      </c>
      <c r="K689" s="850">
        <v>1565.3699951171875</v>
      </c>
    </row>
    <row r="690" spans="1:11" ht="14.4" customHeight="1" x14ac:dyDescent="0.3">
      <c r="A690" s="831" t="s">
        <v>586</v>
      </c>
      <c r="B690" s="832" t="s">
        <v>587</v>
      </c>
      <c r="C690" s="835" t="s">
        <v>3372</v>
      </c>
      <c r="D690" s="863" t="s">
        <v>3373</v>
      </c>
      <c r="E690" s="835" t="s">
        <v>3894</v>
      </c>
      <c r="F690" s="863" t="s">
        <v>3895</v>
      </c>
      <c r="G690" s="835" t="s">
        <v>4477</v>
      </c>
      <c r="H690" s="835" t="s">
        <v>4478</v>
      </c>
      <c r="I690" s="849">
        <v>641.3599853515625</v>
      </c>
      <c r="J690" s="849">
        <v>1</v>
      </c>
      <c r="K690" s="850">
        <v>641.3599853515625</v>
      </c>
    </row>
    <row r="691" spans="1:11" ht="14.4" customHeight="1" x14ac:dyDescent="0.3">
      <c r="A691" s="831" t="s">
        <v>586</v>
      </c>
      <c r="B691" s="832" t="s">
        <v>587</v>
      </c>
      <c r="C691" s="835" t="s">
        <v>3372</v>
      </c>
      <c r="D691" s="863" t="s">
        <v>3373</v>
      </c>
      <c r="E691" s="835" t="s">
        <v>3894</v>
      </c>
      <c r="F691" s="863" t="s">
        <v>3895</v>
      </c>
      <c r="G691" s="835" t="s">
        <v>4479</v>
      </c>
      <c r="H691" s="835" t="s">
        <v>4480</v>
      </c>
      <c r="I691" s="849">
        <v>641.3599853515625</v>
      </c>
      <c r="J691" s="849">
        <v>1</v>
      </c>
      <c r="K691" s="850">
        <v>641.3599853515625</v>
      </c>
    </row>
    <row r="692" spans="1:11" ht="14.4" customHeight="1" x14ac:dyDescent="0.3">
      <c r="A692" s="831" t="s">
        <v>586</v>
      </c>
      <c r="B692" s="832" t="s">
        <v>587</v>
      </c>
      <c r="C692" s="835" t="s">
        <v>3372</v>
      </c>
      <c r="D692" s="863" t="s">
        <v>3373</v>
      </c>
      <c r="E692" s="835" t="s">
        <v>3894</v>
      </c>
      <c r="F692" s="863" t="s">
        <v>3895</v>
      </c>
      <c r="G692" s="835" t="s">
        <v>4481</v>
      </c>
      <c r="H692" s="835" t="s">
        <v>4482</v>
      </c>
      <c r="I692" s="849">
        <v>7441.830078125</v>
      </c>
      <c r="J692" s="849">
        <v>1</v>
      </c>
      <c r="K692" s="850">
        <v>7441.830078125</v>
      </c>
    </row>
    <row r="693" spans="1:11" ht="14.4" customHeight="1" x14ac:dyDescent="0.3">
      <c r="A693" s="831" t="s">
        <v>586</v>
      </c>
      <c r="B693" s="832" t="s">
        <v>587</v>
      </c>
      <c r="C693" s="835" t="s">
        <v>3372</v>
      </c>
      <c r="D693" s="863" t="s">
        <v>3373</v>
      </c>
      <c r="E693" s="835" t="s">
        <v>3894</v>
      </c>
      <c r="F693" s="863" t="s">
        <v>3895</v>
      </c>
      <c r="G693" s="835" t="s">
        <v>4483</v>
      </c>
      <c r="H693" s="835" t="s">
        <v>4484</v>
      </c>
      <c r="I693" s="849">
        <v>7441.830078125</v>
      </c>
      <c r="J693" s="849">
        <v>3</v>
      </c>
      <c r="K693" s="850">
        <v>22325.490234375</v>
      </c>
    </row>
    <row r="694" spans="1:11" ht="14.4" customHeight="1" x14ac:dyDescent="0.3">
      <c r="A694" s="831" t="s">
        <v>586</v>
      </c>
      <c r="B694" s="832" t="s">
        <v>587</v>
      </c>
      <c r="C694" s="835" t="s">
        <v>3372</v>
      </c>
      <c r="D694" s="863" t="s">
        <v>3373</v>
      </c>
      <c r="E694" s="835" t="s">
        <v>3894</v>
      </c>
      <c r="F694" s="863" t="s">
        <v>3895</v>
      </c>
      <c r="G694" s="835" t="s">
        <v>4485</v>
      </c>
      <c r="H694" s="835" t="s">
        <v>4486</v>
      </c>
      <c r="I694" s="849">
        <v>7441.824951171875</v>
      </c>
      <c r="J694" s="849">
        <v>2</v>
      </c>
      <c r="K694" s="850">
        <v>14883.64990234375</v>
      </c>
    </row>
    <row r="695" spans="1:11" ht="14.4" customHeight="1" x14ac:dyDescent="0.3">
      <c r="A695" s="831" t="s">
        <v>586</v>
      </c>
      <c r="B695" s="832" t="s">
        <v>587</v>
      </c>
      <c r="C695" s="835" t="s">
        <v>3372</v>
      </c>
      <c r="D695" s="863" t="s">
        <v>3373</v>
      </c>
      <c r="E695" s="835" t="s">
        <v>3894</v>
      </c>
      <c r="F695" s="863" t="s">
        <v>3895</v>
      </c>
      <c r="G695" s="835" t="s">
        <v>4487</v>
      </c>
      <c r="H695" s="835" t="s">
        <v>4488</v>
      </c>
      <c r="I695" s="849">
        <v>7441.830078125</v>
      </c>
      <c r="J695" s="849">
        <v>1</v>
      </c>
      <c r="K695" s="850">
        <v>7441.830078125</v>
      </c>
    </row>
    <row r="696" spans="1:11" ht="14.4" customHeight="1" x14ac:dyDescent="0.3">
      <c r="A696" s="831" t="s">
        <v>586</v>
      </c>
      <c r="B696" s="832" t="s">
        <v>587</v>
      </c>
      <c r="C696" s="835" t="s">
        <v>3372</v>
      </c>
      <c r="D696" s="863" t="s">
        <v>3373</v>
      </c>
      <c r="E696" s="835" t="s">
        <v>3894</v>
      </c>
      <c r="F696" s="863" t="s">
        <v>3895</v>
      </c>
      <c r="G696" s="835" t="s">
        <v>4489</v>
      </c>
      <c r="H696" s="835" t="s">
        <v>4490</v>
      </c>
      <c r="I696" s="849">
        <v>8034.465087890625</v>
      </c>
      <c r="J696" s="849">
        <v>2</v>
      </c>
      <c r="K696" s="850">
        <v>16068.93017578125</v>
      </c>
    </row>
    <row r="697" spans="1:11" ht="14.4" customHeight="1" x14ac:dyDescent="0.3">
      <c r="A697" s="831" t="s">
        <v>586</v>
      </c>
      <c r="B697" s="832" t="s">
        <v>587</v>
      </c>
      <c r="C697" s="835" t="s">
        <v>3372</v>
      </c>
      <c r="D697" s="863" t="s">
        <v>3373</v>
      </c>
      <c r="E697" s="835" t="s">
        <v>3894</v>
      </c>
      <c r="F697" s="863" t="s">
        <v>3895</v>
      </c>
      <c r="G697" s="835" t="s">
        <v>4491</v>
      </c>
      <c r="H697" s="835" t="s">
        <v>4492</v>
      </c>
      <c r="I697" s="849">
        <v>8034.465087890625</v>
      </c>
      <c r="J697" s="849">
        <v>2</v>
      </c>
      <c r="K697" s="850">
        <v>16068.93017578125</v>
      </c>
    </row>
    <row r="698" spans="1:11" ht="14.4" customHeight="1" x14ac:dyDescent="0.3">
      <c r="A698" s="831" t="s">
        <v>586</v>
      </c>
      <c r="B698" s="832" t="s">
        <v>587</v>
      </c>
      <c r="C698" s="835" t="s">
        <v>3372</v>
      </c>
      <c r="D698" s="863" t="s">
        <v>3373</v>
      </c>
      <c r="E698" s="835" t="s">
        <v>3894</v>
      </c>
      <c r="F698" s="863" t="s">
        <v>3895</v>
      </c>
      <c r="G698" s="835" t="s">
        <v>4493</v>
      </c>
      <c r="H698" s="835" t="s">
        <v>4494</v>
      </c>
      <c r="I698" s="849">
        <v>8034.4501953125</v>
      </c>
      <c r="J698" s="849">
        <v>3</v>
      </c>
      <c r="K698" s="850">
        <v>24103.3505859375</v>
      </c>
    </row>
    <row r="699" spans="1:11" ht="14.4" customHeight="1" x14ac:dyDescent="0.3">
      <c r="A699" s="831" t="s">
        <v>586</v>
      </c>
      <c r="B699" s="832" t="s">
        <v>587</v>
      </c>
      <c r="C699" s="835" t="s">
        <v>3372</v>
      </c>
      <c r="D699" s="863" t="s">
        <v>3373</v>
      </c>
      <c r="E699" s="835" t="s">
        <v>3894</v>
      </c>
      <c r="F699" s="863" t="s">
        <v>3895</v>
      </c>
      <c r="G699" s="835" t="s">
        <v>4495</v>
      </c>
      <c r="H699" s="835" t="s">
        <v>4496</v>
      </c>
      <c r="I699" s="849">
        <v>7441.830078125</v>
      </c>
      <c r="J699" s="849">
        <v>1</v>
      </c>
      <c r="K699" s="850">
        <v>7441.830078125</v>
      </c>
    </row>
    <row r="700" spans="1:11" ht="14.4" customHeight="1" x14ac:dyDescent="0.3">
      <c r="A700" s="831" t="s">
        <v>586</v>
      </c>
      <c r="B700" s="832" t="s">
        <v>587</v>
      </c>
      <c r="C700" s="835" t="s">
        <v>3372</v>
      </c>
      <c r="D700" s="863" t="s">
        <v>3373</v>
      </c>
      <c r="E700" s="835" t="s">
        <v>3894</v>
      </c>
      <c r="F700" s="863" t="s">
        <v>3895</v>
      </c>
      <c r="G700" s="835" t="s">
        <v>4497</v>
      </c>
      <c r="H700" s="835" t="s">
        <v>4498</v>
      </c>
      <c r="I700" s="849">
        <v>7441.830078125</v>
      </c>
      <c r="J700" s="849">
        <v>1</v>
      </c>
      <c r="K700" s="850">
        <v>7441.830078125</v>
      </c>
    </row>
    <row r="701" spans="1:11" ht="14.4" customHeight="1" x14ac:dyDescent="0.3">
      <c r="A701" s="831" t="s">
        <v>586</v>
      </c>
      <c r="B701" s="832" t="s">
        <v>587</v>
      </c>
      <c r="C701" s="835" t="s">
        <v>3372</v>
      </c>
      <c r="D701" s="863" t="s">
        <v>3373</v>
      </c>
      <c r="E701" s="835" t="s">
        <v>3894</v>
      </c>
      <c r="F701" s="863" t="s">
        <v>3895</v>
      </c>
      <c r="G701" s="835" t="s">
        <v>4499</v>
      </c>
      <c r="H701" s="835" t="s">
        <v>4500</v>
      </c>
      <c r="I701" s="849">
        <v>19678.80078125</v>
      </c>
      <c r="J701" s="849">
        <v>1</v>
      </c>
      <c r="K701" s="850">
        <v>19678.80078125</v>
      </c>
    </row>
    <row r="702" spans="1:11" ht="14.4" customHeight="1" x14ac:dyDescent="0.3">
      <c r="A702" s="831" t="s">
        <v>586</v>
      </c>
      <c r="B702" s="832" t="s">
        <v>587</v>
      </c>
      <c r="C702" s="835" t="s">
        <v>3372</v>
      </c>
      <c r="D702" s="863" t="s">
        <v>3373</v>
      </c>
      <c r="E702" s="835" t="s">
        <v>3894</v>
      </c>
      <c r="F702" s="863" t="s">
        <v>3895</v>
      </c>
      <c r="G702" s="835" t="s">
        <v>4501</v>
      </c>
      <c r="H702" s="835" t="s">
        <v>4502</v>
      </c>
      <c r="I702" s="849">
        <v>19678.80078125</v>
      </c>
      <c r="J702" s="849">
        <v>2</v>
      </c>
      <c r="K702" s="850">
        <v>39357.6015625</v>
      </c>
    </row>
    <row r="703" spans="1:11" ht="14.4" customHeight="1" x14ac:dyDescent="0.3">
      <c r="A703" s="831" t="s">
        <v>586</v>
      </c>
      <c r="B703" s="832" t="s">
        <v>587</v>
      </c>
      <c r="C703" s="835" t="s">
        <v>3372</v>
      </c>
      <c r="D703" s="863" t="s">
        <v>3373</v>
      </c>
      <c r="E703" s="835" t="s">
        <v>3894</v>
      </c>
      <c r="F703" s="863" t="s">
        <v>3895</v>
      </c>
      <c r="G703" s="835" t="s">
        <v>4503</v>
      </c>
      <c r="H703" s="835" t="s">
        <v>4504</v>
      </c>
      <c r="I703" s="849">
        <v>19678.80078125</v>
      </c>
      <c r="J703" s="849">
        <v>1</v>
      </c>
      <c r="K703" s="850">
        <v>19678.80078125</v>
      </c>
    </row>
    <row r="704" spans="1:11" ht="14.4" customHeight="1" x14ac:dyDescent="0.3">
      <c r="A704" s="831" t="s">
        <v>586</v>
      </c>
      <c r="B704" s="832" t="s">
        <v>587</v>
      </c>
      <c r="C704" s="835" t="s">
        <v>3372</v>
      </c>
      <c r="D704" s="863" t="s">
        <v>3373</v>
      </c>
      <c r="E704" s="835" t="s">
        <v>3894</v>
      </c>
      <c r="F704" s="863" t="s">
        <v>3895</v>
      </c>
      <c r="G704" s="835" t="s">
        <v>4505</v>
      </c>
      <c r="H704" s="835" t="s">
        <v>4506</v>
      </c>
      <c r="I704" s="849">
        <v>7814.169921875</v>
      </c>
      <c r="J704" s="849">
        <v>1</v>
      </c>
      <c r="K704" s="850">
        <v>7814.169921875</v>
      </c>
    </row>
    <row r="705" spans="1:11" ht="14.4" customHeight="1" x14ac:dyDescent="0.3">
      <c r="A705" s="831" t="s">
        <v>586</v>
      </c>
      <c r="B705" s="832" t="s">
        <v>587</v>
      </c>
      <c r="C705" s="835" t="s">
        <v>3372</v>
      </c>
      <c r="D705" s="863" t="s">
        <v>3373</v>
      </c>
      <c r="E705" s="835" t="s">
        <v>3894</v>
      </c>
      <c r="F705" s="863" t="s">
        <v>3895</v>
      </c>
      <c r="G705" s="835" t="s">
        <v>4507</v>
      </c>
      <c r="H705" s="835" t="s">
        <v>4508</v>
      </c>
      <c r="I705" s="849">
        <v>7814.10009765625</v>
      </c>
      <c r="J705" s="849">
        <v>1</v>
      </c>
      <c r="K705" s="850">
        <v>7814.10009765625</v>
      </c>
    </row>
    <row r="706" spans="1:11" ht="14.4" customHeight="1" x14ac:dyDescent="0.3">
      <c r="A706" s="831" t="s">
        <v>586</v>
      </c>
      <c r="B706" s="832" t="s">
        <v>587</v>
      </c>
      <c r="C706" s="835" t="s">
        <v>3372</v>
      </c>
      <c r="D706" s="863" t="s">
        <v>3373</v>
      </c>
      <c r="E706" s="835" t="s">
        <v>3894</v>
      </c>
      <c r="F706" s="863" t="s">
        <v>3895</v>
      </c>
      <c r="G706" s="835" t="s">
        <v>4509</v>
      </c>
      <c r="H706" s="835" t="s">
        <v>4510</v>
      </c>
      <c r="I706" s="849">
        <v>7814.16015625</v>
      </c>
      <c r="J706" s="849">
        <v>1</v>
      </c>
      <c r="K706" s="850">
        <v>7814.16015625</v>
      </c>
    </row>
    <row r="707" spans="1:11" ht="14.4" customHeight="1" x14ac:dyDescent="0.3">
      <c r="A707" s="831" t="s">
        <v>586</v>
      </c>
      <c r="B707" s="832" t="s">
        <v>587</v>
      </c>
      <c r="C707" s="835" t="s">
        <v>3372</v>
      </c>
      <c r="D707" s="863" t="s">
        <v>3373</v>
      </c>
      <c r="E707" s="835" t="s">
        <v>3894</v>
      </c>
      <c r="F707" s="863" t="s">
        <v>3895</v>
      </c>
      <c r="G707" s="835" t="s">
        <v>4511</v>
      </c>
      <c r="H707" s="835" t="s">
        <v>4512</v>
      </c>
      <c r="I707" s="849">
        <v>7814.1298828125</v>
      </c>
      <c r="J707" s="849">
        <v>1</v>
      </c>
      <c r="K707" s="850">
        <v>7814.1298828125</v>
      </c>
    </row>
    <row r="708" spans="1:11" ht="14.4" customHeight="1" x14ac:dyDescent="0.3">
      <c r="A708" s="831" t="s">
        <v>586</v>
      </c>
      <c r="B708" s="832" t="s">
        <v>587</v>
      </c>
      <c r="C708" s="835" t="s">
        <v>3372</v>
      </c>
      <c r="D708" s="863" t="s">
        <v>3373</v>
      </c>
      <c r="E708" s="835" t="s">
        <v>3894</v>
      </c>
      <c r="F708" s="863" t="s">
        <v>3895</v>
      </c>
      <c r="G708" s="835" t="s">
        <v>4513</v>
      </c>
      <c r="H708" s="835" t="s">
        <v>4514</v>
      </c>
      <c r="I708" s="849">
        <v>7814.14990234375</v>
      </c>
      <c r="J708" s="849">
        <v>2</v>
      </c>
      <c r="K708" s="850">
        <v>15628.2998046875</v>
      </c>
    </row>
    <row r="709" spans="1:11" ht="14.4" customHeight="1" x14ac:dyDescent="0.3">
      <c r="A709" s="831" t="s">
        <v>586</v>
      </c>
      <c r="B709" s="832" t="s">
        <v>587</v>
      </c>
      <c r="C709" s="835" t="s">
        <v>3372</v>
      </c>
      <c r="D709" s="863" t="s">
        <v>3373</v>
      </c>
      <c r="E709" s="835" t="s">
        <v>3894</v>
      </c>
      <c r="F709" s="863" t="s">
        <v>3895</v>
      </c>
      <c r="G709" s="835" t="s">
        <v>4515</v>
      </c>
      <c r="H709" s="835" t="s">
        <v>4516</v>
      </c>
      <c r="I709" s="849">
        <v>7814.1650390625</v>
      </c>
      <c r="J709" s="849">
        <v>2</v>
      </c>
      <c r="K709" s="850">
        <v>15628.330078125</v>
      </c>
    </row>
    <row r="710" spans="1:11" ht="14.4" customHeight="1" x14ac:dyDescent="0.3">
      <c r="A710" s="831" t="s">
        <v>586</v>
      </c>
      <c r="B710" s="832" t="s">
        <v>587</v>
      </c>
      <c r="C710" s="835" t="s">
        <v>3372</v>
      </c>
      <c r="D710" s="863" t="s">
        <v>3373</v>
      </c>
      <c r="E710" s="835" t="s">
        <v>3894</v>
      </c>
      <c r="F710" s="863" t="s">
        <v>3895</v>
      </c>
      <c r="G710" s="835" t="s">
        <v>4517</v>
      </c>
      <c r="H710" s="835" t="s">
        <v>4518</v>
      </c>
      <c r="I710" s="849">
        <v>7814.169921875</v>
      </c>
      <c r="J710" s="849">
        <v>1</v>
      </c>
      <c r="K710" s="850">
        <v>7814.169921875</v>
      </c>
    </row>
    <row r="711" spans="1:11" ht="14.4" customHeight="1" x14ac:dyDescent="0.3">
      <c r="A711" s="831" t="s">
        <v>586</v>
      </c>
      <c r="B711" s="832" t="s">
        <v>587</v>
      </c>
      <c r="C711" s="835" t="s">
        <v>3372</v>
      </c>
      <c r="D711" s="863" t="s">
        <v>3373</v>
      </c>
      <c r="E711" s="835" t="s">
        <v>3894</v>
      </c>
      <c r="F711" s="863" t="s">
        <v>3895</v>
      </c>
      <c r="G711" s="835" t="s">
        <v>4519</v>
      </c>
      <c r="H711" s="835" t="s">
        <v>4520</v>
      </c>
      <c r="I711" s="849">
        <v>7814.135009765625</v>
      </c>
      <c r="J711" s="849">
        <v>2</v>
      </c>
      <c r="K711" s="850">
        <v>15628.27001953125</v>
      </c>
    </row>
    <row r="712" spans="1:11" ht="14.4" customHeight="1" x14ac:dyDescent="0.3">
      <c r="A712" s="831" t="s">
        <v>586</v>
      </c>
      <c r="B712" s="832" t="s">
        <v>587</v>
      </c>
      <c r="C712" s="835" t="s">
        <v>3372</v>
      </c>
      <c r="D712" s="863" t="s">
        <v>3373</v>
      </c>
      <c r="E712" s="835" t="s">
        <v>3894</v>
      </c>
      <c r="F712" s="863" t="s">
        <v>3895</v>
      </c>
      <c r="G712" s="835" t="s">
        <v>4521</v>
      </c>
      <c r="H712" s="835" t="s">
        <v>4522</v>
      </c>
      <c r="I712" s="849">
        <v>7916.509765625</v>
      </c>
      <c r="J712" s="849">
        <v>1</v>
      </c>
      <c r="K712" s="850">
        <v>7916.509765625</v>
      </c>
    </row>
    <row r="713" spans="1:11" ht="14.4" customHeight="1" x14ac:dyDescent="0.3">
      <c r="A713" s="831" t="s">
        <v>586</v>
      </c>
      <c r="B713" s="832" t="s">
        <v>587</v>
      </c>
      <c r="C713" s="835" t="s">
        <v>3372</v>
      </c>
      <c r="D713" s="863" t="s">
        <v>3373</v>
      </c>
      <c r="E713" s="835" t="s">
        <v>3894</v>
      </c>
      <c r="F713" s="863" t="s">
        <v>3895</v>
      </c>
      <c r="G713" s="835" t="s">
        <v>4523</v>
      </c>
      <c r="H713" s="835" t="s">
        <v>4524</v>
      </c>
      <c r="I713" s="849">
        <v>8126.06982421875</v>
      </c>
      <c r="J713" s="849">
        <v>3</v>
      </c>
      <c r="K713" s="850">
        <v>24378.20947265625</v>
      </c>
    </row>
    <row r="714" spans="1:11" ht="14.4" customHeight="1" x14ac:dyDescent="0.3">
      <c r="A714" s="831" t="s">
        <v>586</v>
      </c>
      <c r="B714" s="832" t="s">
        <v>587</v>
      </c>
      <c r="C714" s="835" t="s">
        <v>3372</v>
      </c>
      <c r="D714" s="863" t="s">
        <v>3373</v>
      </c>
      <c r="E714" s="835" t="s">
        <v>3894</v>
      </c>
      <c r="F714" s="863" t="s">
        <v>3895</v>
      </c>
      <c r="G714" s="835" t="s">
        <v>4525</v>
      </c>
      <c r="H714" s="835" t="s">
        <v>4526</v>
      </c>
      <c r="I714" s="849">
        <v>8126.06982421875</v>
      </c>
      <c r="J714" s="849">
        <v>2</v>
      </c>
      <c r="K714" s="850">
        <v>16252.1396484375</v>
      </c>
    </row>
    <row r="715" spans="1:11" ht="14.4" customHeight="1" x14ac:dyDescent="0.3">
      <c r="A715" s="831" t="s">
        <v>586</v>
      </c>
      <c r="B715" s="832" t="s">
        <v>587</v>
      </c>
      <c r="C715" s="835" t="s">
        <v>3372</v>
      </c>
      <c r="D715" s="863" t="s">
        <v>3373</v>
      </c>
      <c r="E715" s="835" t="s">
        <v>3894</v>
      </c>
      <c r="F715" s="863" t="s">
        <v>3895</v>
      </c>
      <c r="G715" s="835" t="s">
        <v>4527</v>
      </c>
      <c r="H715" s="835" t="s">
        <v>4528</v>
      </c>
      <c r="I715" s="849">
        <v>8126.06982421875</v>
      </c>
      <c r="J715" s="849">
        <v>1</v>
      </c>
      <c r="K715" s="850">
        <v>8126.06982421875</v>
      </c>
    </row>
    <row r="716" spans="1:11" ht="14.4" customHeight="1" x14ac:dyDescent="0.3">
      <c r="A716" s="831" t="s">
        <v>586</v>
      </c>
      <c r="B716" s="832" t="s">
        <v>587</v>
      </c>
      <c r="C716" s="835" t="s">
        <v>3372</v>
      </c>
      <c r="D716" s="863" t="s">
        <v>3373</v>
      </c>
      <c r="E716" s="835" t="s">
        <v>3894</v>
      </c>
      <c r="F716" s="863" t="s">
        <v>3895</v>
      </c>
      <c r="G716" s="835" t="s">
        <v>4529</v>
      </c>
      <c r="H716" s="835" t="s">
        <v>4530</v>
      </c>
      <c r="I716" s="849">
        <v>8126.10009765625</v>
      </c>
      <c r="J716" s="849">
        <v>1</v>
      </c>
      <c r="K716" s="850">
        <v>8126.10009765625</v>
      </c>
    </row>
    <row r="717" spans="1:11" ht="14.4" customHeight="1" x14ac:dyDescent="0.3">
      <c r="A717" s="831" t="s">
        <v>586</v>
      </c>
      <c r="B717" s="832" t="s">
        <v>587</v>
      </c>
      <c r="C717" s="835" t="s">
        <v>3372</v>
      </c>
      <c r="D717" s="863" t="s">
        <v>3373</v>
      </c>
      <c r="E717" s="835" t="s">
        <v>3894</v>
      </c>
      <c r="F717" s="863" t="s">
        <v>3895</v>
      </c>
      <c r="G717" s="835" t="s">
        <v>4531</v>
      </c>
      <c r="H717" s="835" t="s">
        <v>4532</v>
      </c>
      <c r="I717" s="849">
        <v>8126.06982421875</v>
      </c>
      <c r="J717" s="849">
        <v>2</v>
      </c>
      <c r="K717" s="850">
        <v>16252.1396484375</v>
      </c>
    </row>
    <row r="718" spans="1:11" ht="14.4" customHeight="1" x14ac:dyDescent="0.3">
      <c r="A718" s="831" t="s">
        <v>586</v>
      </c>
      <c r="B718" s="832" t="s">
        <v>587</v>
      </c>
      <c r="C718" s="835" t="s">
        <v>3372</v>
      </c>
      <c r="D718" s="863" t="s">
        <v>3373</v>
      </c>
      <c r="E718" s="835" t="s">
        <v>3894</v>
      </c>
      <c r="F718" s="863" t="s">
        <v>3895</v>
      </c>
      <c r="G718" s="835" t="s">
        <v>4533</v>
      </c>
      <c r="H718" s="835" t="s">
        <v>4534</v>
      </c>
      <c r="I718" s="849">
        <v>8126.06982421875</v>
      </c>
      <c r="J718" s="849">
        <v>3</v>
      </c>
      <c r="K718" s="850">
        <v>24378.20947265625</v>
      </c>
    </row>
    <row r="719" spans="1:11" ht="14.4" customHeight="1" x14ac:dyDescent="0.3">
      <c r="A719" s="831" t="s">
        <v>586</v>
      </c>
      <c r="B719" s="832" t="s">
        <v>587</v>
      </c>
      <c r="C719" s="835" t="s">
        <v>3372</v>
      </c>
      <c r="D719" s="863" t="s">
        <v>3373</v>
      </c>
      <c r="E719" s="835" t="s">
        <v>3894</v>
      </c>
      <c r="F719" s="863" t="s">
        <v>3895</v>
      </c>
      <c r="G719" s="835" t="s">
        <v>4535</v>
      </c>
      <c r="H719" s="835" t="s">
        <v>4536</v>
      </c>
      <c r="I719" s="849">
        <v>9019.8701171875</v>
      </c>
      <c r="J719" s="849">
        <v>1</v>
      </c>
      <c r="K719" s="850">
        <v>9019.8701171875</v>
      </c>
    </row>
    <row r="720" spans="1:11" ht="14.4" customHeight="1" x14ac:dyDescent="0.3">
      <c r="A720" s="831" t="s">
        <v>586</v>
      </c>
      <c r="B720" s="832" t="s">
        <v>587</v>
      </c>
      <c r="C720" s="835" t="s">
        <v>3372</v>
      </c>
      <c r="D720" s="863" t="s">
        <v>3373</v>
      </c>
      <c r="E720" s="835" t="s">
        <v>3894</v>
      </c>
      <c r="F720" s="863" t="s">
        <v>3895</v>
      </c>
      <c r="G720" s="835" t="s">
        <v>4537</v>
      </c>
      <c r="H720" s="835" t="s">
        <v>4538</v>
      </c>
      <c r="I720" s="849">
        <v>9019.900390625</v>
      </c>
      <c r="J720" s="849">
        <v>1</v>
      </c>
      <c r="K720" s="850">
        <v>9019.900390625</v>
      </c>
    </row>
    <row r="721" spans="1:11" ht="14.4" customHeight="1" x14ac:dyDescent="0.3">
      <c r="A721" s="831" t="s">
        <v>586</v>
      </c>
      <c r="B721" s="832" t="s">
        <v>587</v>
      </c>
      <c r="C721" s="835" t="s">
        <v>3372</v>
      </c>
      <c r="D721" s="863" t="s">
        <v>3373</v>
      </c>
      <c r="E721" s="835" t="s">
        <v>3894</v>
      </c>
      <c r="F721" s="863" t="s">
        <v>3895</v>
      </c>
      <c r="G721" s="835" t="s">
        <v>4539</v>
      </c>
      <c r="H721" s="835" t="s">
        <v>4540</v>
      </c>
      <c r="I721" s="849">
        <v>9019.8798828125</v>
      </c>
      <c r="J721" s="849">
        <v>1</v>
      </c>
      <c r="K721" s="850">
        <v>9019.8798828125</v>
      </c>
    </row>
    <row r="722" spans="1:11" ht="14.4" customHeight="1" x14ac:dyDescent="0.3">
      <c r="A722" s="831" t="s">
        <v>586</v>
      </c>
      <c r="B722" s="832" t="s">
        <v>587</v>
      </c>
      <c r="C722" s="835" t="s">
        <v>3372</v>
      </c>
      <c r="D722" s="863" t="s">
        <v>3373</v>
      </c>
      <c r="E722" s="835" t="s">
        <v>3894</v>
      </c>
      <c r="F722" s="863" t="s">
        <v>3895</v>
      </c>
      <c r="G722" s="835" t="s">
        <v>4541</v>
      </c>
      <c r="H722" s="835" t="s">
        <v>4542</v>
      </c>
      <c r="I722" s="849">
        <v>6693.8798828125</v>
      </c>
      <c r="J722" s="849">
        <v>1</v>
      </c>
      <c r="K722" s="850">
        <v>6693.8798828125</v>
      </c>
    </row>
    <row r="723" spans="1:11" ht="14.4" customHeight="1" x14ac:dyDescent="0.3">
      <c r="A723" s="831" t="s">
        <v>586</v>
      </c>
      <c r="B723" s="832" t="s">
        <v>587</v>
      </c>
      <c r="C723" s="835" t="s">
        <v>3372</v>
      </c>
      <c r="D723" s="863" t="s">
        <v>3373</v>
      </c>
      <c r="E723" s="835" t="s">
        <v>3894</v>
      </c>
      <c r="F723" s="863" t="s">
        <v>3895</v>
      </c>
      <c r="G723" s="835" t="s">
        <v>4543</v>
      </c>
      <c r="H723" s="835" t="s">
        <v>4544</v>
      </c>
      <c r="I723" s="849">
        <v>7360</v>
      </c>
      <c r="J723" s="849">
        <v>1</v>
      </c>
      <c r="K723" s="850">
        <v>7360</v>
      </c>
    </row>
    <row r="724" spans="1:11" ht="14.4" customHeight="1" x14ac:dyDescent="0.3">
      <c r="A724" s="831" t="s">
        <v>586</v>
      </c>
      <c r="B724" s="832" t="s">
        <v>587</v>
      </c>
      <c r="C724" s="835" t="s">
        <v>3372</v>
      </c>
      <c r="D724" s="863" t="s">
        <v>3373</v>
      </c>
      <c r="E724" s="835" t="s">
        <v>3894</v>
      </c>
      <c r="F724" s="863" t="s">
        <v>3895</v>
      </c>
      <c r="G724" s="835" t="s">
        <v>4545</v>
      </c>
      <c r="H724" s="835" t="s">
        <v>4546</v>
      </c>
      <c r="I724" s="849">
        <v>8314.5</v>
      </c>
      <c r="J724" s="849">
        <v>1</v>
      </c>
      <c r="K724" s="850">
        <v>8314.5</v>
      </c>
    </row>
    <row r="725" spans="1:11" ht="14.4" customHeight="1" x14ac:dyDescent="0.3">
      <c r="A725" s="831" t="s">
        <v>586</v>
      </c>
      <c r="B725" s="832" t="s">
        <v>587</v>
      </c>
      <c r="C725" s="835" t="s">
        <v>3372</v>
      </c>
      <c r="D725" s="863" t="s">
        <v>3373</v>
      </c>
      <c r="E725" s="835" t="s">
        <v>3894</v>
      </c>
      <c r="F725" s="863" t="s">
        <v>3895</v>
      </c>
      <c r="G725" s="835" t="s">
        <v>4547</v>
      </c>
      <c r="H725" s="835" t="s">
        <v>4548</v>
      </c>
      <c r="I725" s="849">
        <v>8314.5</v>
      </c>
      <c r="J725" s="849">
        <v>1</v>
      </c>
      <c r="K725" s="850">
        <v>8314.5</v>
      </c>
    </row>
    <row r="726" spans="1:11" ht="14.4" customHeight="1" x14ac:dyDescent="0.3">
      <c r="A726" s="831" t="s">
        <v>586</v>
      </c>
      <c r="B726" s="832" t="s">
        <v>587</v>
      </c>
      <c r="C726" s="835" t="s">
        <v>3372</v>
      </c>
      <c r="D726" s="863" t="s">
        <v>3373</v>
      </c>
      <c r="E726" s="835" t="s">
        <v>3894</v>
      </c>
      <c r="F726" s="863" t="s">
        <v>3895</v>
      </c>
      <c r="G726" s="835" t="s">
        <v>4549</v>
      </c>
      <c r="H726" s="835" t="s">
        <v>4550</v>
      </c>
      <c r="I726" s="849">
        <v>7820</v>
      </c>
      <c r="J726" s="849">
        <v>1</v>
      </c>
      <c r="K726" s="850">
        <v>7820</v>
      </c>
    </row>
    <row r="727" spans="1:11" ht="14.4" customHeight="1" x14ac:dyDescent="0.3">
      <c r="A727" s="831" t="s">
        <v>586</v>
      </c>
      <c r="B727" s="832" t="s">
        <v>587</v>
      </c>
      <c r="C727" s="835" t="s">
        <v>3372</v>
      </c>
      <c r="D727" s="863" t="s">
        <v>3373</v>
      </c>
      <c r="E727" s="835" t="s">
        <v>3894</v>
      </c>
      <c r="F727" s="863" t="s">
        <v>3895</v>
      </c>
      <c r="G727" s="835" t="s">
        <v>4551</v>
      </c>
      <c r="H727" s="835" t="s">
        <v>4552</v>
      </c>
      <c r="I727" s="849">
        <v>7360</v>
      </c>
      <c r="J727" s="849">
        <v>1</v>
      </c>
      <c r="K727" s="850">
        <v>7360</v>
      </c>
    </row>
    <row r="728" spans="1:11" ht="14.4" customHeight="1" x14ac:dyDescent="0.3">
      <c r="A728" s="831" t="s">
        <v>586</v>
      </c>
      <c r="B728" s="832" t="s">
        <v>587</v>
      </c>
      <c r="C728" s="835" t="s">
        <v>3372</v>
      </c>
      <c r="D728" s="863" t="s">
        <v>3373</v>
      </c>
      <c r="E728" s="835" t="s">
        <v>3894</v>
      </c>
      <c r="F728" s="863" t="s">
        <v>3895</v>
      </c>
      <c r="G728" s="835" t="s">
        <v>4553</v>
      </c>
      <c r="H728" s="835" t="s">
        <v>4554</v>
      </c>
      <c r="I728" s="849">
        <v>7820</v>
      </c>
      <c r="J728" s="849">
        <v>1</v>
      </c>
      <c r="K728" s="850">
        <v>7820</v>
      </c>
    </row>
    <row r="729" spans="1:11" ht="14.4" customHeight="1" x14ac:dyDescent="0.3">
      <c r="A729" s="831" t="s">
        <v>586</v>
      </c>
      <c r="B729" s="832" t="s">
        <v>587</v>
      </c>
      <c r="C729" s="835" t="s">
        <v>3372</v>
      </c>
      <c r="D729" s="863" t="s">
        <v>3373</v>
      </c>
      <c r="E729" s="835" t="s">
        <v>3894</v>
      </c>
      <c r="F729" s="863" t="s">
        <v>3895</v>
      </c>
      <c r="G729" s="835" t="s">
        <v>4555</v>
      </c>
      <c r="H729" s="835" t="s">
        <v>4556</v>
      </c>
      <c r="I729" s="849">
        <v>8314.5</v>
      </c>
      <c r="J729" s="849">
        <v>1</v>
      </c>
      <c r="K729" s="850">
        <v>8314.5</v>
      </c>
    </row>
    <row r="730" spans="1:11" ht="14.4" customHeight="1" x14ac:dyDescent="0.3">
      <c r="A730" s="831" t="s">
        <v>586</v>
      </c>
      <c r="B730" s="832" t="s">
        <v>587</v>
      </c>
      <c r="C730" s="835" t="s">
        <v>3372</v>
      </c>
      <c r="D730" s="863" t="s">
        <v>3373</v>
      </c>
      <c r="E730" s="835" t="s">
        <v>3894</v>
      </c>
      <c r="F730" s="863" t="s">
        <v>3895</v>
      </c>
      <c r="G730" s="835" t="s">
        <v>4557</v>
      </c>
      <c r="H730" s="835" t="s">
        <v>4558</v>
      </c>
      <c r="I730" s="849">
        <v>3989.9949951171875</v>
      </c>
      <c r="J730" s="849">
        <v>2</v>
      </c>
      <c r="K730" s="850">
        <v>7979.989990234375</v>
      </c>
    </row>
    <row r="731" spans="1:11" ht="14.4" customHeight="1" x14ac:dyDescent="0.3">
      <c r="A731" s="831" t="s">
        <v>586</v>
      </c>
      <c r="B731" s="832" t="s">
        <v>587</v>
      </c>
      <c r="C731" s="835" t="s">
        <v>3372</v>
      </c>
      <c r="D731" s="863" t="s">
        <v>3373</v>
      </c>
      <c r="E731" s="835" t="s">
        <v>3894</v>
      </c>
      <c r="F731" s="863" t="s">
        <v>3895</v>
      </c>
      <c r="G731" s="835" t="s">
        <v>4559</v>
      </c>
      <c r="H731" s="835" t="s">
        <v>4560</v>
      </c>
      <c r="I731" s="849">
        <v>9398.01953125</v>
      </c>
      <c r="J731" s="849">
        <v>1</v>
      </c>
      <c r="K731" s="850">
        <v>9398.01953125</v>
      </c>
    </row>
    <row r="732" spans="1:11" ht="14.4" customHeight="1" x14ac:dyDescent="0.3">
      <c r="A732" s="831" t="s">
        <v>586</v>
      </c>
      <c r="B732" s="832" t="s">
        <v>587</v>
      </c>
      <c r="C732" s="835" t="s">
        <v>3372</v>
      </c>
      <c r="D732" s="863" t="s">
        <v>3373</v>
      </c>
      <c r="E732" s="835" t="s">
        <v>3894</v>
      </c>
      <c r="F732" s="863" t="s">
        <v>3895</v>
      </c>
      <c r="G732" s="835" t="s">
        <v>4561</v>
      </c>
      <c r="H732" s="835" t="s">
        <v>4562</v>
      </c>
      <c r="I732" s="849">
        <v>6662.080078125</v>
      </c>
      <c r="J732" s="849">
        <v>2</v>
      </c>
      <c r="K732" s="850">
        <v>13324.16015625</v>
      </c>
    </row>
    <row r="733" spans="1:11" ht="14.4" customHeight="1" x14ac:dyDescent="0.3">
      <c r="A733" s="831" t="s">
        <v>586</v>
      </c>
      <c r="B733" s="832" t="s">
        <v>587</v>
      </c>
      <c r="C733" s="835" t="s">
        <v>3372</v>
      </c>
      <c r="D733" s="863" t="s">
        <v>3373</v>
      </c>
      <c r="E733" s="835" t="s">
        <v>3894</v>
      </c>
      <c r="F733" s="863" t="s">
        <v>3895</v>
      </c>
      <c r="G733" s="835" t="s">
        <v>4563</v>
      </c>
      <c r="H733" s="835" t="s">
        <v>4564</v>
      </c>
      <c r="I733" s="849">
        <v>6662.0750732421875</v>
      </c>
      <c r="J733" s="849">
        <v>4</v>
      </c>
      <c r="K733" s="850">
        <v>26648.30029296875</v>
      </c>
    </row>
    <row r="734" spans="1:11" ht="14.4" customHeight="1" x14ac:dyDescent="0.3">
      <c r="A734" s="831" t="s">
        <v>586</v>
      </c>
      <c r="B734" s="832" t="s">
        <v>587</v>
      </c>
      <c r="C734" s="835" t="s">
        <v>3372</v>
      </c>
      <c r="D734" s="863" t="s">
        <v>3373</v>
      </c>
      <c r="E734" s="835" t="s">
        <v>3894</v>
      </c>
      <c r="F734" s="863" t="s">
        <v>3895</v>
      </c>
      <c r="G734" s="835" t="s">
        <v>4565</v>
      </c>
      <c r="H734" s="835" t="s">
        <v>4566</v>
      </c>
      <c r="I734" s="849">
        <v>6662.080078125</v>
      </c>
      <c r="J734" s="849">
        <v>5</v>
      </c>
      <c r="K734" s="850">
        <v>33310.400390625</v>
      </c>
    </row>
    <row r="735" spans="1:11" ht="14.4" customHeight="1" x14ac:dyDescent="0.3">
      <c r="A735" s="831" t="s">
        <v>586</v>
      </c>
      <c r="B735" s="832" t="s">
        <v>587</v>
      </c>
      <c r="C735" s="835" t="s">
        <v>3372</v>
      </c>
      <c r="D735" s="863" t="s">
        <v>3373</v>
      </c>
      <c r="E735" s="835" t="s">
        <v>3894</v>
      </c>
      <c r="F735" s="863" t="s">
        <v>3895</v>
      </c>
      <c r="G735" s="835" t="s">
        <v>4567</v>
      </c>
      <c r="H735" s="835" t="s">
        <v>4568</v>
      </c>
      <c r="I735" s="849">
        <v>9154</v>
      </c>
      <c r="J735" s="849">
        <v>1</v>
      </c>
      <c r="K735" s="850">
        <v>9154</v>
      </c>
    </row>
    <row r="736" spans="1:11" ht="14.4" customHeight="1" x14ac:dyDescent="0.3">
      <c r="A736" s="831" t="s">
        <v>586</v>
      </c>
      <c r="B736" s="832" t="s">
        <v>587</v>
      </c>
      <c r="C736" s="835" t="s">
        <v>3372</v>
      </c>
      <c r="D736" s="863" t="s">
        <v>3373</v>
      </c>
      <c r="E736" s="835" t="s">
        <v>3894</v>
      </c>
      <c r="F736" s="863" t="s">
        <v>3895</v>
      </c>
      <c r="G736" s="835" t="s">
        <v>4569</v>
      </c>
      <c r="H736" s="835" t="s">
        <v>4570</v>
      </c>
      <c r="I736" s="849">
        <v>9660</v>
      </c>
      <c r="J736" s="849">
        <v>1</v>
      </c>
      <c r="K736" s="850">
        <v>9660</v>
      </c>
    </row>
    <row r="737" spans="1:11" ht="14.4" customHeight="1" x14ac:dyDescent="0.3">
      <c r="A737" s="831" t="s">
        <v>586</v>
      </c>
      <c r="B737" s="832" t="s">
        <v>587</v>
      </c>
      <c r="C737" s="835" t="s">
        <v>3372</v>
      </c>
      <c r="D737" s="863" t="s">
        <v>3373</v>
      </c>
      <c r="E737" s="835" t="s">
        <v>3894</v>
      </c>
      <c r="F737" s="863" t="s">
        <v>3895</v>
      </c>
      <c r="G737" s="835" t="s">
        <v>4571</v>
      </c>
      <c r="H737" s="835" t="s">
        <v>4572</v>
      </c>
      <c r="I737" s="849">
        <v>9660</v>
      </c>
      <c r="J737" s="849">
        <v>1</v>
      </c>
      <c r="K737" s="850">
        <v>9660</v>
      </c>
    </row>
    <row r="738" spans="1:11" ht="14.4" customHeight="1" x14ac:dyDescent="0.3">
      <c r="A738" s="831" t="s">
        <v>586</v>
      </c>
      <c r="B738" s="832" t="s">
        <v>587</v>
      </c>
      <c r="C738" s="835" t="s">
        <v>3372</v>
      </c>
      <c r="D738" s="863" t="s">
        <v>3373</v>
      </c>
      <c r="E738" s="835" t="s">
        <v>3894</v>
      </c>
      <c r="F738" s="863" t="s">
        <v>3895</v>
      </c>
      <c r="G738" s="835" t="s">
        <v>4573</v>
      </c>
      <c r="H738" s="835" t="s">
        <v>4574</v>
      </c>
      <c r="I738" s="849">
        <v>9154</v>
      </c>
      <c r="J738" s="849">
        <v>1</v>
      </c>
      <c r="K738" s="850">
        <v>9154</v>
      </c>
    </row>
    <row r="739" spans="1:11" ht="14.4" customHeight="1" x14ac:dyDescent="0.3">
      <c r="A739" s="831" t="s">
        <v>586</v>
      </c>
      <c r="B739" s="832" t="s">
        <v>587</v>
      </c>
      <c r="C739" s="835" t="s">
        <v>3372</v>
      </c>
      <c r="D739" s="863" t="s">
        <v>3373</v>
      </c>
      <c r="E739" s="835" t="s">
        <v>3894</v>
      </c>
      <c r="F739" s="863" t="s">
        <v>3895</v>
      </c>
      <c r="G739" s="835" t="s">
        <v>4575</v>
      </c>
      <c r="H739" s="835" t="s">
        <v>4576</v>
      </c>
      <c r="I739" s="849">
        <v>9660</v>
      </c>
      <c r="J739" s="849">
        <v>2</v>
      </c>
      <c r="K739" s="850">
        <v>19320</v>
      </c>
    </row>
    <row r="740" spans="1:11" ht="14.4" customHeight="1" x14ac:dyDescent="0.3">
      <c r="A740" s="831" t="s">
        <v>586</v>
      </c>
      <c r="B740" s="832" t="s">
        <v>587</v>
      </c>
      <c r="C740" s="835" t="s">
        <v>3372</v>
      </c>
      <c r="D740" s="863" t="s">
        <v>3373</v>
      </c>
      <c r="E740" s="835" t="s">
        <v>3894</v>
      </c>
      <c r="F740" s="863" t="s">
        <v>3895</v>
      </c>
      <c r="G740" s="835" t="s">
        <v>4577</v>
      </c>
      <c r="H740" s="835" t="s">
        <v>4578</v>
      </c>
      <c r="I740" s="849">
        <v>9154</v>
      </c>
      <c r="J740" s="849">
        <v>6</v>
      </c>
      <c r="K740" s="850">
        <v>54924</v>
      </c>
    </row>
    <row r="741" spans="1:11" ht="14.4" customHeight="1" x14ac:dyDescent="0.3">
      <c r="A741" s="831" t="s">
        <v>586</v>
      </c>
      <c r="B741" s="832" t="s">
        <v>587</v>
      </c>
      <c r="C741" s="835" t="s">
        <v>3372</v>
      </c>
      <c r="D741" s="863" t="s">
        <v>3373</v>
      </c>
      <c r="E741" s="835" t="s">
        <v>3894</v>
      </c>
      <c r="F741" s="863" t="s">
        <v>3895</v>
      </c>
      <c r="G741" s="835" t="s">
        <v>4579</v>
      </c>
      <c r="H741" s="835" t="s">
        <v>4580</v>
      </c>
      <c r="I741" s="849">
        <v>9154</v>
      </c>
      <c r="J741" s="849">
        <v>2</v>
      </c>
      <c r="K741" s="850">
        <v>18308</v>
      </c>
    </row>
    <row r="742" spans="1:11" ht="14.4" customHeight="1" x14ac:dyDescent="0.3">
      <c r="A742" s="831" t="s">
        <v>586</v>
      </c>
      <c r="B742" s="832" t="s">
        <v>587</v>
      </c>
      <c r="C742" s="835" t="s">
        <v>3372</v>
      </c>
      <c r="D742" s="863" t="s">
        <v>3373</v>
      </c>
      <c r="E742" s="835" t="s">
        <v>3894</v>
      </c>
      <c r="F742" s="863" t="s">
        <v>3895</v>
      </c>
      <c r="G742" s="835" t="s">
        <v>4581</v>
      </c>
      <c r="H742" s="835" t="s">
        <v>4582</v>
      </c>
      <c r="I742" s="849">
        <v>11304.009765625</v>
      </c>
      <c r="J742" s="849">
        <v>1</v>
      </c>
      <c r="K742" s="850">
        <v>11304.009765625</v>
      </c>
    </row>
    <row r="743" spans="1:11" ht="14.4" customHeight="1" x14ac:dyDescent="0.3">
      <c r="A743" s="831" t="s">
        <v>586</v>
      </c>
      <c r="B743" s="832" t="s">
        <v>587</v>
      </c>
      <c r="C743" s="835" t="s">
        <v>3372</v>
      </c>
      <c r="D743" s="863" t="s">
        <v>3373</v>
      </c>
      <c r="E743" s="835" t="s">
        <v>3894</v>
      </c>
      <c r="F743" s="863" t="s">
        <v>3895</v>
      </c>
      <c r="G743" s="835" t="s">
        <v>4583</v>
      </c>
      <c r="H743" s="835" t="s">
        <v>4584</v>
      </c>
      <c r="I743" s="849">
        <v>11304.009765625</v>
      </c>
      <c r="J743" s="849">
        <v>1</v>
      </c>
      <c r="K743" s="850">
        <v>11304.009765625</v>
      </c>
    </row>
    <row r="744" spans="1:11" ht="14.4" customHeight="1" x14ac:dyDescent="0.3">
      <c r="A744" s="831" t="s">
        <v>586</v>
      </c>
      <c r="B744" s="832" t="s">
        <v>587</v>
      </c>
      <c r="C744" s="835" t="s">
        <v>3372</v>
      </c>
      <c r="D744" s="863" t="s">
        <v>3373</v>
      </c>
      <c r="E744" s="835" t="s">
        <v>3894</v>
      </c>
      <c r="F744" s="863" t="s">
        <v>3895</v>
      </c>
      <c r="G744" s="835" t="s">
        <v>4585</v>
      </c>
      <c r="H744" s="835" t="s">
        <v>4586</v>
      </c>
      <c r="I744" s="849">
        <v>527.8499755859375</v>
      </c>
      <c r="J744" s="849">
        <v>2</v>
      </c>
      <c r="K744" s="850">
        <v>1055.699951171875</v>
      </c>
    </row>
    <row r="745" spans="1:11" ht="14.4" customHeight="1" x14ac:dyDescent="0.3">
      <c r="A745" s="831" t="s">
        <v>586</v>
      </c>
      <c r="B745" s="832" t="s">
        <v>587</v>
      </c>
      <c r="C745" s="835" t="s">
        <v>3372</v>
      </c>
      <c r="D745" s="863" t="s">
        <v>3373</v>
      </c>
      <c r="E745" s="835" t="s">
        <v>3894</v>
      </c>
      <c r="F745" s="863" t="s">
        <v>3895</v>
      </c>
      <c r="G745" s="835" t="s">
        <v>4587</v>
      </c>
      <c r="H745" s="835" t="s">
        <v>4588</v>
      </c>
      <c r="I745" s="849">
        <v>527.8499755859375</v>
      </c>
      <c r="J745" s="849">
        <v>31</v>
      </c>
      <c r="K745" s="850">
        <v>16363.349609375</v>
      </c>
    </row>
    <row r="746" spans="1:11" ht="14.4" customHeight="1" x14ac:dyDescent="0.3">
      <c r="A746" s="831" t="s">
        <v>586</v>
      </c>
      <c r="B746" s="832" t="s">
        <v>587</v>
      </c>
      <c r="C746" s="835" t="s">
        <v>3372</v>
      </c>
      <c r="D746" s="863" t="s">
        <v>3373</v>
      </c>
      <c r="E746" s="835" t="s">
        <v>3894</v>
      </c>
      <c r="F746" s="863" t="s">
        <v>3895</v>
      </c>
      <c r="G746" s="835" t="s">
        <v>4589</v>
      </c>
      <c r="H746" s="835" t="s">
        <v>4590</v>
      </c>
      <c r="I746" s="849">
        <v>527.8499755859375</v>
      </c>
      <c r="J746" s="849">
        <v>51</v>
      </c>
      <c r="K746" s="850">
        <v>26920.349487304688</v>
      </c>
    </row>
    <row r="747" spans="1:11" ht="14.4" customHeight="1" x14ac:dyDescent="0.3">
      <c r="A747" s="831" t="s">
        <v>586</v>
      </c>
      <c r="B747" s="832" t="s">
        <v>587</v>
      </c>
      <c r="C747" s="835" t="s">
        <v>3372</v>
      </c>
      <c r="D747" s="863" t="s">
        <v>3373</v>
      </c>
      <c r="E747" s="835" t="s">
        <v>3894</v>
      </c>
      <c r="F747" s="863" t="s">
        <v>3895</v>
      </c>
      <c r="G747" s="835" t="s">
        <v>4591</v>
      </c>
      <c r="H747" s="835" t="s">
        <v>4592</v>
      </c>
      <c r="I747" s="849">
        <v>527.8499755859375</v>
      </c>
      <c r="J747" s="849">
        <v>64</v>
      </c>
      <c r="K747" s="850">
        <v>33782.399536132812</v>
      </c>
    </row>
    <row r="748" spans="1:11" ht="14.4" customHeight="1" x14ac:dyDescent="0.3">
      <c r="A748" s="831" t="s">
        <v>586</v>
      </c>
      <c r="B748" s="832" t="s">
        <v>587</v>
      </c>
      <c r="C748" s="835" t="s">
        <v>3372</v>
      </c>
      <c r="D748" s="863" t="s">
        <v>3373</v>
      </c>
      <c r="E748" s="835" t="s">
        <v>3894</v>
      </c>
      <c r="F748" s="863" t="s">
        <v>3895</v>
      </c>
      <c r="G748" s="835" t="s">
        <v>4593</v>
      </c>
      <c r="H748" s="835" t="s">
        <v>4594</v>
      </c>
      <c r="I748" s="849">
        <v>527.8499755859375</v>
      </c>
      <c r="J748" s="849">
        <v>40</v>
      </c>
      <c r="K748" s="850">
        <v>21113.999267578125</v>
      </c>
    </row>
    <row r="749" spans="1:11" ht="14.4" customHeight="1" x14ac:dyDescent="0.3">
      <c r="A749" s="831" t="s">
        <v>586</v>
      </c>
      <c r="B749" s="832" t="s">
        <v>587</v>
      </c>
      <c r="C749" s="835" t="s">
        <v>3372</v>
      </c>
      <c r="D749" s="863" t="s">
        <v>3373</v>
      </c>
      <c r="E749" s="835" t="s">
        <v>3894</v>
      </c>
      <c r="F749" s="863" t="s">
        <v>3895</v>
      </c>
      <c r="G749" s="835" t="s">
        <v>4595</v>
      </c>
      <c r="H749" s="835" t="s">
        <v>4596</v>
      </c>
      <c r="I749" s="849">
        <v>527.8499755859375</v>
      </c>
      <c r="J749" s="849">
        <v>17</v>
      </c>
      <c r="K749" s="850">
        <v>8973.4498291015625</v>
      </c>
    </row>
    <row r="750" spans="1:11" ht="14.4" customHeight="1" x14ac:dyDescent="0.3">
      <c r="A750" s="831" t="s">
        <v>586</v>
      </c>
      <c r="B750" s="832" t="s">
        <v>587</v>
      </c>
      <c r="C750" s="835" t="s">
        <v>3372</v>
      </c>
      <c r="D750" s="863" t="s">
        <v>3373</v>
      </c>
      <c r="E750" s="835" t="s">
        <v>3894</v>
      </c>
      <c r="F750" s="863" t="s">
        <v>3895</v>
      </c>
      <c r="G750" s="835" t="s">
        <v>4597</v>
      </c>
      <c r="H750" s="835" t="s">
        <v>4598</v>
      </c>
      <c r="I750" s="849">
        <v>527.8499755859375</v>
      </c>
      <c r="J750" s="849">
        <v>7</v>
      </c>
      <c r="K750" s="850">
        <v>3694.9500732421875</v>
      </c>
    </row>
    <row r="751" spans="1:11" ht="14.4" customHeight="1" x14ac:dyDescent="0.3">
      <c r="A751" s="831" t="s">
        <v>586</v>
      </c>
      <c r="B751" s="832" t="s">
        <v>587</v>
      </c>
      <c r="C751" s="835" t="s">
        <v>3372</v>
      </c>
      <c r="D751" s="863" t="s">
        <v>3373</v>
      </c>
      <c r="E751" s="835" t="s">
        <v>3894</v>
      </c>
      <c r="F751" s="863" t="s">
        <v>3895</v>
      </c>
      <c r="G751" s="835" t="s">
        <v>4599</v>
      </c>
      <c r="H751" s="835" t="s">
        <v>4600</v>
      </c>
      <c r="I751" s="849">
        <v>527.8499755859375</v>
      </c>
      <c r="J751" s="849">
        <v>1</v>
      </c>
      <c r="K751" s="850">
        <v>527.8499755859375</v>
      </c>
    </row>
    <row r="752" spans="1:11" ht="14.4" customHeight="1" x14ac:dyDescent="0.3">
      <c r="A752" s="831" t="s">
        <v>586</v>
      </c>
      <c r="B752" s="832" t="s">
        <v>587</v>
      </c>
      <c r="C752" s="835" t="s">
        <v>3372</v>
      </c>
      <c r="D752" s="863" t="s">
        <v>3373</v>
      </c>
      <c r="E752" s="835" t="s">
        <v>3894</v>
      </c>
      <c r="F752" s="863" t="s">
        <v>3895</v>
      </c>
      <c r="G752" s="835" t="s">
        <v>4601</v>
      </c>
      <c r="H752" s="835" t="s">
        <v>4602</v>
      </c>
      <c r="I752" s="849">
        <v>5442.9501953125</v>
      </c>
      <c r="J752" s="849">
        <v>2</v>
      </c>
      <c r="K752" s="850">
        <v>10885.900390625</v>
      </c>
    </row>
    <row r="753" spans="1:11" ht="14.4" customHeight="1" x14ac:dyDescent="0.3">
      <c r="A753" s="831" t="s">
        <v>586</v>
      </c>
      <c r="B753" s="832" t="s">
        <v>587</v>
      </c>
      <c r="C753" s="835" t="s">
        <v>3372</v>
      </c>
      <c r="D753" s="863" t="s">
        <v>3373</v>
      </c>
      <c r="E753" s="835" t="s">
        <v>3894</v>
      </c>
      <c r="F753" s="863" t="s">
        <v>3895</v>
      </c>
      <c r="G753" s="835" t="s">
        <v>4603</v>
      </c>
      <c r="H753" s="835" t="s">
        <v>4604</v>
      </c>
      <c r="I753" s="849">
        <v>5442.9501953125</v>
      </c>
      <c r="J753" s="849">
        <v>3</v>
      </c>
      <c r="K753" s="850">
        <v>16328.8505859375</v>
      </c>
    </row>
    <row r="754" spans="1:11" ht="14.4" customHeight="1" x14ac:dyDescent="0.3">
      <c r="A754" s="831" t="s">
        <v>586</v>
      </c>
      <c r="B754" s="832" t="s">
        <v>587</v>
      </c>
      <c r="C754" s="835" t="s">
        <v>3372</v>
      </c>
      <c r="D754" s="863" t="s">
        <v>3373</v>
      </c>
      <c r="E754" s="835" t="s">
        <v>3894</v>
      </c>
      <c r="F754" s="863" t="s">
        <v>3895</v>
      </c>
      <c r="G754" s="835" t="s">
        <v>4605</v>
      </c>
      <c r="H754" s="835" t="s">
        <v>4606</v>
      </c>
      <c r="I754" s="849">
        <v>4452.7998046875</v>
      </c>
      <c r="J754" s="849">
        <v>13</v>
      </c>
      <c r="K754" s="850">
        <v>57886.3974609375</v>
      </c>
    </row>
    <row r="755" spans="1:11" ht="14.4" customHeight="1" x14ac:dyDescent="0.3">
      <c r="A755" s="831" t="s">
        <v>586</v>
      </c>
      <c r="B755" s="832" t="s">
        <v>587</v>
      </c>
      <c r="C755" s="835" t="s">
        <v>3372</v>
      </c>
      <c r="D755" s="863" t="s">
        <v>3373</v>
      </c>
      <c r="E755" s="835" t="s">
        <v>3894</v>
      </c>
      <c r="F755" s="863" t="s">
        <v>3895</v>
      </c>
      <c r="G755" s="835" t="s">
        <v>4607</v>
      </c>
      <c r="H755" s="835" t="s">
        <v>4608</v>
      </c>
      <c r="I755" s="849">
        <v>4452.7998046875</v>
      </c>
      <c r="J755" s="849">
        <v>20</v>
      </c>
      <c r="K755" s="850">
        <v>89055.99609375</v>
      </c>
    </row>
    <row r="756" spans="1:11" ht="14.4" customHeight="1" x14ac:dyDescent="0.3">
      <c r="A756" s="831" t="s">
        <v>586</v>
      </c>
      <c r="B756" s="832" t="s">
        <v>587</v>
      </c>
      <c r="C756" s="835" t="s">
        <v>3372</v>
      </c>
      <c r="D756" s="863" t="s">
        <v>3373</v>
      </c>
      <c r="E756" s="835" t="s">
        <v>3894</v>
      </c>
      <c r="F756" s="863" t="s">
        <v>3895</v>
      </c>
      <c r="G756" s="835" t="s">
        <v>4609</v>
      </c>
      <c r="H756" s="835" t="s">
        <v>4610</v>
      </c>
      <c r="I756" s="849">
        <v>4452.7998046875</v>
      </c>
      <c r="J756" s="849">
        <v>5</v>
      </c>
      <c r="K756" s="850">
        <v>22263.9990234375</v>
      </c>
    </row>
    <row r="757" spans="1:11" ht="14.4" customHeight="1" x14ac:dyDescent="0.3">
      <c r="A757" s="831" t="s">
        <v>586</v>
      </c>
      <c r="B757" s="832" t="s">
        <v>587</v>
      </c>
      <c r="C757" s="835" t="s">
        <v>3372</v>
      </c>
      <c r="D757" s="863" t="s">
        <v>3373</v>
      </c>
      <c r="E757" s="835" t="s">
        <v>3894</v>
      </c>
      <c r="F757" s="863" t="s">
        <v>3895</v>
      </c>
      <c r="G757" s="835" t="s">
        <v>4611</v>
      </c>
      <c r="H757" s="835" t="s">
        <v>4612</v>
      </c>
      <c r="I757" s="849">
        <v>8717</v>
      </c>
      <c r="J757" s="849">
        <v>2</v>
      </c>
      <c r="K757" s="850">
        <v>17434</v>
      </c>
    </row>
    <row r="758" spans="1:11" ht="14.4" customHeight="1" x14ac:dyDescent="0.3">
      <c r="A758" s="831" t="s">
        <v>586</v>
      </c>
      <c r="B758" s="832" t="s">
        <v>587</v>
      </c>
      <c r="C758" s="835" t="s">
        <v>3372</v>
      </c>
      <c r="D758" s="863" t="s">
        <v>3373</v>
      </c>
      <c r="E758" s="835" t="s">
        <v>3894</v>
      </c>
      <c r="F758" s="863" t="s">
        <v>3895</v>
      </c>
      <c r="G758" s="835" t="s">
        <v>4613</v>
      </c>
      <c r="H758" s="835" t="s">
        <v>4614</v>
      </c>
      <c r="I758" s="849">
        <v>8717</v>
      </c>
      <c r="J758" s="849">
        <v>1</v>
      </c>
      <c r="K758" s="850">
        <v>8717</v>
      </c>
    </row>
    <row r="759" spans="1:11" ht="14.4" customHeight="1" x14ac:dyDescent="0.3">
      <c r="A759" s="831" t="s">
        <v>586</v>
      </c>
      <c r="B759" s="832" t="s">
        <v>587</v>
      </c>
      <c r="C759" s="835" t="s">
        <v>3372</v>
      </c>
      <c r="D759" s="863" t="s">
        <v>3373</v>
      </c>
      <c r="E759" s="835" t="s">
        <v>3894</v>
      </c>
      <c r="F759" s="863" t="s">
        <v>3895</v>
      </c>
      <c r="G759" s="835" t="s">
        <v>4615</v>
      </c>
      <c r="H759" s="835" t="s">
        <v>4616</v>
      </c>
      <c r="I759" s="849">
        <v>8717</v>
      </c>
      <c r="J759" s="849">
        <v>1</v>
      </c>
      <c r="K759" s="850">
        <v>8717</v>
      </c>
    </row>
    <row r="760" spans="1:11" ht="14.4" customHeight="1" x14ac:dyDescent="0.3">
      <c r="A760" s="831" t="s">
        <v>586</v>
      </c>
      <c r="B760" s="832" t="s">
        <v>587</v>
      </c>
      <c r="C760" s="835" t="s">
        <v>3372</v>
      </c>
      <c r="D760" s="863" t="s">
        <v>3373</v>
      </c>
      <c r="E760" s="835" t="s">
        <v>3894</v>
      </c>
      <c r="F760" s="863" t="s">
        <v>3895</v>
      </c>
      <c r="G760" s="835" t="s">
        <v>4617</v>
      </c>
      <c r="H760" s="835" t="s">
        <v>4618</v>
      </c>
      <c r="I760" s="849">
        <v>8126.06982421875</v>
      </c>
      <c r="J760" s="849">
        <v>2</v>
      </c>
      <c r="K760" s="850">
        <v>16252.1396484375</v>
      </c>
    </row>
    <row r="761" spans="1:11" ht="14.4" customHeight="1" x14ac:dyDescent="0.3">
      <c r="A761" s="831" t="s">
        <v>586</v>
      </c>
      <c r="B761" s="832" t="s">
        <v>587</v>
      </c>
      <c r="C761" s="835" t="s">
        <v>3372</v>
      </c>
      <c r="D761" s="863" t="s">
        <v>3373</v>
      </c>
      <c r="E761" s="835" t="s">
        <v>3894</v>
      </c>
      <c r="F761" s="863" t="s">
        <v>3895</v>
      </c>
      <c r="G761" s="835" t="s">
        <v>4619</v>
      </c>
      <c r="H761" s="835" t="s">
        <v>4620</v>
      </c>
      <c r="I761" s="849">
        <v>8126.10009765625</v>
      </c>
      <c r="J761" s="849">
        <v>1</v>
      </c>
      <c r="K761" s="850">
        <v>8126.10009765625</v>
      </c>
    </row>
    <row r="762" spans="1:11" ht="14.4" customHeight="1" x14ac:dyDescent="0.3">
      <c r="A762" s="831" t="s">
        <v>586</v>
      </c>
      <c r="B762" s="832" t="s">
        <v>587</v>
      </c>
      <c r="C762" s="835" t="s">
        <v>3372</v>
      </c>
      <c r="D762" s="863" t="s">
        <v>3373</v>
      </c>
      <c r="E762" s="835" t="s">
        <v>3894</v>
      </c>
      <c r="F762" s="863" t="s">
        <v>3895</v>
      </c>
      <c r="G762" s="835" t="s">
        <v>4621</v>
      </c>
      <c r="H762" s="835" t="s">
        <v>4622</v>
      </c>
      <c r="I762" s="849">
        <v>11408</v>
      </c>
      <c r="J762" s="849">
        <v>7</v>
      </c>
      <c r="K762" s="850">
        <v>79856</v>
      </c>
    </row>
    <row r="763" spans="1:11" ht="14.4" customHeight="1" x14ac:dyDescent="0.3">
      <c r="A763" s="831" t="s">
        <v>586</v>
      </c>
      <c r="B763" s="832" t="s">
        <v>587</v>
      </c>
      <c r="C763" s="835" t="s">
        <v>3372</v>
      </c>
      <c r="D763" s="863" t="s">
        <v>3373</v>
      </c>
      <c r="E763" s="835" t="s">
        <v>3894</v>
      </c>
      <c r="F763" s="863" t="s">
        <v>3895</v>
      </c>
      <c r="G763" s="835" t="s">
        <v>4623</v>
      </c>
      <c r="H763" s="835" t="s">
        <v>4624</v>
      </c>
      <c r="I763" s="849">
        <v>11408</v>
      </c>
      <c r="J763" s="849">
        <v>7</v>
      </c>
      <c r="K763" s="850">
        <v>79856</v>
      </c>
    </row>
    <row r="764" spans="1:11" ht="14.4" customHeight="1" x14ac:dyDescent="0.3">
      <c r="A764" s="831" t="s">
        <v>586</v>
      </c>
      <c r="B764" s="832" t="s">
        <v>587</v>
      </c>
      <c r="C764" s="835" t="s">
        <v>3372</v>
      </c>
      <c r="D764" s="863" t="s">
        <v>3373</v>
      </c>
      <c r="E764" s="835" t="s">
        <v>3894</v>
      </c>
      <c r="F764" s="863" t="s">
        <v>3895</v>
      </c>
      <c r="G764" s="835" t="s">
        <v>4625</v>
      </c>
      <c r="H764" s="835" t="s">
        <v>4626</v>
      </c>
      <c r="I764" s="849">
        <v>11408</v>
      </c>
      <c r="J764" s="849">
        <v>7</v>
      </c>
      <c r="K764" s="850">
        <v>79856</v>
      </c>
    </row>
    <row r="765" spans="1:11" ht="14.4" customHeight="1" x14ac:dyDescent="0.3">
      <c r="A765" s="831" t="s">
        <v>586</v>
      </c>
      <c r="B765" s="832" t="s">
        <v>587</v>
      </c>
      <c r="C765" s="835" t="s">
        <v>3372</v>
      </c>
      <c r="D765" s="863" t="s">
        <v>3373</v>
      </c>
      <c r="E765" s="835" t="s">
        <v>3894</v>
      </c>
      <c r="F765" s="863" t="s">
        <v>3895</v>
      </c>
      <c r="G765" s="835" t="s">
        <v>4627</v>
      </c>
      <c r="H765" s="835" t="s">
        <v>4628</v>
      </c>
      <c r="I765" s="849">
        <v>11006.3203125</v>
      </c>
      <c r="J765" s="849">
        <v>2</v>
      </c>
      <c r="K765" s="850">
        <v>22012.640625</v>
      </c>
    </row>
    <row r="766" spans="1:11" ht="14.4" customHeight="1" x14ac:dyDescent="0.3">
      <c r="A766" s="831" t="s">
        <v>586</v>
      </c>
      <c r="B766" s="832" t="s">
        <v>587</v>
      </c>
      <c r="C766" s="835" t="s">
        <v>3372</v>
      </c>
      <c r="D766" s="863" t="s">
        <v>3373</v>
      </c>
      <c r="E766" s="835" t="s">
        <v>3894</v>
      </c>
      <c r="F766" s="863" t="s">
        <v>3895</v>
      </c>
      <c r="G766" s="835" t="s">
        <v>4629</v>
      </c>
      <c r="H766" s="835" t="s">
        <v>4630</v>
      </c>
      <c r="I766" s="849">
        <v>8256.6904296875</v>
      </c>
      <c r="J766" s="849">
        <v>1</v>
      </c>
      <c r="K766" s="850">
        <v>8256.6904296875</v>
      </c>
    </row>
    <row r="767" spans="1:11" ht="14.4" customHeight="1" x14ac:dyDescent="0.3">
      <c r="A767" s="831" t="s">
        <v>586</v>
      </c>
      <c r="B767" s="832" t="s">
        <v>587</v>
      </c>
      <c r="C767" s="835" t="s">
        <v>3372</v>
      </c>
      <c r="D767" s="863" t="s">
        <v>3373</v>
      </c>
      <c r="E767" s="835" t="s">
        <v>3894</v>
      </c>
      <c r="F767" s="863" t="s">
        <v>3895</v>
      </c>
      <c r="G767" s="835" t="s">
        <v>4631</v>
      </c>
      <c r="H767" s="835" t="s">
        <v>4632</v>
      </c>
      <c r="I767" s="849">
        <v>8256.68505859375</v>
      </c>
      <c r="J767" s="849">
        <v>2</v>
      </c>
      <c r="K767" s="850">
        <v>16513.3701171875</v>
      </c>
    </row>
    <row r="768" spans="1:11" ht="14.4" customHeight="1" x14ac:dyDescent="0.3">
      <c r="A768" s="831" t="s">
        <v>586</v>
      </c>
      <c r="B768" s="832" t="s">
        <v>587</v>
      </c>
      <c r="C768" s="835" t="s">
        <v>3372</v>
      </c>
      <c r="D768" s="863" t="s">
        <v>3373</v>
      </c>
      <c r="E768" s="835" t="s">
        <v>3894</v>
      </c>
      <c r="F768" s="863" t="s">
        <v>3895</v>
      </c>
      <c r="G768" s="835" t="s">
        <v>4633</v>
      </c>
      <c r="H768" s="835" t="s">
        <v>4634</v>
      </c>
      <c r="I768" s="849">
        <v>8256.6904296875</v>
      </c>
      <c r="J768" s="849">
        <v>2</v>
      </c>
      <c r="K768" s="850">
        <v>16513.380859375</v>
      </c>
    </row>
    <row r="769" spans="1:11" ht="14.4" customHeight="1" x14ac:dyDescent="0.3">
      <c r="A769" s="831" t="s">
        <v>586</v>
      </c>
      <c r="B769" s="832" t="s">
        <v>587</v>
      </c>
      <c r="C769" s="835" t="s">
        <v>3372</v>
      </c>
      <c r="D769" s="863" t="s">
        <v>3373</v>
      </c>
      <c r="E769" s="835" t="s">
        <v>3894</v>
      </c>
      <c r="F769" s="863" t="s">
        <v>3895</v>
      </c>
      <c r="G769" s="835" t="s">
        <v>4635</v>
      </c>
      <c r="H769" s="835" t="s">
        <v>4636</v>
      </c>
      <c r="I769" s="849">
        <v>8256.6904296875</v>
      </c>
      <c r="J769" s="849">
        <v>2</v>
      </c>
      <c r="K769" s="850">
        <v>16513.380859375</v>
      </c>
    </row>
    <row r="770" spans="1:11" ht="14.4" customHeight="1" x14ac:dyDescent="0.3">
      <c r="A770" s="831" t="s">
        <v>586</v>
      </c>
      <c r="B770" s="832" t="s">
        <v>587</v>
      </c>
      <c r="C770" s="835" t="s">
        <v>3372</v>
      </c>
      <c r="D770" s="863" t="s">
        <v>3373</v>
      </c>
      <c r="E770" s="835" t="s">
        <v>3894</v>
      </c>
      <c r="F770" s="863" t="s">
        <v>3895</v>
      </c>
      <c r="G770" s="835" t="s">
        <v>4637</v>
      </c>
      <c r="H770" s="835" t="s">
        <v>4638</v>
      </c>
      <c r="I770" s="849">
        <v>8256.6533203125</v>
      </c>
      <c r="J770" s="849">
        <v>3</v>
      </c>
      <c r="K770" s="850">
        <v>24769.9599609375</v>
      </c>
    </row>
    <row r="771" spans="1:11" ht="14.4" customHeight="1" x14ac:dyDescent="0.3">
      <c r="A771" s="831" t="s">
        <v>586</v>
      </c>
      <c r="B771" s="832" t="s">
        <v>587</v>
      </c>
      <c r="C771" s="835" t="s">
        <v>3372</v>
      </c>
      <c r="D771" s="863" t="s">
        <v>3373</v>
      </c>
      <c r="E771" s="835" t="s">
        <v>3894</v>
      </c>
      <c r="F771" s="863" t="s">
        <v>3895</v>
      </c>
      <c r="G771" s="835" t="s">
        <v>4639</v>
      </c>
      <c r="H771" s="835" t="s">
        <v>4640</v>
      </c>
      <c r="I771" s="849">
        <v>8256.6904296875</v>
      </c>
      <c r="J771" s="849">
        <v>1</v>
      </c>
      <c r="K771" s="850">
        <v>8256.6904296875</v>
      </c>
    </row>
    <row r="772" spans="1:11" ht="14.4" customHeight="1" x14ac:dyDescent="0.3">
      <c r="A772" s="831" t="s">
        <v>586</v>
      </c>
      <c r="B772" s="832" t="s">
        <v>587</v>
      </c>
      <c r="C772" s="835" t="s">
        <v>3372</v>
      </c>
      <c r="D772" s="863" t="s">
        <v>3373</v>
      </c>
      <c r="E772" s="835" t="s">
        <v>3894</v>
      </c>
      <c r="F772" s="863" t="s">
        <v>3895</v>
      </c>
      <c r="G772" s="835" t="s">
        <v>4641</v>
      </c>
      <c r="H772" s="835" t="s">
        <v>4642</v>
      </c>
      <c r="I772" s="849">
        <v>8256.7001953125</v>
      </c>
      <c r="J772" s="849">
        <v>1</v>
      </c>
      <c r="K772" s="850">
        <v>8256.7001953125</v>
      </c>
    </row>
    <row r="773" spans="1:11" ht="14.4" customHeight="1" x14ac:dyDescent="0.3">
      <c r="A773" s="831" t="s">
        <v>586</v>
      </c>
      <c r="B773" s="832" t="s">
        <v>587</v>
      </c>
      <c r="C773" s="835" t="s">
        <v>3372</v>
      </c>
      <c r="D773" s="863" t="s">
        <v>3373</v>
      </c>
      <c r="E773" s="835" t="s">
        <v>3894</v>
      </c>
      <c r="F773" s="863" t="s">
        <v>3895</v>
      </c>
      <c r="G773" s="835" t="s">
        <v>4643</v>
      </c>
      <c r="H773" s="835" t="s">
        <v>4644</v>
      </c>
      <c r="I773" s="849">
        <v>1437.97998046875</v>
      </c>
      <c r="J773" s="849">
        <v>1</v>
      </c>
      <c r="K773" s="850">
        <v>1437.97998046875</v>
      </c>
    </row>
    <row r="774" spans="1:11" ht="14.4" customHeight="1" x14ac:dyDescent="0.3">
      <c r="A774" s="831" t="s">
        <v>586</v>
      </c>
      <c r="B774" s="832" t="s">
        <v>587</v>
      </c>
      <c r="C774" s="835" t="s">
        <v>3372</v>
      </c>
      <c r="D774" s="863" t="s">
        <v>3373</v>
      </c>
      <c r="E774" s="835" t="s">
        <v>3894</v>
      </c>
      <c r="F774" s="863" t="s">
        <v>3895</v>
      </c>
      <c r="G774" s="835" t="s">
        <v>4645</v>
      </c>
      <c r="H774" s="835" t="s">
        <v>4646</v>
      </c>
      <c r="I774" s="849">
        <v>11040</v>
      </c>
      <c r="J774" s="849">
        <v>1</v>
      </c>
      <c r="K774" s="850">
        <v>11040</v>
      </c>
    </row>
    <row r="775" spans="1:11" ht="14.4" customHeight="1" x14ac:dyDescent="0.3">
      <c r="A775" s="831" t="s">
        <v>586</v>
      </c>
      <c r="B775" s="832" t="s">
        <v>587</v>
      </c>
      <c r="C775" s="835" t="s">
        <v>3372</v>
      </c>
      <c r="D775" s="863" t="s">
        <v>3373</v>
      </c>
      <c r="E775" s="835" t="s">
        <v>3894</v>
      </c>
      <c r="F775" s="863" t="s">
        <v>3895</v>
      </c>
      <c r="G775" s="835" t="s">
        <v>4647</v>
      </c>
      <c r="H775" s="835" t="s">
        <v>4648</v>
      </c>
      <c r="I775" s="849">
        <v>8453.9951171875</v>
      </c>
      <c r="J775" s="849">
        <v>2</v>
      </c>
      <c r="K775" s="850">
        <v>16907.990234375</v>
      </c>
    </row>
    <row r="776" spans="1:11" ht="14.4" customHeight="1" x14ac:dyDescent="0.3">
      <c r="A776" s="831" t="s">
        <v>586</v>
      </c>
      <c r="B776" s="832" t="s">
        <v>587</v>
      </c>
      <c r="C776" s="835" t="s">
        <v>3372</v>
      </c>
      <c r="D776" s="863" t="s">
        <v>3373</v>
      </c>
      <c r="E776" s="835" t="s">
        <v>3894</v>
      </c>
      <c r="F776" s="863" t="s">
        <v>3895</v>
      </c>
      <c r="G776" s="835" t="s">
        <v>4649</v>
      </c>
      <c r="H776" s="835" t="s">
        <v>4650</v>
      </c>
      <c r="I776" s="849">
        <v>8453.990234375</v>
      </c>
      <c r="J776" s="849">
        <v>1</v>
      </c>
      <c r="K776" s="850">
        <v>8453.990234375</v>
      </c>
    </row>
    <row r="777" spans="1:11" ht="14.4" customHeight="1" x14ac:dyDescent="0.3">
      <c r="A777" s="831" t="s">
        <v>586</v>
      </c>
      <c r="B777" s="832" t="s">
        <v>587</v>
      </c>
      <c r="C777" s="835" t="s">
        <v>3372</v>
      </c>
      <c r="D777" s="863" t="s">
        <v>3373</v>
      </c>
      <c r="E777" s="835" t="s">
        <v>3894</v>
      </c>
      <c r="F777" s="863" t="s">
        <v>3895</v>
      </c>
      <c r="G777" s="835" t="s">
        <v>4651</v>
      </c>
      <c r="H777" s="835" t="s">
        <v>4652</v>
      </c>
      <c r="I777" s="849">
        <v>8453.990234375</v>
      </c>
      <c r="J777" s="849">
        <v>1</v>
      </c>
      <c r="K777" s="850">
        <v>8453.990234375</v>
      </c>
    </row>
    <row r="778" spans="1:11" ht="14.4" customHeight="1" x14ac:dyDescent="0.3">
      <c r="A778" s="831" t="s">
        <v>586</v>
      </c>
      <c r="B778" s="832" t="s">
        <v>587</v>
      </c>
      <c r="C778" s="835" t="s">
        <v>3372</v>
      </c>
      <c r="D778" s="863" t="s">
        <v>3373</v>
      </c>
      <c r="E778" s="835" t="s">
        <v>3894</v>
      </c>
      <c r="F778" s="863" t="s">
        <v>3895</v>
      </c>
      <c r="G778" s="835" t="s">
        <v>4653</v>
      </c>
      <c r="H778" s="835" t="s">
        <v>4654</v>
      </c>
      <c r="I778" s="849">
        <v>8454</v>
      </c>
      <c r="J778" s="849">
        <v>1</v>
      </c>
      <c r="K778" s="850">
        <v>8454</v>
      </c>
    </row>
    <row r="779" spans="1:11" ht="14.4" customHeight="1" x14ac:dyDescent="0.3">
      <c r="A779" s="831" t="s">
        <v>586</v>
      </c>
      <c r="B779" s="832" t="s">
        <v>587</v>
      </c>
      <c r="C779" s="835" t="s">
        <v>3372</v>
      </c>
      <c r="D779" s="863" t="s">
        <v>3373</v>
      </c>
      <c r="E779" s="835" t="s">
        <v>3894</v>
      </c>
      <c r="F779" s="863" t="s">
        <v>3895</v>
      </c>
      <c r="G779" s="835" t="s">
        <v>4655</v>
      </c>
      <c r="H779" s="835" t="s">
        <v>4656</v>
      </c>
      <c r="I779" s="849">
        <v>8453.990234375</v>
      </c>
      <c r="J779" s="849">
        <v>1</v>
      </c>
      <c r="K779" s="850">
        <v>8453.990234375</v>
      </c>
    </row>
    <row r="780" spans="1:11" ht="14.4" customHeight="1" x14ac:dyDescent="0.3">
      <c r="A780" s="831" t="s">
        <v>586</v>
      </c>
      <c r="B780" s="832" t="s">
        <v>587</v>
      </c>
      <c r="C780" s="835" t="s">
        <v>3372</v>
      </c>
      <c r="D780" s="863" t="s">
        <v>3373</v>
      </c>
      <c r="E780" s="835" t="s">
        <v>3894</v>
      </c>
      <c r="F780" s="863" t="s">
        <v>3895</v>
      </c>
      <c r="G780" s="835" t="s">
        <v>4657</v>
      </c>
      <c r="H780" s="835" t="s">
        <v>4658</v>
      </c>
      <c r="I780" s="849">
        <v>1081.9200439453125</v>
      </c>
      <c r="J780" s="849">
        <v>2</v>
      </c>
      <c r="K780" s="850">
        <v>2163.840087890625</v>
      </c>
    </row>
    <row r="781" spans="1:11" ht="14.4" customHeight="1" x14ac:dyDescent="0.3">
      <c r="A781" s="831" t="s">
        <v>586</v>
      </c>
      <c r="B781" s="832" t="s">
        <v>587</v>
      </c>
      <c r="C781" s="835" t="s">
        <v>3372</v>
      </c>
      <c r="D781" s="863" t="s">
        <v>3373</v>
      </c>
      <c r="E781" s="835" t="s">
        <v>3894</v>
      </c>
      <c r="F781" s="863" t="s">
        <v>3895</v>
      </c>
      <c r="G781" s="835" t="s">
        <v>4659</v>
      </c>
      <c r="H781" s="835" t="s">
        <v>4660</v>
      </c>
      <c r="I781" s="849">
        <v>1081.9240234375</v>
      </c>
      <c r="J781" s="849">
        <v>7</v>
      </c>
      <c r="K781" s="850">
        <v>7573.4801025390625</v>
      </c>
    </row>
    <row r="782" spans="1:11" ht="14.4" customHeight="1" x14ac:dyDescent="0.3">
      <c r="A782" s="831" t="s">
        <v>586</v>
      </c>
      <c r="B782" s="832" t="s">
        <v>587</v>
      </c>
      <c r="C782" s="835" t="s">
        <v>3372</v>
      </c>
      <c r="D782" s="863" t="s">
        <v>3373</v>
      </c>
      <c r="E782" s="835" t="s">
        <v>3894</v>
      </c>
      <c r="F782" s="863" t="s">
        <v>3895</v>
      </c>
      <c r="G782" s="835" t="s">
        <v>4661</v>
      </c>
      <c r="H782" s="835" t="s">
        <v>4662</v>
      </c>
      <c r="I782" s="849">
        <v>4600</v>
      </c>
      <c r="J782" s="849">
        <v>18</v>
      </c>
      <c r="K782" s="850">
        <v>82800</v>
      </c>
    </row>
    <row r="783" spans="1:11" ht="14.4" customHeight="1" x14ac:dyDescent="0.3">
      <c r="A783" s="831" t="s">
        <v>586</v>
      </c>
      <c r="B783" s="832" t="s">
        <v>587</v>
      </c>
      <c r="C783" s="835" t="s">
        <v>3372</v>
      </c>
      <c r="D783" s="863" t="s">
        <v>3373</v>
      </c>
      <c r="E783" s="835" t="s">
        <v>3894</v>
      </c>
      <c r="F783" s="863" t="s">
        <v>3895</v>
      </c>
      <c r="G783" s="835" t="s">
        <v>4663</v>
      </c>
      <c r="H783" s="835" t="s">
        <v>4664</v>
      </c>
      <c r="I783" s="849">
        <v>3784.64990234375</v>
      </c>
      <c r="J783" s="849">
        <v>4</v>
      </c>
      <c r="K783" s="850">
        <v>15138.599609375</v>
      </c>
    </row>
    <row r="784" spans="1:11" ht="14.4" customHeight="1" x14ac:dyDescent="0.3">
      <c r="A784" s="831" t="s">
        <v>586</v>
      </c>
      <c r="B784" s="832" t="s">
        <v>587</v>
      </c>
      <c r="C784" s="835" t="s">
        <v>3372</v>
      </c>
      <c r="D784" s="863" t="s">
        <v>3373</v>
      </c>
      <c r="E784" s="835" t="s">
        <v>3894</v>
      </c>
      <c r="F784" s="863" t="s">
        <v>3895</v>
      </c>
      <c r="G784" s="835" t="s">
        <v>4665</v>
      </c>
      <c r="H784" s="835" t="s">
        <v>4666</v>
      </c>
      <c r="I784" s="849">
        <v>8390.400390625</v>
      </c>
      <c r="J784" s="849">
        <v>4</v>
      </c>
      <c r="K784" s="850">
        <v>33561.6015625</v>
      </c>
    </row>
    <row r="785" spans="1:11" ht="14.4" customHeight="1" x14ac:dyDescent="0.3">
      <c r="A785" s="831" t="s">
        <v>586</v>
      </c>
      <c r="B785" s="832" t="s">
        <v>587</v>
      </c>
      <c r="C785" s="835" t="s">
        <v>3372</v>
      </c>
      <c r="D785" s="863" t="s">
        <v>3373</v>
      </c>
      <c r="E785" s="835" t="s">
        <v>3894</v>
      </c>
      <c r="F785" s="863" t="s">
        <v>3895</v>
      </c>
      <c r="G785" s="835" t="s">
        <v>4667</v>
      </c>
      <c r="H785" s="835" t="s">
        <v>4668</v>
      </c>
      <c r="I785" s="849">
        <v>2875</v>
      </c>
      <c r="J785" s="849">
        <v>32</v>
      </c>
      <c r="K785" s="850">
        <v>92000</v>
      </c>
    </row>
    <row r="786" spans="1:11" ht="14.4" customHeight="1" x14ac:dyDescent="0.3">
      <c r="A786" s="831" t="s">
        <v>586</v>
      </c>
      <c r="B786" s="832" t="s">
        <v>587</v>
      </c>
      <c r="C786" s="835" t="s">
        <v>3372</v>
      </c>
      <c r="D786" s="863" t="s">
        <v>3373</v>
      </c>
      <c r="E786" s="835" t="s">
        <v>3894</v>
      </c>
      <c r="F786" s="863" t="s">
        <v>3895</v>
      </c>
      <c r="G786" s="835" t="s">
        <v>4669</v>
      </c>
      <c r="H786" s="835" t="s">
        <v>4670</v>
      </c>
      <c r="I786" s="849">
        <v>4312.5</v>
      </c>
      <c r="J786" s="849">
        <v>9</v>
      </c>
      <c r="K786" s="850">
        <v>38812.5</v>
      </c>
    </row>
    <row r="787" spans="1:11" ht="14.4" customHeight="1" x14ac:dyDescent="0.3">
      <c r="A787" s="831" t="s">
        <v>586</v>
      </c>
      <c r="B787" s="832" t="s">
        <v>587</v>
      </c>
      <c r="C787" s="835" t="s">
        <v>3372</v>
      </c>
      <c r="D787" s="863" t="s">
        <v>3373</v>
      </c>
      <c r="E787" s="835" t="s">
        <v>3894</v>
      </c>
      <c r="F787" s="863" t="s">
        <v>3895</v>
      </c>
      <c r="G787" s="835" t="s">
        <v>4671</v>
      </c>
      <c r="H787" s="835" t="s">
        <v>4672</v>
      </c>
      <c r="I787" s="849">
        <v>4312.5</v>
      </c>
      <c r="J787" s="849">
        <v>2</v>
      </c>
      <c r="K787" s="850">
        <v>8625</v>
      </c>
    </row>
    <row r="788" spans="1:11" ht="14.4" customHeight="1" x14ac:dyDescent="0.3">
      <c r="A788" s="831" t="s">
        <v>586</v>
      </c>
      <c r="B788" s="832" t="s">
        <v>587</v>
      </c>
      <c r="C788" s="835" t="s">
        <v>3372</v>
      </c>
      <c r="D788" s="863" t="s">
        <v>3373</v>
      </c>
      <c r="E788" s="835" t="s">
        <v>3894</v>
      </c>
      <c r="F788" s="863" t="s">
        <v>3895</v>
      </c>
      <c r="G788" s="835" t="s">
        <v>4673</v>
      </c>
      <c r="H788" s="835" t="s">
        <v>4674</v>
      </c>
      <c r="I788" s="849">
        <v>4600</v>
      </c>
      <c r="J788" s="849">
        <v>2</v>
      </c>
      <c r="K788" s="850">
        <v>9200</v>
      </c>
    </row>
    <row r="789" spans="1:11" ht="14.4" customHeight="1" x14ac:dyDescent="0.3">
      <c r="A789" s="831" t="s">
        <v>586</v>
      </c>
      <c r="B789" s="832" t="s">
        <v>587</v>
      </c>
      <c r="C789" s="835" t="s">
        <v>3372</v>
      </c>
      <c r="D789" s="863" t="s">
        <v>3373</v>
      </c>
      <c r="E789" s="835" t="s">
        <v>3894</v>
      </c>
      <c r="F789" s="863" t="s">
        <v>3895</v>
      </c>
      <c r="G789" s="835" t="s">
        <v>4675</v>
      </c>
      <c r="H789" s="835" t="s">
        <v>4676</v>
      </c>
      <c r="I789" s="849">
        <v>5175</v>
      </c>
      <c r="J789" s="849">
        <v>19</v>
      </c>
      <c r="K789" s="850">
        <v>98325</v>
      </c>
    </row>
    <row r="790" spans="1:11" ht="14.4" customHeight="1" x14ac:dyDescent="0.3">
      <c r="A790" s="831" t="s">
        <v>586</v>
      </c>
      <c r="B790" s="832" t="s">
        <v>587</v>
      </c>
      <c r="C790" s="835" t="s">
        <v>3372</v>
      </c>
      <c r="D790" s="863" t="s">
        <v>3373</v>
      </c>
      <c r="E790" s="835" t="s">
        <v>3894</v>
      </c>
      <c r="F790" s="863" t="s">
        <v>3895</v>
      </c>
      <c r="G790" s="835" t="s">
        <v>4677</v>
      </c>
      <c r="H790" s="835" t="s">
        <v>4678</v>
      </c>
      <c r="I790" s="849">
        <v>5409.60009765625</v>
      </c>
      <c r="J790" s="849">
        <v>2</v>
      </c>
      <c r="K790" s="850">
        <v>10819.2001953125</v>
      </c>
    </row>
    <row r="791" spans="1:11" ht="14.4" customHeight="1" x14ac:dyDescent="0.3">
      <c r="A791" s="831" t="s">
        <v>586</v>
      </c>
      <c r="B791" s="832" t="s">
        <v>587</v>
      </c>
      <c r="C791" s="835" t="s">
        <v>3372</v>
      </c>
      <c r="D791" s="863" t="s">
        <v>3373</v>
      </c>
      <c r="E791" s="835" t="s">
        <v>3894</v>
      </c>
      <c r="F791" s="863" t="s">
        <v>3895</v>
      </c>
      <c r="G791" s="835" t="s">
        <v>4679</v>
      </c>
      <c r="H791" s="835" t="s">
        <v>4680</v>
      </c>
      <c r="I791" s="849">
        <v>192.99250411987305</v>
      </c>
      <c r="J791" s="849">
        <v>10</v>
      </c>
      <c r="K791" s="850">
        <v>1929.9300079345703</v>
      </c>
    </row>
    <row r="792" spans="1:11" ht="14.4" customHeight="1" x14ac:dyDescent="0.3">
      <c r="A792" s="831" t="s">
        <v>586</v>
      </c>
      <c r="B792" s="832" t="s">
        <v>587</v>
      </c>
      <c r="C792" s="835" t="s">
        <v>3372</v>
      </c>
      <c r="D792" s="863" t="s">
        <v>3373</v>
      </c>
      <c r="E792" s="835" t="s">
        <v>3894</v>
      </c>
      <c r="F792" s="863" t="s">
        <v>3895</v>
      </c>
      <c r="G792" s="835" t="s">
        <v>4681</v>
      </c>
      <c r="H792" s="835" t="s">
        <v>4682</v>
      </c>
      <c r="I792" s="849">
        <v>77.970001220703125</v>
      </c>
      <c r="J792" s="849">
        <v>2</v>
      </c>
      <c r="K792" s="850">
        <v>155.94000244140625</v>
      </c>
    </row>
    <row r="793" spans="1:11" ht="14.4" customHeight="1" x14ac:dyDescent="0.3">
      <c r="A793" s="831" t="s">
        <v>586</v>
      </c>
      <c r="B793" s="832" t="s">
        <v>587</v>
      </c>
      <c r="C793" s="835" t="s">
        <v>3372</v>
      </c>
      <c r="D793" s="863" t="s">
        <v>3373</v>
      </c>
      <c r="E793" s="835" t="s">
        <v>3894</v>
      </c>
      <c r="F793" s="863" t="s">
        <v>3895</v>
      </c>
      <c r="G793" s="835" t="s">
        <v>4683</v>
      </c>
      <c r="H793" s="835" t="s">
        <v>4684</v>
      </c>
      <c r="I793" s="849">
        <v>186.16571262904577</v>
      </c>
      <c r="J793" s="849">
        <v>21</v>
      </c>
      <c r="K793" s="850">
        <v>3909.47998046875</v>
      </c>
    </row>
    <row r="794" spans="1:11" ht="14.4" customHeight="1" x14ac:dyDescent="0.3">
      <c r="A794" s="831" t="s">
        <v>586</v>
      </c>
      <c r="B794" s="832" t="s">
        <v>587</v>
      </c>
      <c r="C794" s="835" t="s">
        <v>3372</v>
      </c>
      <c r="D794" s="863" t="s">
        <v>3373</v>
      </c>
      <c r="E794" s="835" t="s">
        <v>3894</v>
      </c>
      <c r="F794" s="863" t="s">
        <v>3895</v>
      </c>
      <c r="G794" s="835" t="s">
        <v>4685</v>
      </c>
      <c r="H794" s="835" t="s">
        <v>4686</v>
      </c>
      <c r="I794" s="849">
        <v>105.26999664306641</v>
      </c>
      <c r="J794" s="849">
        <v>11</v>
      </c>
      <c r="K794" s="850">
        <v>1157.9699630737305</v>
      </c>
    </row>
    <row r="795" spans="1:11" ht="14.4" customHeight="1" x14ac:dyDescent="0.3">
      <c r="A795" s="831" t="s">
        <v>586</v>
      </c>
      <c r="B795" s="832" t="s">
        <v>587</v>
      </c>
      <c r="C795" s="835" t="s">
        <v>3372</v>
      </c>
      <c r="D795" s="863" t="s">
        <v>3373</v>
      </c>
      <c r="E795" s="835" t="s">
        <v>3894</v>
      </c>
      <c r="F795" s="863" t="s">
        <v>3895</v>
      </c>
      <c r="G795" s="835" t="s">
        <v>4687</v>
      </c>
      <c r="H795" s="835" t="s">
        <v>4688</v>
      </c>
      <c r="I795" s="849">
        <v>248.39999389648437</v>
      </c>
      <c r="J795" s="849">
        <v>14</v>
      </c>
      <c r="K795" s="850">
        <v>3477.5999145507812</v>
      </c>
    </row>
    <row r="796" spans="1:11" ht="14.4" customHeight="1" x14ac:dyDescent="0.3">
      <c r="A796" s="831" t="s">
        <v>586</v>
      </c>
      <c r="B796" s="832" t="s">
        <v>587</v>
      </c>
      <c r="C796" s="835" t="s">
        <v>3372</v>
      </c>
      <c r="D796" s="863" t="s">
        <v>3373</v>
      </c>
      <c r="E796" s="835" t="s">
        <v>3894</v>
      </c>
      <c r="F796" s="863" t="s">
        <v>3895</v>
      </c>
      <c r="G796" s="835" t="s">
        <v>4689</v>
      </c>
      <c r="H796" s="835" t="s">
        <v>4690</v>
      </c>
      <c r="I796" s="849">
        <v>248.40666198730469</v>
      </c>
      <c r="J796" s="849">
        <v>12</v>
      </c>
      <c r="K796" s="850">
        <v>2980.8599395751953</v>
      </c>
    </row>
    <row r="797" spans="1:11" ht="14.4" customHeight="1" x14ac:dyDescent="0.3">
      <c r="A797" s="831" t="s">
        <v>586</v>
      </c>
      <c r="B797" s="832" t="s">
        <v>587</v>
      </c>
      <c r="C797" s="835" t="s">
        <v>3372</v>
      </c>
      <c r="D797" s="863" t="s">
        <v>3373</v>
      </c>
      <c r="E797" s="835" t="s">
        <v>3894</v>
      </c>
      <c r="F797" s="863" t="s">
        <v>3895</v>
      </c>
      <c r="G797" s="835" t="s">
        <v>4691</v>
      </c>
      <c r="H797" s="835" t="s">
        <v>4692</v>
      </c>
      <c r="I797" s="849">
        <v>1385.75</v>
      </c>
      <c r="J797" s="849">
        <v>1</v>
      </c>
      <c r="K797" s="850">
        <v>1385.75</v>
      </c>
    </row>
    <row r="798" spans="1:11" ht="14.4" customHeight="1" x14ac:dyDescent="0.3">
      <c r="A798" s="831" t="s">
        <v>586</v>
      </c>
      <c r="B798" s="832" t="s">
        <v>587</v>
      </c>
      <c r="C798" s="835" t="s">
        <v>3372</v>
      </c>
      <c r="D798" s="863" t="s">
        <v>3373</v>
      </c>
      <c r="E798" s="835" t="s">
        <v>3894</v>
      </c>
      <c r="F798" s="863" t="s">
        <v>3895</v>
      </c>
      <c r="G798" s="835" t="s">
        <v>4693</v>
      </c>
      <c r="H798" s="835" t="s">
        <v>4694</v>
      </c>
      <c r="I798" s="849">
        <v>1385.75</v>
      </c>
      <c r="J798" s="849">
        <v>5</v>
      </c>
      <c r="K798" s="850">
        <v>6928.75</v>
      </c>
    </row>
    <row r="799" spans="1:11" ht="14.4" customHeight="1" x14ac:dyDescent="0.3">
      <c r="A799" s="831" t="s">
        <v>586</v>
      </c>
      <c r="B799" s="832" t="s">
        <v>587</v>
      </c>
      <c r="C799" s="835" t="s">
        <v>3372</v>
      </c>
      <c r="D799" s="863" t="s">
        <v>3373</v>
      </c>
      <c r="E799" s="835" t="s">
        <v>3894</v>
      </c>
      <c r="F799" s="863" t="s">
        <v>3895</v>
      </c>
      <c r="G799" s="835" t="s">
        <v>4695</v>
      </c>
      <c r="H799" s="835" t="s">
        <v>4696</v>
      </c>
      <c r="I799" s="849">
        <v>1385.75</v>
      </c>
      <c r="J799" s="849">
        <v>6</v>
      </c>
      <c r="K799" s="850">
        <v>8314.5</v>
      </c>
    </row>
    <row r="800" spans="1:11" ht="14.4" customHeight="1" x14ac:dyDescent="0.3">
      <c r="A800" s="831" t="s">
        <v>586</v>
      </c>
      <c r="B800" s="832" t="s">
        <v>587</v>
      </c>
      <c r="C800" s="835" t="s">
        <v>3372</v>
      </c>
      <c r="D800" s="863" t="s">
        <v>3373</v>
      </c>
      <c r="E800" s="835" t="s">
        <v>3894</v>
      </c>
      <c r="F800" s="863" t="s">
        <v>3895</v>
      </c>
      <c r="G800" s="835" t="s">
        <v>4697</v>
      </c>
      <c r="H800" s="835" t="s">
        <v>4698</v>
      </c>
      <c r="I800" s="849">
        <v>1385.75</v>
      </c>
      <c r="J800" s="849">
        <v>12</v>
      </c>
      <c r="K800" s="850">
        <v>16629</v>
      </c>
    </row>
    <row r="801" spans="1:11" ht="14.4" customHeight="1" x14ac:dyDescent="0.3">
      <c r="A801" s="831" t="s">
        <v>586</v>
      </c>
      <c r="B801" s="832" t="s">
        <v>587</v>
      </c>
      <c r="C801" s="835" t="s">
        <v>3372</v>
      </c>
      <c r="D801" s="863" t="s">
        <v>3373</v>
      </c>
      <c r="E801" s="835" t="s">
        <v>3894</v>
      </c>
      <c r="F801" s="863" t="s">
        <v>3895</v>
      </c>
      <c r="G801" s="835" t="s">
        <v>4699</v>
      </c>
      <c r="H801" s="835" t="s">
        <v>4700</v>
      </c>
      <c r="I801" s="849">
        <v>1385.75</v>
      </c>
      <c r="J801" s="849">
        <v>14</v>
      </c>
      <c r="K801" s="850">
        <v>19400.5</v>
      </c>
    </row>
    <row r="802" spans="1:11" ht="14.4" customHeight="1" x14ac:dyDescent="0.3">
      <c r="A802" s="831" t="s">
        <v>586</v>
      </c>
      <c r="B802" s="832" t="s">
        <v>587</v>
      </c>
      <c r="C802" s="835" t="s">
        <v>3372</v>
      </c>
      <c r="D802" s="863" t="s">
        <v>3373</v>
      </c>
      <c r="E802" s="835" t="s">
        <v>3894</v>
      </c>
      <c r="F802" s="863" t="s">
        <v>3895</v>
      </c>
      <c r="G802" s="835" t="s">
        <v>4701</v>
      </c>
      <c r="H802" s="835" t="s">
        <v>4702</v>
      </c>
      <c r="I802" s="849">
        <v>1385.75</v>
      </c>
      <c r="J802" s="849">
        <v>5</v>
      </c>
      <c r="K802" s="850">
        <v>6928.75</v>
      </c>
    </row>
    <row r="803" spans="1:11" ht="14.4" customHeight="1" x14ac:dyDescent="0.3">
      <c r="A803" s="831" t="s">
        <v>586</v>
      </c>
      <c r="B803" s="832" t="s">
        <v>587</v>
      </c>
      <c r="C803" s="835" t="s">
        <v>3372</v>
      </c>
      <c r="D803" s="863" t="s">
        <v>3373</v>
      </c>
      <c r="E803" s="835" t="s">
        <v>3894</v>
      </c>
      <c r="F803" s="863" t="s">
        <v>3895</v>
      </c>
      <c r="G803" s="835" t="s">
        <v>4703</v>
      </c>
      <c r="H803" s="835" t="s">
        <v>4704</v>
      </c>
      <c r="I803" s="849">
        <v>1385.75</v>
      </c>
      <c r="J803" s="849">
        <v>3</v>
      </c>
      <c r="K803" s="850">
        <v>4157.25</v>
      </c>
    </row>
    <row r="804" spans="1:11" ht="14.4" customHeight="1" x14ac:dyDescent="0.3">
      <c r="A804" s="831" t="s">
        <v>586</v>
      </c>
      <c r="B804" s="832" t="s">
        <v>587</v>
      </c>
      <c r="C804" s="835" t="s">
        <v>3372</v>
      </c>
      <c r="D804" s="863" t="s">
        <v>3373</v>
      </c>
      <c r="E804" s="835" t="s">
        <v>3894</v>
      </c>
      <c r="F804" s="863" t="s">
        <v>3895</v>
      </c>
      <c r="G804" s="835" t="s">
        <v>4705</v>
      </c>
      <c r="H804" s="835" t="s">
        <v>4706</v>
      </c>
      <c r="I804" s="849">
        <v>1385.75</v>
      </c>
      <c r="J804" s="849">
        <v>1</v>
      </c>
      <c r="K804" s="850">
        <v>1385.75</v>
      </c>
    </row>
    <row r="805" spans="1:11" ht="14.4" customHeight="1" x14ac:dyDescent="0.3">
      <c r="A805" s="831" t="s">
        <v>586</v>
      </c>
      <c r="B805" s="832" t="s">
        <v>587</v>
      </c>
      <c r="C805" s="835" t="s">
        <v>3372</v>
      </c>
      <c r="D805" s="863" t="s">
        <v>3373</v>
      </c>
      <c r="E805" s="835" t="s">
        <v>3894</v>
      </c>
      <c r="F805" s="863" t="s">
        <v>3895</v>
      </c>
      <c r="G805" s="835" t="s">
        <v>4707</v>
      </c>
      <c r="H805" s="835" t="s">
        <v>4708</v>
      </c>
      <c r="I805" s="849">
        <v>1595.6789794921874</v>
      </c>
      <c r="J805" s="849">
        <v>14</v>
      </c>
      <c r="K805" s="850">
        <v>24821.599638672546</v>
      </c>
    </row>
    <row r="806" spans="1:11" ht="14.4" customHeight="1" x14ac:dyDescent="0.3">
      <c r="A806" s="831" t="s">
        <v>586</v>
      </c>
      <c r="B806" s="832" t="s">
        <v>587</v>
      </c>
      <c r="C806" s="835" t="s">
        <v>3372</v>
      </c>
      <c r="D806" s="863" t="s">
        <v>3373</v>
      </c>
      <c r="E806" s="835" t="s">
        <v>3894</v>
      </c>
      <c r="F806" s="863" t="s">
        <v>3895</v>
      </c>
      <c r="G806" s="835" t="s">
        <v>4709</v>
      </c>
      <c r="H806" s="835" t="s">
        <v>4710</v>
      </c>
      <c r="I806" s="849">
        <v>1772.9788682725693</v>
      </c>
      <c r="J806" s="849">
        <v>14</v>
      </c>
      <c r="K806" s="850">
        <v>24821.669677734375</v>
      </c>
    </row>
    <row r="807" spans="1:11" ht="14.4" customHeight="1" x14ac:dyDescent="0.3">
      <c r="A807" s="831" t="s">
        <v>586</v>
      </c>
      <c r="B807" s="832" t="s">
        <v>587</v>
      </c>
      <c r="C807" s="835" t="s">
        <v>3372</v>
      </c>
      <c r="D807" s="863" t="s">
        <v>3373</v>
      </c>
      <c r="E807" s="835" t="s">
        <v>3894</v>
      </c>
      <c r="F807" s="863" t="s">
        <v>3895</v>
      </c>
      <c r="G807" s="835" t="s">
        <v>4711</v>
      </c>
      <c r="H807" s="835" t="s">
        <v>4712</v>
      </c>
      <c r="I807" s="849">
        <v>1772.9737243652344</v>
      </c>
      <c r="J807" s="849">
        <v>14</v>
      </c>
      <c r="K807" s="850">
        <v>24821.629638671875</v>
      </c>
    </row>
    <row r="808" spans="1:11" ht="14.4" customHeight="1" x14ac:dyDescent="0.3">
      <c r="A808" s="831" t="s">
        <v>586</v>
      </c>
      <c r="B808" s="832" t="s">
        <v>587</v>
      </c>
      <c r="C808" s="835" t="s">
        <v>3372</v>
      </c>
      <c r="D808" s="863" t="s">
        <v>3373</v>
      </c>
      <c r="E808" s="835" t="s">
        <v>3894</v>
      </c>
      <c r="F808" s="863" t="s">
        <v>3895</v>
      </c>
      <c r="G808" s="835" t="s">
        <v>4713</v>
      </c>
      <c r="H808" s="835" t="s">
        <v>4714</v>
      </c>
      <c r="I808" s="849">
        <v>1772.97998046875</v>
      </c>
      <c r="J808" s="849">
        <v>1</v>
      </c>
      <c r="K808" s="850">
        <v>1772.97998046875</v>
      </c>
    </row>
    <row r="809" spans="1:11" ht="14.4" customHeight="1" x14ac:dyDescent="0.3">
      <c r="A809" s="831" t="s">
        <v>586</v>
      </c>
      <c r="B809" s="832" t="s">
        <v>587</v>
      </c>
      <c r="C809" s="835" t="s">
        <v>3372</v>
      </c>
      <c r="D809" s="863" t="s">
        <v>3373</v>
      </c>
      <c r="E809" s="835" t="s">
        <v>3894</v>
      </c>
      <c r="F809" s="863" t="s">
        <v>3895</v>
      </c>
      <c r="G809" s="835" t="s">
        <v>4715</v>
      </c>
      <c r="H809" s="835" t="s">
        <v>4716</v>
      </c>
      <c r="I809" s="849">
        <v>1772.97998046875</v>
      </c>
      <c r="J809" s="849">
        <v>2</v>
      </c>
      <c r="K809" s="850">
        <v>3545.9599609375</v>
      </c>
    </row>
    <row r="810" spans="1:11" ht="14.4" customHeight="1" x14ac:dyDescent="0.3">
      <c r="A810" s="831" t="s">
        <v>586</v>
      </c>
      <c r="B810" s="832" t="s">
        <v>587</v>
      </c>
      <c r="C810" s="835" t="s">
        <v>3372</v>
      </c>
      <c r="D810" s="863" t="s">
        <v>3373</v>
      </c>
      <c r="E810" s="835" t="s">
        <v>3894</v>
      </c>
      <c r="F810" s="863" t="s">
        <v>3895</v>
      </c>
      <c r="G810" s="835" t="s">
        <v>4717</v>
      </c>
      <c r="H810" s="835" t="s">
        <v>4718</v>
      </c>
      <c r="I810" s="849">
        <v>10248.7998046875</v>
      </c>
      <c r="J810" s="849">
        <v>1</v>
      </c>
      <c r="K810" s="850">
        <v>10248.7998046875</v>
      </c>
    </row>
    <row r="811" spans="1:11" ht="14.4" customHeight="1" x14ac:dyDescent="0.3">
      <c r="A811" s="831" t="s">
        <v>586</v>
      </c>
      <c r="B811" s="832" t="s">
        <v>587</v>
      </c>
      <c r="C811" s="835" t="s">
        <v>3372</v>
      </c>
      <c r="D811" s="863" t="s">
        <v>3373</v>
      </c>
      <c r="E811" s="835" t="s">
        <v>3894</v>
      </c>
      <c r="F811" s="863" t="s">
        <v>3895</v>
      </c>
      <c r="G811" s="835" t="s">
        <v>4719</v>
      </c>
      <c r="H811" s="835" t="s">
        <v>4720</v>
      </c>
      <c r="I811" s="849">
        <v>5175</v>
      </c>
      <c r="J811" s="849">
        <v>8</v>
      </c>
      <c r="K811" s="850">
        <v>41400</v>
      </c>
    </row>
    <row r="812" spans="1:11" ht="14.4" customHeight="1" x14ac:dyDescent="0.3">
      <c r="A812" s="831" t="s">
        <v>586</v>
      </c>
      <c r="B812" s="832" t="s">
        <v>587</v>
      </c>
      <c r="C812" s="835" t="s">
        <v>3372</v>
      </c>
      <c r="D812" s="863" t="s">
        <v>3373</v>
      </c>
      <c r="E812" s="835" t="s">
        <v>3894</v>
      </c>
      <c r="F812" s="863" t="s">
        <v>3895</v>
      </c>
      <c r="G812" s="835" t="s">
        <v>4721</v>
      </c>
      <c r="H812" s="835" t="s">
        <v>4722</v>
      </c>
      <c r="I812" s="849">
        <v>3680</v>
      </c>
      <c r="J812" s="849">
        <v>1</v>
      </c>
      <c r="K812" s="850">
        <v>3680</v>
      </c>
    </row>
    <row r="813" spans="1:11" ht="14.4" customHeight="1" x14ac:dyDescent="0.3">
      <c r="A813" s="831" t="s">
        <v>586</v>
      </c>
      <c r="B813" s="832" t="s">
        <v>587</v>
      </c>
      <c r="C813" s="835" t="s">
        <v>3372</v>
      </c>
      <c r="D813" s="863" t="s">
        <v>3373</v>
      </c>
      <c r="E813" s="835" t="s">
        <v>3894</v>
      </c>
      <c r="F813" s="863" t="s">
        <v>3895</v>
      </c>
      <c r="G813" s="835" t="s">
        <v>4721</v>
      </c>
      <c r="H813" s="835" t="s">
        <v>4723</v>
      </c>
      <c r="I813" s="849">
        <v>3680</v>
      </c>
      <c r="J813" s="849">
        <v>7</v>
      </c>
      <c r="K813" s="850">
        <v>25760</v>
      </c>
    </row>
    <row r="814" spans="1:11" ht="14.4" customHeight="1" x14ac:dyDescent="0.3">
      <c r="A814" s="831" t="s">
        <v>586</v>
      </c>
      <c r="B814" s="832" t="s">
        <v>587</v>
      </c>
      <c r="C814" s="835" t="s">
        <v>3372</v>
      </c>
      <c r="D814" s="863" t="s">
        <v>3373</v>
      </c>
      <c r="E814" s="835" t="s">
        <v>3894</v>
      </c>
      <c r="F814" s="863" t="s">
        <v>3895</v>
      </c>
      <c r="G814" s="835" t="s">
        <v>4724</v>
      </c>
      <c r="H814" s="835" t="s">
        <v>4725</v>
      </c>
      <c r="I814" s="849">
        <v>6325</v>
      </c>
      <c r="J814" s="849">
        <v>10</v>
      </c>
      <c r="K814" s="850">
        <v>63250</v>
      </c>
    </row>
    <row r="815" spans="1:11" ht="14.4" customHeight="1" x14ac:dyDescent="0.3">
      <c r="A815" s="831" t="s">
        <v>586</v>
      </c>
      <c r="B815" s="832" t="s">
        <v>587</v>
      </c>
      <c r="C815" s="835" t="s">
        <v>3372</v>
      </c>
      <c r="D815" s="863" t="s">
        <v>3373</v>
      </c>
      <c r="E815" s="835" t="s">
        <v>3894</v>
      </c>
      <c r="F815" s="863" t="s">
        <v>3895</v>
      </c>
      <c r="G815" s="835" t="s">
        <v>4726</v>
      </c>
      <c r="H815" s="835" t="s">
        <v>4727</v>
      </c>
      <c r="I815" s="849">
        <v>449.98001464828849</v>
      </c>
      <c r="J815" s="849">
        <v>3</v>
      </c>
      <c r="K815" s="850">
        <v>1349.9400439448655</v>
      </c>
    </row>
    <row r="816" spans="1:11" ht="14.4" customHeight="1" x14ac:dyDescent="0.3">
      <c r="A816" s="831" t="s">
        <v>586</v>
      </c>
      <c r="B816" s="832" t="s">
        <v>587</v>
      </c>
      <c r="C816" s="835" t="s">
        <v>3372</v>
      </c>
      <c r="D816" s="863" t="s">
        <v>3373</v>
      </c>
      <c r="E816" s="835" t="s">
        <v>3894</v>
      </c>
      <c r="F816" s="863" t="s">
        <v>3895</v>
      </c>
      <c r="G816" s="835" t="s">
        <v>4728</v>
      </c>
      <c r="H816" s="835" t="s">
        <v>4729</v>
      </c>
      <c r="I816" s="849">
        <v>2450.39990234375</v>
      </c>
      <c r="J816" s="849">
        <v>1</v>
      </c>
      <c r="K816" s="850">
        <v>2450.39990234375</v>
      </c>
    </row>
    <row r="817" spans="1:11" ht="14.4" customHeight="1" x14ac:dyDescent="0.3">
      <c r="A817" s="831" t="s">
        <v>586</v>
      </c>
      <c r="B817" s="832" t="s">
        <v>587</v>
      </c>
      <c r="C817" s="835" t="s">
        <v>3372</v>
      </c>
      <c r="D817" s="863" t="s">
        <v>3373</v>
      </c>
      <c r="E817" s="835" t="s">
        <v>3894</v>
      </c>
      <c r="F817" s="863" t="s">
        <v>3895</v>
      </c>
      <c r="G817" s="835" t="s">
        <v>4730</v>
      </c>
      <c r="H817" s="835" t="s">
        <v>4731</v>
      </c>
      <c r="I817" s="849">
        <v>2450.39990234375</v>
      </c>
      <c r="J817" s="849">
        <v>2</v>
      </c>
      <c r="K817" s="850">
        <v>4900.7998046875</v>
      </c>
    </row>
    <row r="818" spans="1:11" ht="14.4" customHeight="1" x14ac:dyDescent="0.3">
      <c r="A818" s="831" t="s">
        <v>586</v>
      </c>
      <c r="B818" s="832" t="s">
        <v>587</v>
      </c>
      <c r="C818" s="835" t="s">
        <v>3372</v>
      </c>
      <c r="D818" s="863" t="s">
        <v>3373</v>
      </c>
      <c r="E818" s="835" t="s">
        <v>3894</v>
      </c>
      <c r="F818" s="863" t="s">
        <v>3895</v>
      </c>
      <c r="G818" s="835" t="s">
        <v>4732</v>
      </c>
      <c r="H818" s="835" t="s">
        <v>4733</v>
      </c>
      <c r="I818" s="849">
        <v>2450.39990234375</v>
      </c>
      <c r="J818" s="849">
        <v>3</v>
      </c>
      <c r="K818" s="850">
        <v>7351.19970703125</v>
      </c>
    </row>
    <row r="819" spans="1:11" ht="14.4" customHeight="1" x14ac:dyDescent="0.3">
      <c r="A819" s="831" t="s">
        <v>586</v>
      </c>
      <c r="B819" s="832" t="s">
        <v>587</v>
      </c>
      <c r="C819" s="835" t="s">
        <v>3372</v>
      </c>
      <c r="D819" s="863" t="s">
        <v>3373</v>
      </c>
      <c r="E819" s="835" t="s">
        <v>3894</v>
      </c>
      <c r="F819" s="863" t="s">
        <v>3895</v>
      </c>
      <c r="G819" s="835" t="s">
        <v>4734</v>
      </c>
      <c r="H819" s="835" t="s">
        <v>4735</v>
      </c>
      <c r="I819" s="849">
        <v>2450.39990234375</v>
      </c>
      <c r="J819" s="849">
        <v>3</v>
      </c>
      <c r="K819" s="850">
        <v>7351.19970703125</v>
      </c>
    </row>
    <row r="820" spans="1:11" ht="14.4" customHeight="1" x14ac:dyDescent="0.3">
      <c r="A820" s="831" t="s">
        <v>586</v>
      </c>
      <c r="B820" s="832" t="s">
        <v>587</v>
      </c>
      <c r="C820" s="835" t="s">
        <v>3372</v>
      </c>
      <c r="D820" s="863" t="s">
        <v>3373</v>
      </c>
      <c r="E820" s="835" t="s">
        <v>3894</v>
      </c>
      <c r="F820" s="863" t="s">
        <v>3895</v>
      </c>
      <c r="G820" s="835" t="s">
        <v>4736</v>
      </c>
      <c r="H820" s="835" t="s">
        <v>4737</v>
      </c>
      <c r="I820" s="849">
        <v>2450.39990234375</v>
      </c>
      <c r="J820" s="849">
        <v>1</v>
      </c>
      <c r="K820" s="850">
        <v>2450.39990234375</v>
      </c>
    </row>
    <row r="821" spans="1:11" ht="14.4" customHeight="1" x14ac:dyDescent="0.3">
      <c r="A821" s="831" t="s">
        <v>586</v>
      </c>
      <c r="B821" s="832" t="s">
        <v>587</v>
      </c>
      <c r="C821" s="835" t="s">
        <v>3372</v>
      </c>
      <c r="D821" s="863" t="s">
        <v>3373</v>
      </c>
      <c r="E821" s="835" t="s">
        <v>3894</v>
      </c>
      <c r="F821" s="863" t="s">
        <v>3895</v>
      </c>
      <c r="G821" s="835" t="s">
        <v>4738</v>
      </c>
      <c r="H821" s="835" t="s">
        <v>4739</v>
      </c>
      <c r="I821" s="849">
        <v>2450.3948974609375</v>
      </c>
      <c r="J821" s="849">
        <v>2</v>
      </c>
      <c r="K821" s="850">
        <v>4900.789794921875</v>
      </c>
    </row>
    <row r="822" spans="1:11" ht="14.4" customHeight="1" x14ac:dyDescent="0.3">
      <c r="A822" s="831" t="s">
        <v>586</v>
      </c>
      <c r="B822" s="832" t="s">
        <v>587</v>
      </c>
      <c r="C822" s="835" t="s">
        <v>3372</v>
      </c>
      <c r="D822" s="863" t="s">
        <v>3373</v>
      </c>
      <c r="E822" s="835" t="s">
        <v>3894</v>
      </c>
      <c r="F822" s="863" t="s">
        <v>3895</v>
      </c>
      <c r="G822" s="835" t="s">
        <v>4740</v>
      </c>
      <c r="H822" s="835" t="s">
        <v>4741</v>
      </c>
      <c r="I822" s="849">
        <v>1000.5</v>
      </c>
      <c r="J822" s="849">
        <v>2</v>
      </c>
      <c r="K822" s="850">
        <v>2001</v>
      </c>
    </row>
    <row r="823" spans="1:11" ht="14.4" customHeight="1" x14ac:dyDescent="0.3">
      <c r="A823" s="831" t="s">
        <v>586</v>
      </c>
      <c r="B823" s="832" t="s">
        <v>587</v>
      </c>
      <c r="C823" s="835" t="s">
        <v>3372</v>
      </c>
      <c r="D823" s="863" t="s">
        <v>3373</v>
      </c>
      <c r="E823" s="835" t="s">
        <v>3894</v>
      </c>
      <c r="F823" s="863" t="s">
        <v>3895</v>
      </c>
      <c r="G823" s="835" t="s">
        <v>4742</v>
      </c>
      <c r="H823" s="835" t="s">
        <v>4743</v>
      </c>
      <c r="I823" s="849">
        <v>1000.5</v>
      </c>
      <c r="J823" s="849">
        <v>4</v>
      </c>
      <c r="K823" s="850">
        <v>4002</v>
      </c>
    </row>
    <row r="824" spans="1:11" ht="14.4" customHeight="1" x14ac:dyDescent="0.3">
      <c r="A824" s="831" t="s">
        <v>586</v>
      </c>
      <c r="B824" s="832" t="s">
        <v>587</v>
      </c>
      <c r="C824" s="835" t="s">
        <v>3372</v>
      </c>
      <c r="D824" s="863" t="s">
        <v>3373</v>
      </c>
      <c r="E824" s="835" t="s">
        <v>3894</v>
      </c>
      <c r="F824" s="863" t="s">
        <v>3895</v>
      </c>
      <c r="G824" s="835" t="s">
        <v>4744</v>
      </c>
      <c r="H824" s="835" t="s">
        <v>4745</v>
      </c>
      <c r="I824" s="849">
        <v>1000.5</v>
      </c>
      <c r="J824" s="849">
        <v>9</v>
      </c>
      <c r="K824" s="850">
        <v>9004.5</v>
      </c>
    </row>
    <row r="825" spans="1:11" ht="14.4" customHeight="1" x14ac:dyDescent="0.3">
      <c r="A825" s="831" t="s">
        <v>586</v>
      </c>
      <c r="B825" s="832" t="s">
        <v>587</v>
      </c>
      <c r="C825" s="835" t="s">
        <v>3372</v>
      </c>
      <c r="D825" s="863" t="s">
        <v>3373</v>
      </c>
      <c r="E825" s="835" t="s">
        <v>3894</v>
      </c>
      <c r="F825" s="863" t="s">
        <v>3895</v>
      </c>
      <c r="G825" s="835" t="s">
        <v>4746</v>
      </c>
      <c r="H825" s="835" t="s">
        <v>4747</v>
      </c>
      <c r="I825" s="849">
        <v>1000.5</v>
      </c>
      <c r="J825" s="849">
        <v>11</v>
      </c>
      <c r="K825" s="850">
        <v>11005.5</v>
      </c>
    </row>
    <row r="826" spans="1:11" ht="14.4" customHeight="1" x14ac:dyDescent="0.3">
      <c r="A826" s="831" t="s">
        <v>586</v>
      </c>
      <c r="B826" s="832" t="s">
        <v>587</v>
      </c>
      <c r="C826" s="835" t="s">
        <v>3372</v>
      </c>
      <c r="D826" s="863" t="s">
        <v>3373</v>
      </c>
      <c r="E826" s="835" t="s">
        <v>3894</v>
      </c>
      <c r="F826" s="863" t="s">
        <v>3895</v>
      </c>
      <c r="G826" s="835" t="s">
        <v>4748</v>
      </c>
      <c r="H826" s="835" t="s">
        <v>4749</v>
      </c>
      <c r="I826" s="849">
        <v>1000.5</v>
      </c>
      <c r="J826" s="849">
        <v>14</v>
      </c>
      <c r="K826" s="850">
        <v>14007</v>
      </c>
    </row>
    <row r="827" spans="1:11" ht="14.4" customHeight="1" x14ac:dyDescent="0.3">
      <c r="A827" s="831" t="s">
        <v>586</v>
      </c>
      <c r="B827" s="832" t="s">
        <v>587</v>
      </c>
      <c r="C827" s="835" t="s">
        <v>3372</v>
      </c>
      <c r="D827" s="863" t="s">
        <v>3373</v>
      </c>
      <c r="E827" s="835" t="s">
        <v>3894</v>
      </c>
      <c r="F827" s="863" t="s">
        <v>3895</v>
      </c>
      <c r="G827" s="835" t="s">
        <v>4750</v>
      </c>
      <c r="H827" s="835" t="s">
        <v>4751</v>
      </c>
      <c r="I827" s="849">
        <v>1000.5</v>
      </c>
      <c r="J827" s="849">
        <v>6</v>
      </c>
      <c r="K827" s="850">
        <v>6003</v>
      </c>
    </row>
    <row r="828" spans="1:11" ht="14.4" customHeight="1" x14ac:dyDescent="0.3">
      <c r="A828" s="831" t="s">
        <v>586</v>
      </c>
      <c r="B828" s="832" t="s">
        <v>587</v>
      </c>
      <c r="C828" s="835" t="s">
        <v>3372</v>
      </c>
      <c r="D828" s="863" t="s">
        <v>3373</v>
      </c>
      <c r="E828" s="835" t="s">
        <v>3894</v>
      </c>
      <c r="F828" s="863" t="s">
        <v>3895</v>
      </c>
      <c r="G828" s="835" t="s">
        <v>4752</v>
      </c>
      <c r="H828" s="835" t="s">
        <v>4753</v>
      </c>
      <c r="I828" s="849">
        <v>248.55000305175781</v>
      </c>
      <c r="J828" s="849">
        <v>1</v>
      </c>
      <c r="K828" s="850">
        <v>248.55000305175781</v>
      </c>
    </row>
    <row r="829" spans="1:11" ht="14.4" customHeight="1" x14ac:dyDescent="0.3">
      <c r="A829" s="831" t="s">
        <v>586</v>
      </c>
      <c r="B829" s="832" t="s">
        <v>587</v>
      </c>
      <c r="C829" s="835" t="s">
        <v>3372</v>
      </c>
      <c r="D829" s="863" t="s">
        <v>3373</v>
      </c>
      <c r="E829" s="835" t="s">
        <v>3894</v>
      </c>
      <c r="F829" s="863" t="s">
        <v>3895</v>
      </c>
      <c r="G829" s="835" t="s">
        <v>4754</v>
      </c>
      <c r="H829" s="835" t="s">
        <v>4755</v>
      </c>
      <c r="I829" s="849">
        <v>1725</v>
      </c>
      <c r="J829" s="849">
        <v>1</v>
      </c>
      <c r="K829" s="850">
        <v>1725</v>
      </c>
    </row>
    <row r="830" spans="1:11" ht="14.4" customHeight="1" x14ac:dyDescent="0.3">
      <c r="A830" s="831" t="s">
        <v>586</v>
      </c>
      <c r="B830" s="832" t="s">
        <v>587</v>
      </c>
      <c r="C830" s="835" t="s">
        <v>3372</v>
      </c>
      <c r="D830" s="863" t="s">
        <v>3373</v>
      </c>
      <c r="E830" s="835" t="s">
        <v>3894</v>
      </c>
      <c r="F830" s="863" t="s">
        <v>3895</v>
      </c>
      <c r="G830" s="835" t="s">
        <v>4756</v>
      </c>
      <c r="H830" s="835" t="s">
        <v>4757</v>
      </c>
      <c r="I830" s="849">
        <v>1552.5</v>
      </c>
      <c r="J830" s="849">
        <v>1</v>
      </c>
      <c r="K830" s="850">
        <v>1552.5</v>
      </c>
    </row>
    <row r="831" spans="1:11" ht="14.4" customHeight="1" x14ac:dyDescent="0.3">
      <c r="A831" s="831" t="s">
        <v>586</v>
      </c>
      <c r="B831" s="832" t="s">
        <v>587</v>
      </c>
      <c r="C831" s="835" t="s">
        <v>3372</v>
      </c>
      <c r="D831" s="863" t="s">
        <v>3373</v>
      </c>
      <c r="E831" s="835" t="s">
        <v>3894</v>
      </c>
      <c r="F831" s="863" t="s">
        <v>3895</v>
      </c>
      <c r="G831" s="835" t="s">
        <v>4758</v>
      </c>
      <c r="H831" s="835" t="s">
        <v>4759</v>
      </c>
      <c r="I831" s="849">
        <v>1552.5</v>
      </c>
      <c r="J831" s="849">
        <v>1</v>
      </c>
      <c r="K831" s="850">
        <v>1552.5</v>
      </c>
    </row>
    <row r="832" spans="1:11" ht="14.4" customHeight="1" x14ac:dyDescent="0.3">
      <c r="A832" s="831" t="s">
        <v>586</v>
      </c>
      <c r="B832" s="832" t="s">
        <v>587</v>
      </c>
      <c r="C832" s="835" t="s">
        <v>3372</v>
      </c>
      <c r="D832" s="863" t="s">
        <v>3373</v>
      </c>
      <c r="E832" s="835" t="s">
        <v>3894</v>
      </c>
      <c r="F832" s="863" t="s">
        <v>3895</v>
      </c>
      <c r="G832" s="835" t="s">
        <v>4760</v>
      </c>
      <c r="H832" s="835" t="s">
        <v>4761</v>
      </c>
      <c r="I832" s="849">
        <v>1552.5</v>
      </c>
      <c r="J832" s="849">
        <v>4</v>
      </c>
      <c r="K832" s="850">
        <v>6210</v>
      </c>
    </row>
    <row r="833" spans="1:11" ht="14.4" customHeight="1" x14ac:dyDescent="0.3">
      <c r="A833" s="831" t="s">
        <v>586</v>
      </c>
      <c r="B833" s="832" t="s">
        <v>587</v>
      </c>
      <c r="C833" s="835" t="s">
        <v>3372</v>
      </c>
      <c r="D833" s="863" t="s">
        <v>3373</v>
      </c>
      <c r="E833" s="835" t="s">
        <v>3894</v>
      </c>
      <c r="F833" s="863" t="s">
        <v>3895</v>
      </c>
      <c r="G833" s="835" t="s">
        <v>4762</v>
      </c>
      <c r="H833" s="835" t="s">
        <v>4763</v>
      </c>
      <c r="I833" s="849">
        <v>1552.5</v>
      </c>
      <c r="J833" s="849">
        <v>2</v>
      </c>
      <c r="K833" s="850">
        <v>3105</v>
      </c>
    </row>
    <row r="834" spans="1:11" ht="14.4" customHeight="1" x14ac:dyDescent="0.3">
      <c r="A834" s="831" t="s">
        <v>586</v>
      </c>
      <c r="B834" s="832" t="s">
        <v>587</v>
      </c>
      <c r="C834" s="835" t="s">
        <v>3372</v>
      </c>
      <c r="D834" s="863" t="s">
        <v>3373</v>
      </c>
      <c r="E834" s="835" t="s">
        <v>3894</v>
      </c>
      <c r="F834" s="863" t="s">
        <v>3895</v>
      </c>
      <c r="G834" s="835" t="s">
        <v>4764</v>
      </c>
      <c r="H834" s="835" t="s">
        <v>4765</v>
      </c>
      <c r="I834" s="849">
        <v>1552.5</v>
      </c>
      <c r="J834" s="849">
        <v>6</v>
      </c>
      <c r="K834" s="850">
        <v>9315</v>
      </c>
    </row>
    <row r="835" spans="1:11" ht="14.4" customHeight="1" x14ac:dyDescent="0.3">
      <c r="A835" s="831" t="s">
        <v>586</v>
      </c>
      <c r="B835" s="832" t="s">
        <v>587</v>
      </c>
      <c r="C835" s="835" t="s">
        <v>3372</v>
      </c>
      <c r="D835" s="863" t="s">
        <v>3373</v>
      </c>
      <c r="E835" s="835" t="s">
        <v>3894</v>
      </c>
      <c r="F835" s="863" t="s">
        <v>3895</v>
      </c>
      <c r="G835" s="835" t="s">
        <v>4766</v>
      </c>
      <c r="H835" s="835" t="s">
        <v>4767</v>
      </c>
      <c r="I835" s="849">
        <v>1725</v>
      </c>
      <c r="J835" s="849">
        <v>9</v>
      </c>
      <c r="K835" s="850">
        <v>15525</v>
      </c>
    </row>
    <row r="836" spans="1:11" ht="14.4" customHeight="1" x14ac:dyDescent="0.3">
      <c r="A836" s="831" t="s">
        <v>586</v>
      </c>
      <c r="B836" s="832" t="s">
        <v>587</v>
      </c>
      <c r="C836" s="835" t="s">
        <v>3372</v>
      </c>
      <c r="D836" s="863" t="s">
        <v>3373</v>
      </c>
      <c r="E836" s="835" t="s">
        <v>3894</v>
      </c>
      <c r="F836" s="863" t="s">
        <v>3895</v>
      </c>
      <c r="G836" s="835" t="s">
        <v>4768</v>
      </c>
      <c r="H836" s="835" t="s">
        <v>4769</v>
      </c>
      <c r="I836" s="849">
        <v>1725</v>
      </c>
      <c r="J836" s="849">
        <v>6</v>
      </c>
      <c r="K836" s="850">
        <v>10350</v>
      </c>
    </row>
    <row r="837" spans="1:11" ht="14.4" customHeight="1" x14ac:dyDescent="0.3">
      <c r="A837" s="831" t="s">
        <v>586</v>
      </c>
      <c r="B837" s="832" t="s">
        <v>587</v>
      </c>
      <c r="C837" s="835" t="s">
        <v>3372</v>
      </c>
      <c r="D837" s="863" t="s">
        <v>3373</v>
      </c>
      <c r="E837" s="835" t="s">
        <v>3894</v>
      </c>
      <c r="F837" s="863" t="s">
        <v>3895</v>
      </c>
      <c r="G837" s="835" t="s">
        <v>4770</v>
      </c>
      <c r="H837" s="835" t="s">
        <v>4771</v>
      </c>
      <c r="I837" s="849">
        <v>1725</v>
      </c>
      <c r="J837" s="849">
        <v>8</v>
      </c>
      <c r="K837" s="850">
        <v>13800</v>
      </c>
    </row>
    <row r="838" spans="1:11" ht="14.4" customHeight="1" x14ac:dyDescent="0.3">
      <c r="A838" s="831" t="s">
        <v>586</v>
      </c>
      <c r="B838" s="832" t="s">
        <v>587</v>
      </c>
      <c r="C838" s="835" t="s">
        <v>3372</v>
      </c>
      <c r="D838" s="863" t="s">
        <v>3373</v>
      </c>
      <c r="E838" s="835" t="s">
        <v>3894</v>
      </c>
      <c r="F838" s="863" t="s">
        <v>3895</v>
      </c>
      <c r="G838" s="835" t="s">
        <v>4772</v>
      </c>
      <c r="H838" s="835" t="s">
        <v>4773</v>
      </c>
      <c r="I838" s="849">
        <v>884.04998779296875</v>
      </c>
      <c r="J838" s="849">
        <v>1</v>
      </c>
      <c r="K838" s="850">
        <v>884.04998779296875</v>
      </c>
    </row>
    <row r="839" spans="1:11" ht="14.4" customHeight="1" x14ac:dyDescent="0.3">
      <c r="A839" s="831" t="s">
        <v>586</v>
      </c>
      <c r="B839" s="832" t="s">
        <v>587</v>
      </c>
      <c r="C839" s="835" t="s">
        <v>3372</v>
      </c>
      <c r="D839" s="863" t="s">
        <v>3373</v>
      </c>
      <c r="E839" s="835" t="s">
        <v>3894</v>
      </c>
      <c r="F839" s="863" t="s">
        <v>3895</v>
      </c>
      <c r="G839" s="835" t="s">
        <v>4774</v>
      </c>
      <c r="H839" s="835" t="s">
        <v>4775</v>
      </c>
      <c r="I839" s="849">
        <v>884.05999755859375</v>
      </c>
      <c r="J839" s="849">
        <v>1</v>
      </c>
      <c r="K839" s="850">
        <v>884.05999755859375</v>
      </c>
    </row>
    <row r="840" spans="1:11" ht="14.4" customHeight="1" x14ac:dyDescent="0.3">
      <c r="A840" s="831" t="s">
        <v>586</v>
      </c>
      <c r="B840" s="832" t="s">
        <v>587</v>
      </c>
      <c r="C840" s="835" t="s">
        <v>3372</v>
      </c>
      <c r="D840" s="863" t="s">
        <v>3373</v>
      </c>
      <c r="E840" s="835" t="s">
        <v>3894</v>
      </c>
      <c r="F840" s="863" t="s">
        <v>3895</v>
      </c>
      <c r="G840" s="835" t="s">
        <v>4776</v>
      </c>
      <c r="H840" s="835" t="s">
        <v>4777</v>
      </c>
      <c r="I840" s="849">
        <v>884.05999755859375</v>
      </c>
      <c r="J840" s="849">
        <v>1</v>
      </c>
      <c r="K840" s="850">
        <v>884.05999755859375</v>
      </c>
    </row>
    <row r="841" spans="1:11" ht="14.4" customHeight="1" x14ac:dyDescent="0.3">
      <c r="A841" s="831" t="s">
        <v>586</v>
      </c>
      <c r="B841" s="832" t="s">
        <v>587</v>
      </c>
      <c r="C841" s="835" t="s">
        <v>3372</v>
      </c>
      <c r="D841" s="863" t="s">
        <v>3373</v>
      </c>
      <c r="E841" s="835" t="s">
        <v>3894</v>
      </c>
      <c r="F841" s="863" t="s">
        <v>3895</v>
      </c>
      <c r="G841" s="835" t="s">
        <v>4778</v>
      </c>
      <c r="H841" s="835" t="s">
        <v>4779</v>
      </c>
      <c r="I841" s="849">
        <v>884.04998779296875</v>
      </c>
      <c r="J841" s="849">
        <v>1</v>
      </c>
      <c r="K841" s="850">
        <v>884.04998779296875</v>
      </c>
    </row>
    <row r="842" spans="1:11" ht="14.4" customHeight="1" x14ac:dyDescent="0.3">
      <c r="A842" s="831" t="s">
        <v>586</v>
      </c>
      <c r="B842" s="832" t="s">
        <v>587</v>
      </c>
      <c r="C842" s="835" t="s">
        <v>3372</v>
      </c>
      <c r="D842" s="863" t="s">
        <v>3373</v>
      </c>
      <c r="E842" s="835" t="s">
        <v>3894</v>
      </c>
      <c r="F842" s="863" t="s">
        <v>3895</v>
      </c>
      <c r="G842" s="835" t="s">
        <v>4780</v>
      </c>
      <c r="H842" s="835" t="s">
        <v>4781</v>
      </c>
      <c r="I842" s="849">
        <v>884.04998779296875</v>
      </c>
      <c r="J842" s="849">
        <v>2</v>
      </c>
      <c r="K842" s="850">
        <v>1768.0999755859375</v>
      </c>
    </row>
    <row r="843" spans="1:11" ht="14.4" customHeight="1" x14ac:dyDescent="0.3">
      <c r="A843" s="831" t="s">
        <v>586</v>
      </c>
      <c r="B843" s="832" t="s">
        <v>587</v>
      </c>
      <c r="C843" s="835" t="s">
        <v>3372</v>
      </c>
      <c r="D843" s="863" t="s">
        <v>3373</v>
      </c>
      <c r="E843" s="835" t="s">
        <v>3894</v>
      </c>
      <c r="F843" s="863" t="s">
        <v>3895</v>
      </c>
      <c r="G843" s="835" t="s">
        <v>4782</v>
      </c>
      <c r="H843" s="835" t="s">
        <v>4783</v>
      </c>
      <c r="I843" s="849">
        <v>884.04998779296875</v>
      </c>
      <c r="J843" s="849">
        <v>1</v>
      </c>
      <c r="K843" s="850">
        <v>884.04998779296875</v>
      </c>
    </row>
    <row r="844" spans="1:11" ht="14.4" customHeight="1" x14ac:dyDescent="0.3">
      <c r="A844" s="831" t="s">
        <v>586</v>
      </c>
      <c r="B844" s="832" t="s">
        <v>587</v>
      </c>
      <c r="C844" s="835" t="s">
        <v>3372</v>
      </c>
      <c r="D844" s="863" t="s">
        <v>3373</v>
      </c>
      <c r="E844" s="835" t="s">
        <v>3894</v>
      </c>
      <c r="F844" s="863" t="s">
        <v>3895</v>
      </c>
      <c r="G844" s="835" t="s">
        <v>4784</v>
      </c>
      <c r="H844" s="835" t="s">
        <v>4785</v>
      </c>
      <c r="I844" s="849">
        <v>884.04998779296875</v>
      </c>
      <c r="J844" s="849">
        <v>2</v>
      </c>
      <c r="K844" s="850">
        <v>1768.0999755859375</v>
      </c>
    </row>
    <row r="845" spans="1:11" ht="14.4" customHeight="1" x14ac:dyDescent="0.3">
      <c r="A845" s="831" t="s">
        <v>586</v>
      </c>
      <c r="B845" s="832" t="s">
        <v>587</v>
      </c>
      <c r="C845" s="835" t="s">
        <v>3372</v>
      </c>
      <c r="D845" s="863" t="s">
        <v>3373</v>
      </c>
      <c r="E845" s="835" t="s">
        <v>3894</v>
      </c>
      <c r="F845" s="863" t="s">
        <v>3895</v>
      </c>
      <c r="G845" s="835" t="s">
        <v>4786</v>
      </c>
      <c r="H845" s="835" t="s">
        <v>4787</v>
      </c>
      <c r="I845" s="849">
        <v>884.04998779296875</v>
      </c>
      <c r="J845" s="849">
        <v>2</v>
      </c>
      <c r="K845" s="850">
        <v>1768.0999755859375</v>
      </c>
    </row>
    <row r="846" spans="1:11" ht="14.4" customHeight="1" x14ac:dyDescent="0.3">
      <c r="A846" s="831" t="s">
        <v>586</v>
      </c>
      <c r="B846" s="832" t="s">
        <v>587</v>
      </c>
      <c r="C846" s="835" t="s">
        <v>3372</v>
      </c>
      <c r="D846" s="863" t="s">
        <v>3373</v>
      </c>
      <c r="E846" s="835" t="s">
        <v>3894</v>
      </c>
      <c r="F846" s="863" t="s">
        <v>3895</v>
      </c>
      <c r="G846" s="835" t="s">
        <v>4788</v>
      </c>
      <c r="H846" s="835" t="s">
        <v>4789</v>
      </c>
      <c r="I846" s="849">
        <v>884.04998779296875</v>
      </c>
      <c r="J846" s="849">
        <v>2</v>
      </c>
      <c r="K846" s="850">
        <v>1768.0999755859375</v>
      </c>
    </row>
    <row r="847" spans="1:11" ht="14.4" customHeight="1" x14ac:dyDescent="0.3">
      <c r="A847" s="831" t="s">
        <v>586</v>
      </c>
      <c r="B847" s="832" t="s">
        <v>587</v>
      </c>
      <c r="C847" s="835" t="s">
        <v>3372</v>
      </c>
      <c r="D847" s="863" t="s">
        <v>3373</v>
      </c>
      <c r="E847" s="835" t="s">
        <v>3894</v>
      </c>
      <c r="F847" s="863" t="s">
        <v>3895</v>
      </c>
      <c r="G847" s="835" t="s">
        <v>4790</v>
      </c>
      <c r="H847" s="835" t="s">
        <v>4791</v>
      </c>
      <c r="I847" s="849">
        <v>884.04998779296875</v>
      </c>
      <c r="J847" s="849">
        <v>2</v>
      </c>
      <c r="K847" s="850">
        <v>1768.0999755859375</v>
      </c>
    </row>
    <row r="848" spans="1:11" ht="14.4" customHeight="1" x14ac:dyDescent="0.3">
      <c r="A848" s="831" t="s">
        <v>586</v>
      </c>
      <c r="B848" s="832" t="s">
        <v>587</v>
      </c>
      <c r="C848" s="835" t="s">
        <v>3372</v>
      </c>
      <c r="D848" s="863" t="s">
        <v>3373</v>
      </c>
      <c r="E848" s="835" t="s">
        <v>3894</v>
      </c>
      <c r="F848" s="863" t="s">
        <v>3895</v>
      </c>
      <c r="G848" s="835" t="s">
        <v>4792</v>
      </c>
      <c r="H848" s="835" t="s">
        <v>4793</v>
      </c>
      <c r="I848" s="849">
        <v>1856.0999755859375</v>
      </c>
      <c r="J848" s="849">
        <v>11</v>
      </c>
      <c r="K848" s="850">
        <v>20417.099731445313</v>
      </c>
    </row>
    <row r="849" spans="1:11" ht="14.4" customHeight="1" x14ac:dyDescent="0.3">
      <c r="A849" s="831" t="s">
        <v>586</v>
      </c>
      <c r="B849" s="832" t="s">
        <v>587</v>
      </c>
      <c r="C849" s="835" t="s">
        <v>3372</v>
      </c>
      <c r="D849" s="863" t="s">
        <v>3373</v>
      </c>
      <c r="E849" s="835" t="s">
        <v>3894</v>
      </c>
      <c r="F849" s="863" t="s">
        <v>3895</v>
      </c>
      <c r="G849" s="835" t="s">
        <v>4794</v>
      </c>
      <c r="H849" s="835" t="s">
        <v>4795</v>
      </c>
      <c r="I849" s="849">
        <v>1856.0999755859375</v>
      </c>
      <c r="J849" s="849">
        <v>9</v>
      </c>
      <c r="K849" s="850">
        <v>16704.899780273438</v>
      </c>
    </row>
    <row r="850" spans="1:11" ht="14.4" customHeight="1" x14ac:dyDescent="0.3">
      <c r="A850" s="831" t="s">
        <v>586</v>
      </c>
      <c r="B850" s="832" t="s">
        <v>587</v>
      </c>
      <c r="C850" s="835" t="s">
        <v>3372</v>
      </c>
      <c r="D850" s="863" t="s">
        <v>3373</v>
      </c>
      <c r="E850" s="835" t="s">
        <v>3894</v>
      </c>
      <c r="F850" s="863" t="s">
        <v>3895</v>
      </c>
      <c r="G850" s="835" t="s">
        <v>4796</v>
      </c>
      <c r="H850" s="835" t="s">
        <v>4797</v>
      </c>
      <c r="I850" s="849">
        <v>1856.0999755859375</v>
      </c>
      <c r="J850" s="849">
        <v>18</v>
      </c>
      <c r="K850" s="850">
        <v>33409.799560546875</v>
      </c>
    </row>
    <row r="851" spans="1:11" ht="14.4" customHeight="1" x14ac:dyDescent="0.3">
      <c r="A851" s="831" t="s">
        <v>586</v>
      </c>
      <c r="B851" s="832" t="s">
        <v>587</v>
      </c>
      <c r="C851" s="835" t="s">
        <v>3372</v>
      </c>
      <c r="D851" s="863" t="s">
        <v>3373</v>
      </c>
      <c r="E851" s="835" t="s">
        <v>3894</v>
      </c>
      <c r="F851" s="863" t="s">
        <v>3895</v>
      </c>
      <c r="G851" s="835" t="s">
        <v>4798</v>
      </c>
      <c r="H851" s="835" t="s">
        <v>4799</v>
      </c>
      <c r="I851" s="849">
        <v>1856.0999755859375</v>
      </c>
      <c r="J851" s="849">
        <v>8</v>
      </c>
      <c r="K851" s="850">
        <v>14848.7998046875</v>
      </c>
    </row>
    <row r="852" spans="1:11" ht="14.4" customHeight="1" x14ac:dyDescent="0.3">
      <c r="A852" s="831" t="s">
        <v>586</v>
      </c>
      <c r="B852" s="832" t="s">
        <v>587</v>
      </c>
      <c r="C852" s="835" t="s">
        <v>3372</v>
      </c>
      <c r="D852" s="863" t="s">
        <v>3373</v>
      </c>
      <c r="E852" s="835" t="s">
        <v>3894</v>
      </c>
      <c r="F852" s="863" t="s">
        <v>3895</v>
      </c>
      <c r="G852" s="835" t="s">
        <v>4800</v>
      </c>
      <c r="H852" s="835" t="s">
        <v>4801</v>
      </c>
      <c r="I852" s="849">
        <v>1856.0999755859375</v>
      </c>
      <c r="J852" s="849">
        <v>9</v>
      </c>
      <c r="K852" s="850">
        <v>16704.899780273438</v>
      </c>
    </row>
    <row r="853" spans="1:11" ht="14.4" customHeight="1" x14ac:dyDescent="0.3">
      <c r="A853" s="831" t="s">
        <v>586</v>
      </c>
      <c r="B853" s="832" t="s">
        <v>587</v>
      </c>
      <c r="C853" s="835" t="s">
        <v>3372</v>
      </c>
      <c r="D853" s="863" t="s">
        <v>3373</v>
      </c>
      <c r="E853" s="835" t="s">
        <v>3894</v>
      </c>
      <c r="F853" s="863" t="s">
        <v>3895</v>
      </c>
      <c r="G853" s="835" t="s">
        <v>4802</v>
      </c>
      <c r="H853" s="835" t="s">
        <v>4803</v>
      </c>
      <c r="I853" s="849">
        <v>1856.0999755859375</v>
      </c>
      <c r="J853" s="849">
        <v>4</v>
      </c>
      <c r="K853" s="850">
        <v>7424.39990234375</v>
      </c>
    </row>
    <row r="854" spans="1:11" ht="14.4" customHeight="1" x14ac:dyDescent="0.3">
      <c r="A854" s="831" t="s">
        <v>586</v>
      </c>
      <c r="B854" s="832" t="s">
        <v>587</v>
      </c>
      <c r="C854" s="835" t="s">
        <v>3372</v>
      </c>
      <c r="D854" s="863" t="s">
        <v>3373</v>
      </c>
      <c r="E854" s="835" t="s">
        <v>3894</v>
      </c>
      <c r="F854" s="863" t="s">
        <v>3895</v>
      </c>
      <c r="G854" s="835" t="s">
        <v>4804</v>
      </c>
      <c r="H854" s="835" t="s">
        <v>4805</v>
      </c>
      <c r="I854" s="849">
        <v>1856.0999755859375</v>
      </c>
      <c r="J854" s="849">
        <v>7</v>
      </c>
      <c r="K854" s="850">
        <v>12992.699829101563</v>
      </c>
    </row>
    <row r="855" spans="1:11" ht="14.4" customHeight="1" x14ac:dyDescent="0.3">
      <c r="A855" s="831" t="s">
        <v>586</v>
      </c>
      <c r="B855" s="832" t="s">
        <v>587</v>
      </c>
      <c r="C855" s="835" t="s">
        <v>3372</v>
      </c>
      <c r="D855" s="863" t="s">
        <v>3373</v>
      </c>
      <c r="E855" s="835" t="s">
        <v>3894</v>
      </c>
      <c r="F855" s="863" t="s">
        <v>3895</v>
      </c>
      <c r="G855" s="835" t="s">
        <v>4806</v>
      </c>
      <c r="H855" s="835" t="s">
        <v>4807</v>
      </c>
      <c r="I855" s="849">
        <v>1856.0999755859375</v>
      </c>
      <c r="J855" s="849">
        <v>17</v>
      </c>
      <c r="K855" s="850">
        <v>31553.699584960938</v>
      </c>
    </row>
    <row r="856" spans="1:11" ht="14.4" customHeight="1" x14ac:dyDescent="0.3">
      <c r="A856" s="831" t="s">
        <v>586</v>
      </c>
      <c r="B856" s="832" t="s">
        <v>587</v>
      </c>
      <c r="C856" s="835" t="s">
        <v>3372</v>
      </c>
      <c r="D856" s="863" t="s">
        <v>3373</v>
      </c>
      <c r="E856" s="835" t="s">
        <v>3894</v>
      </c>
      <c r="F856" s="863" t="s">
        <v>3895</v>
      </c>
      <c r="G856" s="835" t="s">
        <v>4808</v>
      </c>
      <c r="H856" s="835" t="s">
        <v>4809</v>
      </c>
      <c r="I856" s="849">
        <v>748.55999755859375</v>
      </c>
      <c r="J856" s="849">
        <v>3</v>
      </c>
      <c r="K856" s="850">
        <v>2245.6799926757812</v>
      </c>
    </row>
    <row r="857" spans="1:11" ht="14.4" customHeight="1" x14ac:dyDescent="0.3">
      <c r="A857" s="831" t="s">
        <v>586</v>
      </c>
      <c r="B857" s="832" t="s">
        <v>587</v>
      </c>
      <c r="C857" s="835" t="s">
        <v>3372</v>
      </c>
      <c r="D857" s="863" t="s">
        <v>3373</v>
      </c>
      <c r="E857" s="835" t="s">
        <v>3894</v>
      </c>
      <c r="F857" s="863" t="s">
        <v>3895</v>
      </c>
      <c r="G857" s="835" t="s">
        <v>4810</v>
      </c>
      <c r="H857" s="835" t="s">
        <v>4811</v>
      </c>
      <c r="I857" s="849">
        <v>748.55999755859375</v>
      </c>
      <c r="J857" s="849">
        <v>2</v>
      </c>
      <c r="K857" s="850">
        <v>1497.1199951171875</v>
      </c>
    </row>
    <row r="858" spans="1:11" ht="14.4" customHeight="1" x14ac:dyDescent="0.3">
      <c r="A858" s="831" t="s">
        <v>586</v>
      </c>
      <c r="B858" s="832" t="s">
        <v>587</v>
      </c>
      <c r="C858" s="835" t="s">
        <v>3372</v>
      </c>
      <c r="D858" s="863" t="s">
        <v>3373</v>
      </c>
      <c r="E858" s="835" t="s">
        <v>3894</v>
      </c>
      <c r="F858" s="863" t="s">
        <v>3895</v>
      </c>
      <c r="G858" s="835" t="s">
        <v>4812</v>
      </c>
      <c r="H858" s="835" t="s">
        <v>4813</v>
      </c>
      <c r="I858" s="849">
        <v>748.55999755859375</v>
      </c>
      <c r="J858" s="849">
        <v>1</v>
      </c>
      <c r="K858" s="850">
        <v>748.55999755859375</v>
      </c>
    </row>
    <row r="859" spans="1:11" ht="14.4" customHeight="1" x14ac:dyDescent="0.3">
      <c r="A859" s="831" t="s">
        <v>586</v>
      </c>
      <c r="B859" s="832" t="s">
        <v>587</v>
      </c>
      <c r="C859" s="835" t="s">
        <v>3372</v>
      </c>
      <c r="D859" s="863" t="s">
        <v>3373</v>
      </c>
      <c r="E859" s="835" t="s">
        <v>3894</v>
      </c>
      <c r="F859" s="863" t="s">
        <v>3895</v>
      </c>
      <c r="G859" s="835" t="s">
        <v>4814</v>
      </c>
      <c r="H859" s="835" t="s">
        <v>4815</v>
      </c>
      <c r="I859" s="849">
        <v>748.57000732421875</v>
      </c>
      <c r="J859" s="849">
        <v>2</v>
      </c>
      <c r="K859" s="850">
        <v>1497.1400146484375</v>
      </c>
    </row>
    <row r="860" spans="1:11" ht="14.4" customHeight="1" x14ac:dyDescent="0.3">
      <c r="A860" s="831" t="s">
        <v>586</v>
      </c>
      <c r="B860" s="832" t="s">
        <v>587</v>
      </c>
      <c r="C860" s="835" t="s">
        <v>3372</v>
      </c>
      <c r="D860" s="863" t="s">
        <v>3373</v>
      </c>
      <c r="E860" s="835" t="s">
        <v>3894</v>
      </c>
      <c r="F860" s="863" t="s">
        <v>3895</v>
      </c>
      <c r="G860" s="835" t="s">
        <v>4816</v>
      </c>
      <c r="H860" s="835" t="s">
        <v>4817</v>
      </c>
      <c r="I860" s="849">
        <v>748.56500244140625</v>
      </c>
      <c r="J860" s="849">
        <v>2</v>
      </c>
      <c r="K860" s="850">
        <v>1497.1300048828125</v>
      </c>
    </row>
    <row r="861" spans="1:11" ht="14.4" customHeight="1" x14ac:dyDescent="0.3">
      <c r="A861" s="831" t="s">
        <v>586</v>
      </c>
      <c r="B861" s="832" t="s">
        <v>587</v>
      </c>
      <c r="C861" s="835" t="s">
        <v>3372</v>
      </c>
      <c r="D861" s="863" t="s">
        <v>3373</v>
      </c>
      <c r="E861" s="835" t="s">
        <v>3894</v>
      </c>
      <c r="F861" s="863" t="s">
        <v>3895</v>
      </c>
      <c r="G861" s="835" t="s">
        <v>4818</v>
      </c>
      <c r="H861" s="835" t="s">
        <v>4819</v>
      </c>
      <c r="I861" s="849">
        <v>748.56500244140625</v>
      </c>
      <c r="J861" s="849">
        <v>2</v>
      </c>
      <c r="K861" s="850">
        <v>1497.1300048828125</v>
      </c>
    </row>
    <row r="862" spans="1:11" ht="14.4" customHeight="1" x14ac:dyDescent="0.3">
      <c r="A862" s="831" t="s">
        <v>586</v>
      </c>
      <c r="B862" s="832" t="s">
        <v>587</v>
      </c>
      <c r="C862" s="835" t="s">
        <v>3372</v>
      </c>
      <c r="D862" s="863" t="s">
        <v>3373</v>
      </c>
      <c r="E862" s="835" t="s">
        <v>3894</v>
      </c>
      <c r="F862" s="863" t="s">
        <v>3895</v>
      </c>
      <c r="G862" s="835" t="s">
        <v>4820</v>
      </c>
      <c r="H862" s="835" t="s">
        <v>4821</v>
      </c>
      <c r="I862" s="849">
        <v>748.57000732421875</v>
      </c>
      <c r="J862" s="849">
        <v>2</v>
      </c>
      <c r="K862" s="850">
        <v>1497.1400146484375</v>
      </c>
    </row>
    <row r="863" spans="1:11" ht="14.4" customHeight="1" x14ac:dyDescent="0.3">
      <c r="A863" s="831" t="s">
        <v>586</v>
      </c>
      <c r="B863" s="832" t="s">
        <v>587</v>
      </c>
      <c r="C863" s="835" t="s">
        <v>3372</v>
      </c>
      <c r="D863" s="863" t="s">
        <v>3373</v>
      </c>
      <c r="E863" s="835" t="s">
        <v>3894</v>
      </c>
      <c r="F863" s="863" t="s">
        <v>3895</v>
      </c>
      <c r="G863" s="835" t="s">
        <v>4822</v>
      </c>
      <c r="H863" s="835" t="s">
        <v>4823</v>
      </c>
      <c r="I863" s="849">
        <v>748.57000732421875</v>
      </c>
      <c r="J863" s="849">
        <v>2</v>
      </c>
      <c r="K863" s="850">
        <v>1497.1400146484375</v>
      </c>
    </row>
    <row r="864" spans="1:11" ht="14.4" customHeight="1" x14ac:dyDescent="0.3">
      <c r="A864" s="831" t="s">
        <v>586</v>
      </c>
      <c r="B864" s="832" t="s">
        <v>587</v>
      </c>
      <c r="C864" s="835" t="s">
        <v>3372</v>
      </c>
      <c r="D864" s="863" t="s">
        <v>3373</v>
      </c>
      <c r="E864" s="835" t="s">
        <v>3894</v>
      </c>
      <c r="F864" s="863" t="s">
        <v>3895</v>
      </c>
      <c r="G864" s="835" t="s">
        <v>4824</v>
      </c>
      <c r="H864" s="835" t="s">
        <v>4825</v>
      </c>
      <c r="I864" s="849">
        <v>748.57000732421875</v>
      </c>
      <c r="J864" s="849">
        <v>2</v>
      </c>
      <c r="K864" s="850">
        <v>1497.1400146484375</v>
      </c>
    </row>
    <row r="865" spans="1:11" ht="14.4" customHeight="1" x14ac:dyDescent="0.3">
      <c r="A865" s="831" t="s">
        <v>586</v>
      </c>
      <c r="B865" s="832" t="s">
        <v>587</v>
      </c>
      <c r="C865" s="835" t="s">
        <v>3372</v>
      </c>
      <c r="D865" s="863" t="s">
        <v>3373</v>
      </c>
      <c r="E865" s="835" t="s">
        <v>3894</v>
      </c>
      <c r="F865" s="863" t="s">
        <v>3895</v>
      </c>
      <c r="G865" s="835" t="s">
        <v>4826</v>
      </c>
      <c r="H865" s="835" t="s">
        <v>4827</v>
      </c>
      <c r="I865" s="849">
        <v>748.57000732421875</v>
      </c>
      <c r="J865" s="849">
        <v>2</v>
      </c>
      <c r="K865" s="850">
        <v>1497.1400146484375</v>
      </c>
    </row>
    <row r="866" spans="1:11" ht="14.4" customHeight="1" x14ac:dyDescent="0.3">
      <c r="A866" s="831" t="s">
        <v>586</v>
      </c>
      <c r="B866" s="832" t="s">
        <v>587</v>
      </c>
      <c r="C866" s="835" t="s">
        <v>3372</v>
      </c>
      <c r="D866" s="863" t="s">
        <v>3373</v>
      </c>
      <c r="E866" s="835" t="s">
        <v>3894</v>
      </c>
      <c r="F866" s="863" t="s">
        <v>3895</v>
      </c>
      <c r="G866" s="835" t="s">
        <v>4828</v>
      </c>
      <c r="H866" s="835" t="s">
        <v>4829</v>
      </c>
      <c r="I866" s="849">
        <v>1820.800048828125</v>
      </c>
      <c r="J866" s="849">
        <v>1</v>
      </c>
      <c r="K866" s="850">
        <v>1820.800048828125</v>
      </c>
    </row>
    <row r="867" spans="1:11" ht="14.4" customHeight="1" x14ac:dyDescent="0.3">
      <c r="A867" s="831" t="s">
        <v>586</v>
      </c>
      <c r="B867" s="832" t="s">
        <v>587</v>
      </c>
      <c r="C867" s="835" t="s">
        <v>3372</v>
      </c>
      <c r="D867" s="863" t="s">
        <v>3373</v>
      </c>
      <c r="E867" s="835" t="s">
        <v>3894</v>
      </c>
      <c r="F867" s="863" t="s">
        <v>3895</v>
      </c>
      <c r="G867" s="835" t="s">
        <v>4830</v>
      </c>
      <c r="H867" s="835" t="s">
        <v>4831</v>
      </c>
      <c r="I867" s="849">
        <v>2002.02001953125</v>
      </c>
      <c r="J867" s="849">
        <v>1</v>
      </c>
      <c r="K867" s="850">
        <v>2002.02001953125</v>
      </c>
    </row>
    <row r="868" spans="1:11" ht="14.4" customHeight="1" x14ac:dyDescent="0.3">
      <c r="A868" s="831" t="s">
        <v>586</v>
      </c>
      <c r="B868" s="832" t="s">
        <v>587</v>
      </c>
      <c r="C868" s="835" t="s">
        <v>3372</v>
      </c>
      <c r="D868" s="863" t="s">
        <v>3373</v>
      </c>
      <c r="E868" s="835" t="s">
        <v>3894</v>
      </c>
      <c r="F868" s="863" t="s">
        <v>3895</v>
      </c>
      <c r="G868" s="835" t="s">
        <v>4832</v>
      </c>
      <c r="H868" s="835" t="s">
        <v>4833</v>
      </c>
      <c r="I868" s="849">
        <v>2002.050048828125</v>
      </c>
      <c r="J868" s="849">
        <v>1</v>
      </c>
      <c r="K868" s="850">
        <v>2002.050048828125</v>
      </c>
    </row>
    <row r="869" spans="1:11" ht="14.4" customHeight="1" x14ac:dyDescent="0.3">
      <c r="A869" s="831" t="s">
        <v>586</v>
      </c>
      <c r="B869" s="832" t="s">
        <v>587</v>
      </c>
      <c r="C869" s="835" t="s">
        <v>3372</v>
      </c>
      <c r="D869" s="863" t="s">
        <v>3373</v>
      </c>
      <c r="E869" s="835" t="s">
        <v>3894</v>
      </c>
      <c r="F869" s="863" t="s">
        <v>3895</v>
      </c>
      <c r="G869" s="835" t="s">
        <v>4834</v>
      </c>
      <c r="H869" s="835" t="s">
        <v>4835</v>
      </c>
      <c r="I869" s="849">
        <v>2002.050048828125</v>
      </c>
      <c r="J869" s="849">
        <v>2</v>
      </c>
      <c r="K869" s="850">
        <v>4004.10009765625</v>
      </c>
    </row>
    <row r="870" spans="1:11" ht="14.4" customHeight="1" x14ac:dyDescent="0.3">
      <c r="A870" s="831" t="s">
        <v>586</v>
      </c>
      <c r="B870" s="832" t="s">
        <v>587</v>
      </c>
      <c r="C870" s="835" t="s">
        <v>3372</v>
      </c>
      <c r="D870" s="863" t="s">
        <v>3373</v>
      </c>
      <c r="E870" s="835" t="s">
        <v>3894</v>
      </c>
      <c r="F870" s="863" t="s">
        <v>3895</v>
      </c>
      <c r="G870" s="835" t="s">
        <v>4836</v>
      </c>
      <c r="H870" s="835" t="s">
        <v>4837</v>
      </c>
      <c r="I870" s="849">
        <v>2023.0849609375</v>
      </c>
      <c r="J870" s="849">
        <v>2</v>
      </c>
      <c r="K870" s="850">
        <v>4046.169921875</v>
      </c>
    </row>
    <row r="871" spans="1:11" ht="14.4" customHeight="1" x14ac:dyDescent="0.3">
      <c r="A871" s="831" t="s">
        <v>586</v>
      </c>
      <c r="B871" s="832" t="s">
        <v>587</v>
      </c>
      <c r="C871" s="835" t="s">
        <v>3372</v>
      </c>
      <c r="D871" s="863" t="s">
        <v>3373</v>
      </c>
      <c r="E871" s="835" t="s">
        <v>3894</v>
      </c>
      <c r="F871" s="863" t="s">
        <v>3895</v>
      </c>
      <c r="G871" s="835" t="s">
        <v>4838</v>
      </c>
      <c r="H871" s="835" t="s">
        <v>4839</v>
      </c>
      <c r="I871" s="849">
        <v>1820.760009765625</v>
      </c>
      <c r="J871" s="849">
        <v>1</v>
      </c>
      <c r="K871" s="850">
        <v>1820.760009765625</v>
      </c>
    </row>
    <row r="872" spans="1:11" ht="14.4" customHeight="1" x14ac:dyDescent="0.3">
      <c r="A872" s="831" t="s">
        <v>586</v>
      </c>
      <c r="B872" s="832" t="s">
        <v>587</v>
      </c>
      <c r="C872" s="835" t="s">
        <v>3372</v>
      </c>
      <c r="D872" s="863" t="s">
        <v>3373</v>
      </c>
      <c r="E872" s="835" t="s">
        <v>3894</v>
      </c>
      <c r="F872" s="863" t="s">
        <v>3895</v>
      </c>
      <c r="G872" s="835" t="s">
        <v>4840</v>
      </c>
      <c r="H872" s="835" t="s">
        <v>4841</v>
      </c>
      <c r="I872" s="849">
        <v>1820.75</v>
      </c>
      <c r="J872" s="849">
        <v>1</v>
      </c>
      <c r="K872" s="850">
        <v>1820.75</v>
      </c>
    </row>
    <row r="873" spans="1:11" ht="14.4" customHeight="1" x14ac:dyDescent="0.3">
      <c r="A873" s="831" t="s">
        <v>586</v>
      </c>
      <c r="B873" s="832" t="s">
        <v>587</v>
      </c>
      <c r="C873" s="835" t="s">
        <v>3372</v>
      </c>
      <c r="D873" s="863" t="s">
        <v>3373</v>
      </c>
      <c r="E873" s="835" t="s">
        <v>3894</v>
      </c>
      <c r="F873" s="863" t="s">
        <v>3895</v>
      </c>
      <c r="G873" s="835" t="s">
        <v>4842</v>
      </c>
      <c r="H873" s="835" t="s">
        <v>4843</v>
      </c>
      <c r="I873" s="849">
        <v>2023.0599975585937</v>
      </c>
      <c r="J873" s="849">
        <v>3</v>
      </c>
      <c r="K873" s="850">
        <v>6069.1700439453125</v>
      </c>
    </row>
    <row r="874" spans="1:11" ht="14.4" customHeight="1" x14ac:dyDescent="0.3">
      <c r="A874" s="831" t="s">
        <v>586</v>
      </c>
      <c r="B874" s="832" t="s">
        <v>587</v>
      </c>
      <c r="C874" s="835" t="s">
        <v>3372</v>
      </c>
      <c r="D874" s="863" t="s">
        <v>3373</v>
      </c>
      <c r="E874" s="835" t="s">
        <v>3894</v>
      </c>
      <c r="F874" s="863" t="s">
        <v>3895</v>
      </c>
      <c r="G874" s="835" t="s">
        <v>4844</v>
      </c>
      <c r="H874" s="835" t="s">
        <v>4845</v>
      </c>
      <c r="I874" s="849">
        <v>1820.800048828125</v>
      </c>
      <c r="J874" s="849">
        <v>1</v>
      </c>
      <c r="K874" s="850">
        <v>1820.800048828125</v>
      </c>
    </row>
    <row r="875" spans="1:11" ht="14.4" customHeight="1" x14ac:dyDescent="0.3">
      <c r="A875" s="831" t="s">
        <v>586</v>
      </c>
      <c r="B875" s="832" t="s">
        <v>587</v>
      </c>
      <c r="C875" s="835" t="s">
        <v>3372</v>
      </c>
      <c r="D875" s="863" t="s">
        <v>3373</v>
      </c>
      <c r="E875" s="835" t="s">
        <v>3894</v>
      </c>
      <c r="F875" s="863" t="s">
        <v>3895</v>
      </c>
      <c r="G875" s="835" t="s">
        <v>4846</v>
      </c>
      <c r="H875" s="835" t="s">
        <v>4847</v>
      </c>
      <c r="I875" s="849">
        <v>1820.800048828125</v>
      </c>
      <c r="J875" s="849">
        <v>1</v>
      </c>
      <c r="K875" s="850">
        <v>1820.800048828125</v>
      </c>
    </row>
    <row r="876" spans="1:11" ht="14.4" customHeight="1" x14ac:dyDescent="0.3">
      <c r="A876" s="831" t="s">
        <v>586</v>
      </c>
      <c r="B876" s="832" t="s">
        <v>587</v>
      </c>
      <c r="C876" s="835" t="s">
        <v>3372</v>
      </c>
      <c r="D876" s="863" t="s">
        <v>3373</v>
      </c>
      <c r="E876" s="835" t="s">
        <v>3894</v>
      </c>
      <c r="F876" s="863" t="s">
        <v>3895</v>
      </c>
      <c r="G876" s="835" t="s">
        <v>4848</v>
      </c>
      <c r="H876" s="835" t="s">
        <v>4849</v>
      </c>
      <c r="I876" s="849">
        <v>1820.739990234375</v>
      </c>
      <c r="J876" s="849">
        <v>3</v>
      </c>
      <c r="K876" s="850">
        <v>5462.22998046875</v>
      </c>
    </row>
    <row r="877" spans="1:11" ht="14.4" customHeight="1" x14ac:dyDescent="0.3">
      <c r="A877" s="831" t="s">
        <v>586</v>
      </c>
      <c r="B877" s="832" t="s">
        <v>587</v>
      </c>
      <c r="C877" s="835" t="s">
        <v>3372</v>
      </c>
      <c r="D877" s="863" t="s">
        <v>3373</v>
      </c>
      <c r="E877" s="835" t="s">
        <v>3894</v>
      </c>
      <c r="F877" s="863" t="s">
        <v>3895</v>
      </c>
      <c r="G877" s="835" t="s">
        <v>4850</v>
      </c>
      <c r="H877" s="835" t="s">
        <v>4851</v>
      </c>
      <c r="I877" s="849">
        <v>2023.0999755859375</v>
      </c>
      <c r="J877" s="849">
        <v>1</v>
      </c>
      <c r="K877" s="850">
        <v>2023.0999755859375</v>
      </c>
    </row>
    <row r="878" spans="1:11" ht="14.4" customHeight="1" x14ac:dyDescent="0.3">
      <c r="A878" s="831" t="s">
        <v>586</v>
      </c>
      <c r="B878" s="832" t="s">
        <v>587</v>
      </c>
      <c r="C878" s="835" t="s">
        <v>3372</v>
      </c>
      <c r="D878" s="863" t="s">
        <v>3373</v>
      </c>
      <c r="E878" s="835" t="s">
        <v>3894</v>
      </c>
      <c r="F878" s="863" t="s">
        <v>3895</v>
      </c>
      <c r="G878" s="835" t="s">
        <v>4852</v>
      </c>
      <c r="H878" s="835" t="s">
        <v>4853</v>
      </c>
      <c r="I878" s="849">
        <v>1820.800048828125</v>
      </c>
      <c r="J878" s="849">
        <v>3</v>
      </c>
      <c r="K878" s="850">
        <v>5462.400146484375</v>
      </c>
    </row>
    <row r="879" spans="1:11" ht="14.4" customHeight="1" x14ac:dyDescent="0.3">
      <c r="A879" s="831" t="s">
        <v>586</v>
      </c>
      <c r="B879" s="832" t="s">
        <v>587</v>
      </c>
      <c r="C879" s="835" t="s">
        <v>3372</v>
      </c>
      <c r="D879" s="863" t="s">
        <v>3373</v>
      </c>
      <c r="E879" s="835" t="s">
        <v>3894</v>
      </c>
      <c r="F879" s="863" t="s">
        <v>3895</v>
      </c>
      <c r="G879" s="835" t="s">
        <v>4854</v>
      </c>
      <c r="H879" s="835" t="s">
        <v>4855</v>
      </c>
      <c r="I879" s="849">
        <v>2023.0699462890625</v>
      </c>
      <c r="J879" s="849">
        <v>3</v>
      </c>
      <c r="K879" s="850">
        <v>6069.2098388671875</v>
      </c>
    </row>
    <row r="880" spans="1:11" ht="14.4" customHeight="1" x14ac:dyDescent="0.3">
      <c r="A880" s="831" t="s">
        <v>586</v>
      </c>
      <c r="B880" s="832" t="s">
        <v>587</v>
      </c>
      <c r="C880" s="835" t="s">
        <v>3372</v>
      </c>
      <c r="D880" s="863" t="s">
        <v>3373</v>
      </c>
      <c r="E880" s="835" t="s">
        <v>3894</v>
      </c>
      <c r="F880" s="863" t="s">
        <v>3895</v>
      </c>
      <c r="G880" s="835" t="s">
        <v>4856</v>
      </c>
      <c r="H880" s="835" t="s">
        <v>4857</v>
      </c>
      <c r="I880" s="849">
        <v>1921.9075317382813</v>
      </c>
      <c r="J880" s="849">
        <v>4</v>
      </c>
      <c r="K880" s="850">
        <v>7687.630126953125</v>
      </c>
    </row>
    <row r="881" spans="1:11" ht="14.4" customHeight="1" x14ac:dyDescent="0.3">
      <c r="A881" s="831" t="s">
        <v>586</v>
      </c>
      <c r="B881" s="832" t="s">
        <v>587</v>
      </c>
      <c r="C881" s="835" t="s">
        <v>3372</v>
      </c>
      <c r="D881" s="863" t="s">
        <v>3373</v>
      </c>
      <c r="E881" s="835" t="s">
        <v>3894</v>
      </c>
      <c r="F881" s="863" t="s">
        <v>3895</v>
      </c>
      <c r="G881" s="835" t="s">
        <v>4858</v>
      </c>
      <c r="H881" s="835" t="s">
        <v>4859</v>
      </c>
      <c r="I881" s="849">
        <v>1820.739990234375</v>
      </c>
      <c r="J881" s="849">
        <v>1</v>
      </c>
      <c r="K881" s="850">
        <v>1820.739990234375</v>
      </c>
    </row>
    <row r="882" spans="1:11" ht="14.4" customHeight="1" x14ac:dyDescent="0.3">
      <c r="A882" s="831" t="s">
        <v>586</v>
      </c>
      <c r="B882" s="832" t="s">
        <v>587</v>
      </c>
      <c r="C882" s="835" t="s">
        <v>3372</v>
      </c>
      <c r="D882" s="863" t="s">
        <v>3373</v>
      </c>
      <c r="E882" s="835" t="s">
        <v>3894</v>
      </c>
      <c r="F882" s="863" t="s">
        <v>3895</v>
      </c>
      <c r="G882" s="835" t="s">
        <v>4860</v>
      </c>
      <c r="H882" s="835" t="s">
        <v>4861</v>
      </c>
      <c r="I882" s="849">
        <v>1921.9049682617187</v>
      </c>
      <c r="J882" s="849">
        <v>2</v>
      </c>
      <c r="K882" s="850">
        <v>3843.8099365234375</v>
      </c>
    </row>
    <row r="883" spans="1:11" ht="14.4" customHeight="1" x14ac:dyDescent="0.3">
      <c r="A883" s="831" t="s">
        <v>586</v>
      </c>
      <c r="B883" s="832" t="s">
        <v>587</v>
      </c>
      <c r="C883" s="835" t="s">
        <v>3372</v>
      </c>
      <c r="D883" s="863" t="s">
        <v>3373</v>
      </c>
      <c r="E883" s="835" t="s">
        <v>3894</v>
      </c>
      <c r="F883" s="863" t="s">
        <v>3895</v>
      </c>
      <c r="G883" s="835" t="s">
        <v>4862</v>
      </c>
      <c r="H883" s="835" t="s">
        <v>4863</v>
      </c>
      <c r="I883" s="849">
        <v>2023.0999755859375</v>
      </c>
      <c r="J883" s="849">
        <v>1</v>
      </c>
      <c r="K883" s="850">
        <v>2023.0999755859375</v>
      </c>
    </row>
    <row r="884" spans="1:11" ht="14.4" customHeight="1" x14ac:dyDescent="0.3">
      <c r="A884" s="831" t="s">
        <v>586</v>
      </c>
      <c r="B884" s="832" t="s">
        <v>587</v>
      </c>
      <c r="C884" s="835" t="s">
        <v>3372</v>
      </c>
      <c r="D884" s="863" t="s">
        <v>3373</v>
      </c>
      <c r="E884" s="835" t="s">
        <v>3894</v>
      </c>
      <c r="F884" s="863" t="s">
        <v>3895</v>
      </c>
      <c r="G884" s="835" t="s">
        <v>4864</v>
      </c>
      <c r="H884" s="835" t="s">
        <v>4865</v>
      </c>
      <c r="I884" s="849">
        <v>1718.0999755859375</v>
      </c>
      <c r="J884" s="849">
        <v>1</v>
      </c>
      <c r="K884" s="850">
        <v>1718.0999755859375</v>
      </c>
    </row>
    <row r="885" spans="1:11" ht="14.4" customHeight="1" x14ac:dyDescent="0.3">
      <c r="A885" s="831" t="s">
        <v>586</v>
      </c>
      <c r="B885" s="832" t="s">
        <v>587</v>
      </c>
      <c r="C885" s="835" t="s">
        <v>3372</v>
      </c>
      <c r="D885" s="863" t="s">
        <v>3373</v>
      </c>
      <c r="E885" s="835" t="s">
        <v>3894</v>
      </c>
      <c r="F885" s="863" t="s">
        <v>3895</v>
      </c>
      <c r="G885" s="835" t="s">
        <v>4866</v>
      </c>
      <c r="H885" s="835" t="s">
        <v>4867</v>
      </c>
      <c r="I885" s="849">
        <v>1718.0999755859375</v>
      </c>
      <c r="J885" s="849">
        <v>1</v>
      </c>
      <c r="K885" s="850">
        <v>1718.0999755859375</v>
      </c>
    </row>
    <row r="886" spans="1:11" ht="14.4" customHeight="1" x14ac:dyDescent="0.3">
      <c r="A886" s="831" t="s">
        <v>586</v>
      </c>
      <c r="B886" s="832" t="s">
        <v>587</v>
      </c>
      <c r="C886" s="835" t="s">
        <v>3372</v>
      </c>
      <c r="D886" s="863" t="s">
        <v>3373</v>
      </c>
      <c r="E886" s="835" t="s">
        <v>3894</v>
      </c>
      <c r="F886" s="863" t="s">
        <v>3895</v>
      </c>
      <c r="G886" s="835" t="s">
        <v>4868</v>
      </c>
      <c r="H886" s="835" t="s">
        <v>4869</v>
      </c>
      <c r="I886" s="849">
        <v>1839.0799560546875</v>
      </c>
      <c r="J886" s="849">
        <v>6</v>
      </c>
      <c r="K886" s="850">
        <v>11034.479736328125</v>
      </c>
    </row>
    <row r="887" spans="1:11" ht="14.4" customHeight="1" x14ac:dyDescent="0.3">
      <c r="A887" s="831" t="s">
        <v>586</v>
      </c>
      <c r="B887" s="832" t="s">
        <v>587</v>
      </c>
      <c r="C887" s="835" t="s">
        <v>3372</v>
      </c>
      <c r="D887" s="863" t="s">
        <v>3373</v>
      </c>
      <c r="E887" s="835" t="s">
        <v>3894</v>
      </c>
      <c r="F887" s="863" t="s">
        <v>3895</v>
      </c>
      <c r="G887" s="835" t="s">
        <v>4870</v>
      </c>
      <c r="H887" s="835" t="s">
        <v>4871</v>
      </c>
      <c r="I887" s="849">
        <v>1839.0799560546875</v>
      </c>
      <c r="J887" s="849">
        <v>5</v>
      </c>
      <c r="K887" s="850">
        <v>9195.3997802734375</v>
      </c>
    </row>
    <row r="888" spans="1:11" ht="14.4" customHeight="1" x14ac:dyDescent="0.3">
      <c r="A888" s="831" t="s">
        <v>586</v>
      </c>
      <c r="B888" s="832" t="s">
        <v>587</v>
      </c>
      <c r="C888" s="835" t="s">
        <v>3372</v>
      </c>
      <c r="D888" s="863" t="s">
        <v>3373</v>
      </c>
      <c r="E888" s="835" t="s">
        <v>3894</v>
      </c>
      <c r="F888" s="863" t="s">
        <v>3895</v>
      </c>
      <c r="G888" s="835" t="s">
        <v>4872</v>
      </c>
      <c r="H888" s="835" t="s">
        <v>4873</v>
      </c>
      <c r="I888" s="849">
        <v>1839.0799560546875</v>
      </c>
      <c r="J888" s="849">
        <v>9</v>
      </c>
      <c r="K888" s="850">
        <v>16551.719604492188</v>
      </c>
    </row>
    <row r="889" spans="1:11" ht="14.4" customHeight="1" x14ac:dyDescent="0.3">
      <c r="A889" s="831" t="s">
        <v>586</v>
      </c>
      <c r="B889" s="832" t="s">
        <v>587</v>
      </c>
      <c r="C889" s="835" t="s">
        <v>3372</v>
      </c>
      <c r="D889" s="863" t="s">
        <v>3373</v>
      </c>
      <c r="E889" s="835" t="s">
        <v>3894</v>
      </c>
      <c r="F889" s="863" t="s">
        <v>3895</v>
      </c>
      <c r="G889" s="835" t="s">
        <v>4874</v>
      </c>
      <c r="H889" s="835" t="s">
        <v>4875</v>
      </c>
      <c r="I889" s="849">
        <v>1839.0799560546875</v>
      </c>
      <c r="J889" s="849">
        <v>5</v>
      </c>
      <c r="K889" s="850">
        <v>9195.3997802734375</v>
      </c>
    </row>
    <row r="890" spans="1:11" ht="14.4" customHeight="1" x14ac:dyDescent="0.3">
      <c r="A890" s="831" t="s">
        <v>586</v>
      </c>
      <c r="B890" s="832" t="s">
        <v>587</v>
      </c>
      <c r="C890" s="835" t="s">
        <v>3372</v>
      </c>
      <c r="D890" s="863" t="s">
        <v>3373</v>
      </c>
      <c r="E890" s="835" t="s">
        <v>3894</v>
      </c>
      <c r="F890" s="863" t="s">
        <v>3895</v>
      </c>
      <c r="G890" s="835" t="s">
        <v>4876</v>
      </c>
      <c r="H890" s="835" t="s">
        <v>4877</v>
      </c>
      <c r="I890" s="849">
        <v>1839.0799560546875</v>
      </c>
      <c r="J890" s="849">
        <v>5</v>
      </c>
      <c r="K890" s="850">
        <v>9195.400146484375</v>
      </c>
    </row>
    <row r="891" spans="1:11" ht="14.4" customHeight="1" x14ac:dyDescent="0.3">
      <c r="A891" s="831" t="s">
        <v>586</v>
      </c>
      <c r="B891" s="832" t="s">
        <v>587</v>
      </c>
      <c r="C891" s="835" t="s">
        <v>3372</v>
      </c>
      <c r="D891" s="863" t="s">
        <v>3373</v>
      </c>
      <c r="E891" s="835" t="s">
        <v>3894</v>
      </c>
      <c r="F891" s="863" t="s">
        <v>3895</v>
      </c>
      <c r="G891" s="835" t="s">
        <v>4878</v>
      </c>
      <c r="H891" s="835" t="s">
        <v>4879</v>
      </c>
      <c r="I891" s="849">
        <v>1839.0799560546875</v>
      </c>
      <c r="J891" s="849">
        <v>10</v>
      </c>
      <c r="K891" s="850">
        <v>18390.799560546875</v>
      </c>
    </row>
    <row r="892" spans="1:11" ht="14.4" customHeight="1" x14ac:dyDescent="0.3">
      <c r="A892" s="831" t="s">
        <v>586</v>
      </c>
      <c r="B892" s="832" t="s">
        <v>587</v>
      </c>
      <c r="C892" s="835" t="s">
        <v>3372</v>
      </c>
      <c r="D892" s="863" t="s">
        <v>3373</v>
      </c>
      <c r="E892" s="835" t="s">
        <v>3894</v>
      </c>
      <c r="F892" s="863" t="s">
        <v>3895</v>
      </c>
      <c r="G892" s="835" t="s">
        <v>4880</v>
      </c>
      <c r="H892" s="835" t="s">
        <v>4881</v>
      </c>
      <c r="I892" s="849">
        <v>1839.0799560546875</v>
      </c>
      <c r="J892" s="849">
        <v>4</v>
      </c>
      <c r="K892" s="850">
        <v>7356.31982421875</v>
      </c>
    </row>
    <row r="893" spans="1:11" ht="14.4" customHeight="1" x14ac:dyDescent="0.3">
      <c r="A893" s="831" t="s">
        <v>586</v>
      </c>
      <c r="B893" s="832" t="s">
        <v>587</v>
      </c>
      <c r="C893" s="835" t="s">
        <v>3372</v>
      </c>
      <c r="D893" s="863" t="s">
        <v>3373</v>
      </c>
      <c r="E893" s="835" t="s">
        <v>3894</v>
      </c>
      <c r="F893" s="863" t="s">
        <v>3895</v>
      </c>
      <c r="G893" s="835" t="s">
        <v>4882</v>
      </c>
      <c r="H893" s="835" t="s">
        <v>4883</v>
      </c>
      <c r="I893" s="849">
        <v>1839.0799560546875</v>
      </c>
      <c r="J893" s="849">
        <v>4</v>
      </c>
      <c r="K893" s="850">
        <v>7356.31982421875</v>
      </c>
    </row>
    <row r="894" spans="1:11" ht="14.4" customHeight="1" x14ac:dyDescent="0.3">
      <c r="A894" s="831" t="s">
        <v>586</v>
      </c>
      <c r="B894" s="832" t="s">
        <v>587</v>
      </c>
      <c r="C894" s="835" t="s">
        <v>3372</v>
      </c>
      <c r="D894" s="863" t="s">
        <v>3373</v>
      </c>
      <c r="E894" s="835" t="s">
        <v>3894</v>
      </c>
      <c r="F894" s="863" t="s">
        <v>3895</v>
      </c>
      <c r="G894" s="835" t="s">
        <v>4884</v>
      </c>
      <c r="H894" s="835" t="s">
        <v>4885</v>
      </c>
      <c r="I894" s="849">
        <v>1273.9200439453125</v>
      </c>
      <c r="J894" s="849">
        <v>1</v>
      </c>
      <c r="K894" s="850">
        <v>1273.9200439453125</v>
      </c>
    </row>
    <row r="895" spans="1:11" ht="14.4" customHeight="1" x14ac:dyDescent="0.3">
      <c r="A895" s="831" t="s">
        <v>586</v>
      </c>
      <c r="B895" s="832" t="s">
        <v>587</v>
      </c>
      <c r="C895" s="835" t="s">
        <v>3372</v>
      </c>
      <c r="D895" s="863" t="s">
        <v>3373</v>
      </c>
      <c r="E895" s="835" t="s">
        <v>3894</v>
      </c>
      <c r="F895" s="863" t="s">
        <v>3895</v>
      </c>
      <c r="G895" s="835" t="s">
        <v>4886</v>
      </c>
      <c r="H895" s="835" t="s">
        <v>4887</v>
      </c>
      <c r="I895" s="849">
        <v>4857.60009765625</v>
      </c>
      <c r="J895" s="849">
        <v>5</v>
      </c>
      <c r="K895" s="850">
        <v>24288.00048828125</v>
      </c>
    </row>
    <row r="896" spans="1:11" ht="14.4" customHeight="1" x14ac:dyDescent="0.3">
      <c r="A896" s="831" t="s">
        <v>586</v>
      </c>
      <c r="B896" s="832" t="s">
        <v>587</v>
      </c>
      <c r="C896" s="835" t="s">
        <v>3372</v>
      </c>
      <c r="D896" s="863" t="s">
        <v>3373</v>
      </c>
      <c r="E896" s="835" t="s">
        <v>3894</v>
      </c>
      <c r="F896" s="863" t="s">
        <v>3895</v>
      </c>
      <c r="G896" s="835" t="s">
        <v>4888</v>
      </c>
      <c r="H896" s="835" t="s">
        <v>4889</v>
      </c>
      <c r="I896" s="849">
        <v>4857.650146484375</v>
      </c>
      <c r="J896" s="849">
        <v>3</v>
      </c>
      <c r="K896" s="850">
        <v>14573.00048828125</v>
      </c>
    </row>
    <row r="897" spans="1:11" ht="14.4" customHeight="1" x14ac:dyDescent="0.3">
      <c r="A897" s="831" t="s">
        <v>586</v>
      </c>
      <c r="B897" s="832" t="s">
        <v>587</v>
      </c>
      <c r="C897" s="835" t="s">
        <v>3372</v>
      </c>
      <c r="D897" s="863" t="s">
        <v>3373</v>
      </c>
      <c r="E897" s="835" t="s">
        <v>3894</v>
      </c>
      <c r="F897" s="863" t="s">
        <v>3895</v>
      </c>
      <c r="G897" s="835" t="s">
        <v>4890</v>
      </c>
      <c r="H897" s="835" t="s">
        <v>4891</v>
      </c>
      <c r="I897" s="849">
        <v>4857.60009765625</v>
      </c>
      <c r="J897" s="849">
        <v>1</v>
      </c>
      <c r="K897" s="850">
        <v>4857.60009765625</v>
      </c>
    </row>
    <row r="898" spans="1:11" ht="14.4" customHeight="1" x14ac:dyDescent="0.3">
      <c r="A898" s="831" t="s">
        <v>586</v>
      </c>
      <c r="B898" s="832" t="s">
        <v>587</v>
      </c>
      <c r="C898" s="835" t="s">
        <v>3372</v>
      </c>
      <c r="D898" s="863" t="s">
        <v>3373</v>
      </c>
      <c r="E898" s="835" t="s">
        <v>3894</v>
      </c>
      <c r="F898" s="863" t="s">
        <v>3895</v>
      </c>
      <c r="G898" s="835" t="s">
        <v>4892</v>
      </c>
      <c r="H898" s="835" t="s">
        <v>4893</v>
      </c>
      <c r="I898" s="849">
        <v>4857.60009765625</v>
      </c>
      <c r="J898" s="849">
        <v>1</v>
      </c>
      <c r="K898" s="850">
        <v>4857.60009765625</v>
      </c>
    </row>
    <row r="899" spans="1:11" ht="14.4" customHeight="1" x14ac:dyDescent="0.3">
      <c r="A899" s="831" t="s">
        <v>586</v>
      </c>
      <c r="B899" s="832" t="s">
        <v>587</v>
      </c>
      <c r="C899" s="835" t="s">
        <v>3372</v>
      </c>
      <c r="D899" s="863" t="s">
        <v>3373</v>
      </c>
      <c r="E899" s="835" t="s">
        <v>3894</v>
      </c>
      <c r="F899" s="863" t="s">
        <v>3895</v>
      </c>
      <c r="G899" s="835" t="s">
        <v>4894</v>
      </c>
      <c r="H899" s="835" t="s">
        <v>4895</v>
      </c>
      <c r="I899" s="849">
        <v>4857.60009765625</v>
      </c>
      <c r="J899" s="849">
        <v>1</v>
      </c>
      <c r="K899" s="850">
        <v>4857.60009765625</v>
      </c>
    </row>
    <row r="900" spans="1:11" ht="14.4" customHeight="1" x14ac:dyDescent="0.3">
      <c r="A900" s="831" t="s">
        <v>586</v>
      </c>
      <c r="B900" s="832" t="s">
        <v>587</v>
      </c>
      <c r="C900" s="835" t="s">
        <v>3372</v>
      </c>
      <c r="D900" s="863" t="s">
        <v>3373</v>
      </c>
      <c r="E900" s="835" t="s">
        <v>3894</v>
      </c>
      <c r="F900" s="863" t="s">
        <v>3895</v>
      </c>
      <c r="G900" s="835" t="s">
        <v>4896</v>
      </c>
      <c r="H900" s="835" t="s">
        <v>4897</v>
      </c>
      <c r="I900" s="849">
        <v>1800</v>
      </c>
      <c r="J900" s="849">
        <v>2</v>
      </c>
      <c r="K900" s="850">
        <v>3600</v>
      </c>
    </row>
    <row r="901" spans="1:11" ht="14.4" customHeight="1" x14ac:dyDescent="0.3">
      <c r="A901" s="831" t="s">
        <v>586</v>
      </c>
      <c r="B901" s="832" t="s">
        <v>587</v>
      </c>
      <c r="C901" s="835" t="s">
        <v>3372</v>
      </c>
      <c r="D901" s="863" t="s">
        <v>3373</v>
      </c>
      <c r="E901" s="835" t="s">
        <v>3894</v>
      </c>
      <c r="F901" s="863" t="s">
        <v>3895</v>
      </c>
      <c r="G901" s="835" t="s">
        <v>4898</v>
      </c>
      <c r="H901" s="835" t="s">
        <v>4899</v>
      </c>
      <c r="I901" s="849">
        <v>1800</v>
      </c>
      <c r="J901" s="849">
        <v>1</v>
      </c>
      <c r="K901" s="850">
        <v>1800</v>
      </c>
    </row>
    <row r="902" spans="1:11" ht="14.4" customHeight="1" x14ac:dyDescent="0.3">
      <c r="A902" s="831" t="s">
        <v>586</v>
      </c>
      <c r="B902" s="832" t="s">
        <v>587</v>
      </c>
      <c r="C902" s="835" t="s">
        <v>3372</v>
      </c>
      <c r="D902" s="863" t="s">
        <v>3373</v>
      </c>
      <c r="E902" s="835" t="s">
        <v>3894</v>
      </c>
      <c r="F902" s="863" t="s">
        <v>3895</v>
      </c>
      <c r="G902" s="835" t="s">
        <v>4900</v>
      </c>
      <c r="H902" s="835" t="s">
        <v>4901</v>
      </c>
      <c r="I902" s="849">
        <v>1800</v>
      </c>
      <c r="J902" s="849">
        <v>1</v>
      </c>
      <c r="K902" s="850">
        <v>1800</v>
      </c>
    </row>
    <row r="903" spans="1:11" ht="14.4" customHeight="1" x14ac:dyDescent="0.3">
      <c r="A903" s="831" t="s">
        <v>586</v>
      </c>
      <c r="B903" s="832" t="s">
        <v>587</v>
      </c>
      <c r="C903" s="835" t="s">
        <v>3372</v>
      </c>
      <c r="D903" s="863" t="s">
        <v>3373</v>
      </c>
      <c r="E903" s="835" t="s">
        <v>3894</v>
      </c>
      <c r="F903" s="863" t="s">
        <v>3895</v>
      </c>
      <c r="G903" s="835" t="s">
        <v>4902</v>
      </c>
      <c r="H903" s="835" t="s">
        <v>4903</v>
      </c>
      <c r="I903" s="849">
        <v>1800</v>
      </c>
      <c r="J903" s="849">
        <v>1</v>
      </c>
      <c r="K903" s="850">
        <v>1800</v>
      </c>
    </row>
    <row r="904" spans="1:11" ht="14.4" customHeight="1" x14ac:dyDescent="0.3">
      <c r="A904" s="831" t="s">
        <v>586</v>
      </c>
      <c r="B904" s="832" t="s">
        <v>587</v>
      </c>
      <c r="C904" s="835" t="s">
        <v>3372</v>
      </c>
      <c r="D904" s="863" t="s">
        <v>3373</v>
      </c>
      <c r="E904" s="835" t="s">
        <v>3894</v>
      </c>
      <c r="F904" s="863" t="s">
        <v>3895</v>
      </c>
      <c r="G904" s="835" t="s">
        <v>4904</v>
      </c>
      <c r="H904" s="835" t="s">
        <v>4905</v>
      </c>
      <c r="I904" s="849">
        <v>1800</v>
      </c>
      <c r="J904" s="849">
        <v>1</v>
      </c>
      <c r="K904" s="850">
        <v>1800</v>
      </c>
    </row>
    <row r="905" spans="1:11" ht="14.4" customHeight="1" x14ac:dyDescent="0.3">
      <c r="A905" s="831" t="s">
        <v>586</v>
      </c>
      <c r="B905" s="832" t="s">
        <v>587</v>
      </c>
      <c r="C905" s="835" t="s">
        <v>3372</v>
      </c>
      <c r="D905" s="863" t="s">
        <v>3373</v>
      </c>
      <c r="E905" s="835" t="s">
        <v>3894</v>
      </c>
      <c r="F905" s="863" t="s">
        <v>3895</v>
      </c>
      <c r="G905" s="835" t="s">
        <v>4906</v>
      </c>
      <c r="H905" s="835" t="s">
        <v>4907</v>
      </c>
      <c r="I905" s="849">
        <v>1800</v>
      </c>
      <c r="J905" s="849">
        <v>1</v>
      </c>
      <c r="K905" s="850">
        <v>1800</v>
      </c>
    </row>
    <row r="906" spans="1:11" ht="14.4" customHeight="1" x14ac:dyDescent="0.3">
      <c r="A906" s="831" t="s">
        <v>586</v>
      </c>
      <c r="B906" s="832" t="s">
        <v>587</v>
      </c>
      <c r="C906" s="835" t="s">
        <v>3372</v>
      </c>
      <c r="D906" s="863" t="s">
        <v>3373</v>
      </c>
      <c r="E906" s="835" t="s">
        <v>3894</v>
      </c>
      <c r="F906" s="863" t="s">
        <v>3895</v>
      </c>
      <c r="G906" s="835" t="s">
        <v>4908</v>
      </c>
      <c r="H906" s="835" t="s">
        <v>4909</v>
      </c>
      <c r="I906" s="849">
        <v>1800.010009765625</v>
      </c>
      <c r="J906" s="849">
        <v>2</v>
      </c>
      <c r="K906" s="850">
        <v>3600.010009765625</v>
      </c>
    </row>
    <row r="907" spans="1:11" ht="14.4" customHeight="1" x14ac:dyDescent="0.3">
      <c r="A907" s="831" t="s">
        <v>586</v>
      </c>
      <c r="B907" s="832" t="s">
        <v>587</v>
      </c>
      <c r="C907" s="835" t="s">
        <v>3372</v>
      </c>
      <c r="D907" s="863" t="s">
        <v>3373</v>
      </c>
      <c r="E907" s="835" t="s">
        <v>3894</v>
      </c>
      <c r="F907" s="863" t="s">
        <v>3895</v>
      </c>
      <c r="G907" s="835" t="s">
        <v>4910</v>
      </c>
      <c r="H907" s="835" t="s">
        <v>4911</v>
      </c>
      <c r="I907" s="849">
        <v>1800</v>
      </c>
      <c r="J907" s="849">
        <v>1</v>
      </c>
      <c r="K907" s="850">
        <v>1800</v>
      </c>
    </row>
    <row r="908" spans="1:11" ht="14.4" customHeight="1" x14ac:dyDescent="0.3">
      <c r="A908" s="831" t="s">
        <v>586</v>
      </c>
      <c r="B908" s="832" t="s">
        <v>587</v>
      </c>
      <c r="C908" s="835" t="s">
        <v>3372</v>
      </c>
      <c r="D908" s="863" t="s">
        <v>3373</v>
      </c>
      <c r="E908" s="835" t="s">
        <v>3894</v>
      </c>
      <c r="F908" s="863" t="s">
        <v>3895</v>
      </c>
      <c r="G908" s="835" t="s">
        <v>4912</v>
      </c>
      <c r="H908" s="835" t="s">
        <v>4913</v>
      </c>
      <c r="I908" s="849">
        <v>3859.169921875</v>
      </c>
      <c r="J908" s="849">
        <v>3</v>
      </c>
      <c r="K908" s="850">
        <v>11577.509765625</v>
      </c>
    </row>
    <row r="909" spans="1:11" ht="14.4" customHeight="1" x14ac:dyDescent="0.3">
      <c r="A909" s="831" t="s">
        <v>586</v>
      </c>
      <c r="B909" s="832" t="s">
        <v>587</v>
      </c>
      <c r="C909" s="835" t="s">
        <v>3372</v>
      </c>
      <c r="D909" s="863" t="s">
        <v>3373</v>
      </c>
      <c r="E909" s="835" t="s">
        <v>3894</v>
      </c>
      <c r="F909" s="863" t="s">
        <v>3895</v>
      </c>
      <c r="G909" s="835" t="s">
        <v>4914</v>
      </c>
      <c r="H909" s="835" t="s">
        <v>4915</v>
      </c>
      <c r="I909" s="849">
        <v>3859.169921875</v>
      </c>
      <c r="J909" s="849">
        <v>1</v>
      </c>
      <c r="K909" s="850">
        <v>3859.169921875</v>
      </c>
    </row>
    <row r="910" spans="1:11" ht="14.4" customHeight="1" x14ac:dyDescent="0.3">
      <c r="A910" s="831" t="s">
        <v>586</v>
      </c>
      <c r="B910" s="832" t="s">
        <v>587</v>
      </c>
      <c r="C910" s="835" t="s">
        <v>3372</v>
      </c>
      <c r="D910" s="863" t="s">
        <v>3373</v>
      </c>
      <c r="E910" s="835" t="s">
        <v>3894</v>
      </c>
      <c r="F910" s="863" t="s">
        <v>3895</v>
      </c>
      <c r="G910" s="835" t="s">
        <v>4916</v>
      </c>
      <c r="H910" s="835" t="s">
        <v>4917</v>
      </c>
      <c r="I910" s="849">
        <v>3859.169921875</v>
      </c>
      <c r="J910" s="849">
        <v>1</v>
      </c>
      <c r="K910" s="850">
        <v>3859.169921875</v>
      </c>
    </row>
    <row r="911" spans="1:11" ht="14.4" customHeight="1" x14ac:dyDescent="0.3">
      <c r="A911" s="831" t="s">
        <v>586</v>
      </c>
      <c r="B911" s="832" t="s">
        <v>587</v>
      </c>
      <c r="C911" s="835" t="s">
        <v>3372</v>
      </c>
      <c r="D911" s="863" t="s">
        <v>3373</v>
      </c>
      <c r="E911" s="835" t="s">
        <v>3894</v>
      </c>
      <c r="F911" s="863" t="s">
        <v>3895</v>
      </c>
      <c r="G911" s="835" t="s">
        <v>4918</v>
      </c>
      <c r="H911" s="835" t="s">
        <v>4919</v>
      </c>
      <c r="I911" s="849">
        <v>4208.2021484375</v>
      </c>
      <c r="J911" s="849">
        <v>5</v>
      </c>
      <c r="K911" s="850">
        <v>21041.0107421875</v>
      </c>
    </row>
    <row r="912" spans="1:11" ht="14.4" customHeight="1" x14ac:dyDescent="0.3">
      <c r="A912" s="831" t="s">
        <v>586</v>
      </c>
      <c r="B912" s="832" t="s">
        <v>587</v>
      </c>
      <c r="C912" s="835" t="s">
        <v>3372</v>
      </c>
      <c r="D912" s="863" t="s">
        <v>3373</v>
      </c>
      <c r="E912" s="835" t="s">
        <v>3894</v>
      </c>
      <c r="F912" s="863" t="s">
        <v>3895</v>
      </c>
      <c r="G912" s="835" t="s">
        <v>4920</v>
      </c>
      <c r="H912" s="835" t="s">
        <v>4921</v>
      </c>
      <c r="I912" s="849">
        <v>3859.199951171875</v>
      </c>
      <c r="J912" s="849">
        <v>1</v>
      </c>
      <c r="K912" s="850">
        <v>3859.199951171875</v>
      </c>
    </row>
    <row r="913" spans="1:11" ht="14.4" customHeight="1" x14ac:dyDescent="0.3">
      <c r="A913" s="831" t="s">
        <v>586</v>
      </c>
      <c r="B913" s="832" t="s">
        <v>587</v>
      </c>
      <c r="C913" s="835" t="s">
        <v>3372</v>
      </c>
      <c r="D913" s="863" t="s">
        <v>3373</v>
      </c>
      <c r="E913" s="835" t="s">
        <v>3894</v>
      </c>
      <c r="F913" s="863" t="s">
        <v>3895</v>
      </c>
      <c r="G913" s="835" t="s">
        <v>4922</v>
      </c>
      <c r="H913" s="835" t="s">
        <v>4923</v>
      </c>
      <c r="I913" s="849">
        <v>3859.169921875</v>
      </c>
      <c r="J913" s="849">
        <v>5</v>
      </c>
      <c r="K913" s="850">
        <v>19295.849609375</v>
      </c>
    </row>
    <row r="914" spans="1:11" ht="14.4" customHeight="1" x14ac:dyDescent="0.3">
      <c r="A914" s="831" t="s">
        <v>586</v>
      </c>
      <c r="B914" s="832" t="s">
        <v>587</v>
      </c>
      <c r="C914" s="835" t="s">
        <v>3372</v>
      </c>
      <c r="D914" s="863" t="s">
        <v>3373</v>
      </c>
      <c r="E914" s="835" t="s">
        <v>3894</v>
      </c>
      <c r="F914" s="863" t="s">
        <v>3895</v>
      </c>
      <c r="G914" s="835" t="s">
        <v>4924</v>
      </c>
      <c r="H914" s="835" t="s">
        <v>4925</v>
      </c>
      <c r="I914" s="849">
        <v>4208.2001953125</v>
      </c>
      <c r="J914" s="849">
        <v>1</v>
      </c>
      <c r="K914" s="850">
        <v>4208.2001953125</v>
      </c>
    </row>
    <row r="915" spans="1:11" ht="14.4" customHeight="1" x14ac:dyDescent="0.3">
      <c r="A915" s="831" t="s">
        <v>586</v>
      </c>
      <c r="B915" s="832" t="s">
        <v>587</v>
      </c>
      <c r="C915" s="835" t="s">
        <v>3372</v>
      </c>
      <c r="D915" s="863" t="s">
        <v>3373</v>
      </c>
      <c r="E915" s="835" t="s">
        <v>3894</v>
      </c>
      <c r="F915" s="863" t="s">
        <v>3895</v>
      </c>
      <c r="G915" s="835" t="s">
        <v>4926</v>
      </c>
      <c r="H915" s="835" t="s">
        <v>4927</v>
      </c>
      <c r="I915" s="849">
        <v>3859.169921875</v>
      </c>
      <c r="J915" s="849">
        <v>2</v>
      </c>
      <c r="K915" s="850">
        <v>7718.33984375</v>
      </c>
    </row>
    <row r="916" spans="1:11" ht="14.4" customHeight="1" x14ac:dyDescent="0.3">
      <c r="A916" s="831" t="s">
        <v>586</v>
      </c>
      <c r="B916" s="832" t="s">
        <v>587</v>
      </c>
      <c r="C916" s="835" t="s">
        <v>3372</v>
      </c>
      <c r="D916" s="863" t="s">
        <v>3373</v>
      </c>
      <c r="E916" s="835" t="s">
        <v>3894</v>
      </c>
      <c r="F916" s="863" t="s">
        <v>3895</v>
      </c>
      <c r="G916" s="835" t="s">
        <v>4928</v>
      </c>
      <c r="H916" s="835" t="s">
        <v>4929</v>
      </c>
      <c r="I916" s="849">
        <v>3859.1674194335937</v>
      </c>
      <c r="J916" s="849">
        <v>4</v>
      </c>
      <c r="K916" s="850">
        <v>15436.669677734375</v>
      </c>
    </row>
    <row r="917" spans="1:11" ht="14.4" customHeight="1" x14ac:dyDescent="0.3">
      <c r="A917" s="831" t="s">
        <v>586</v>
      </c>
      <c r="B917" s="832" t="s">
        <v>587</v>
      </c>
      <c r="C917" s="835" t="s">
        <v>3372</v>
      </c>
      <c r="D917" s="863" t="s">
        <v>3373</v>
      </c>
      <c r="E917" s="835" t="s">
        <v>3894</v>
      </c>
      <c r="F917" s="863" t="s">
        <v>3895</v>
      </c>
      <c r="G917" s="835" t="s">
        <v>4930</v>
      </c>
      <c r="H917" s="835" t="s">
        <v>4931</v>
      </c>
      <c r="I917" s="849">
        <v>4208.2001953125</v>
      </c>
      <c r="J917" s="849">
        <v>2</v>
      </c>
      <c r="K917" s="850">
        <v>8416.400390625</v>
      </c>
    </row>
    <row r="918" spans="1:11" ht="14.4" customHeight="1" x14ac:dyDescent="0.3">
      <c r="A918" s="831" t="s">
        <v>586</v>
      </c>
      <c r="B918" s="832" t="s">
        <v>587</v>
      </c>
      <c r="C918" s="835" t="s">
        <v>3372</v>
      </c>
      <c r="D918" s="863" t="s">
        <v>3373</v>
      </c>
      <c r="E918" s="835" t="s">
        <v>3894</v>
      </c>
      <c r="F918" s="863" t="s">
        <v>3895</v>
      </c>
      <c r="G918" s="835" t="s">
        <v>4932</v>
      </c>
      <c r="H918" s="835" t="s">
        <v>4933</v>
      </c>
      <c r="I918" s="849">
        <v>3859.169921875</v>
      </c>
      <c r="J918" s="849">
        <v>1</v>
      </c>
      <c r="K918" s="850">
        <v>3859.169921875</v>
      </c>
    </row>
    <row r="919" spans="1:11" ht="14.4" customHeight="1" x14ac:dyDescent="0.3">
      <c r="A919" s="831" t="s">
        <v>586</v>
      </c>
      <c r="B919" s="832" t="s">
        <v>587</v>
      </c>
      <c r="C919" s="835" t="s">
        <v>3372</v>
      </c>
      <c r="D919" s="863" t="s">
        <v>3373</v>
      </c>
      <c r="E919" s="835" t="s">
        <v>3894</v>
      </c>
      <c r="F919" s="863" t="s">
        <v>3895</v>
      </c>
      <c r="G919" s="835" t="s">
        <v>4934</v>
      </c>
      <c r="H919" s="835" t="s">
        <v>4935</v>
      </c>
      <c r="I919" s="849">
        <v>3859.169921875</v>
      </c>
      <c r="J919" s="849">
        <v>1</v>
      </c>
      <c r="K919" s="850">
        <v>3859.169921875</v>
      </c>
    </row>
    <row r="920" spans="1:11" ht="14.4" customHeight="1" x14ac:dyDescent="0.3">
      <c r="A920" s="831" t="s">
        <v>586</v>
      </c>
      <c r="B920" s="832" t="s">
        <v>587</v>
      </c>
      <c r="C920" s="835" t="s">
        <v>3372</v>
      </c>
      <c r="D920" s="863" t="s">
        <v>3373</v>
      </c>
      <c r="E920" s="835" t="s">
        <v>3894</v>
      </c>
      <c r="F920" s="863" t="s">
        <v>3895</v>
      </c>
      <c r="G920" s="835" t="s">
        <v>4936</v>
      </c>
      <c r="H920" s="835" t="s">
        <v>4937</v>
      </c>
      <c r="I920" s="849">
        <v>4208.2001953125</v>
      </c>
      <c r="J920" s="849">
        <v>2</v>
      </c>
      <c r="K920" s="850">
        <v>8416.400390625</v>
      </c>
    </row>
    <row r="921" spans="1:11" ht="14.4" customHeight="1" x14ac:dyDescent="0.3">
      <c r="A921" s="831" t="s">
        <v>586</v>
      </c>
      <c r="B921" s="832" t="s">
        <v>587</v>
      </c>
      <c r="C921" s="835" t="s">
        <v>3372</v>
      </c>
      <c r="D921" s="863" t="s">
        <v>3373</v>
      </c>
      <c r="E921" s="835" t="s">
        <v>3894</v>
      </c>
      <c r="F921" s="863" t="s">
        <v>3895</v>
      </c>
      <c r="G921" s="835" t="s">
        <v>4938</v>
      </c>
      <c r="H921" s="835" t="s">
        <v>4939</v>
      </c>
      <c r="I921" s="849">
        <v>3859.169921875</v>
      </c>
      <c r="J921" s="849">
        <v>1</v>
      </c>
      <c r="K921" s="850">
        <v>3859.169921875</v>
      </c>
    </row>
    <row r="922" spans="1:11" ht="14.4" customHeight="1" x14ac:dyDescent="0.3">
      <c r="A922" s="831" t="s">
        <v>586</v>
      </c>
      <c r="B922" s="832" t="s">
        <v>587</v>
      </c>
      <c r="C922" s="835" t="s">
        <v>3372</v>
      </c>
      <c r="D922" s="863" t="s">
        <v>3373</v>
      </c>
      <c r="E922" s="835" t="s">
        <v>3894</v>
      </c>
      <c r="F922" s="863" t="s">
        <v>3895</v>
      </c>
      <c r="G922" s="835" t="s">
        <v>4940</v>
      </c>
      <c r="H922" s="835" t="s">
        <v>4941</v>
      </c>
      <c r="I922" s="849">
        <v>3859.1649169921875</v>
      </c>
      <c r="J922" s="849">
        <v>2</v>
      </c>
      <c r="K922" s="850">
        <v>7718.329833984375</v>
      </c>
    </row>
    <row r="923" spans="1:11" ht="14.4" customHeight="1" x14ac:dyDescent="0.3">
      <c r="A923" s="831" t="s">
        <v>586</v>
      </c>
      <c r="B923" s="832" t="s">
        <v>587</v>
      </c>
      <c r="C923" s="835" t="s">
        <v>3372</v>
      </c>
      <c r="D923" s="863" t="s">
        <v>3373</v>
      </c>
      <c r="E923" s="835" t="s">
        <v>3894</v>
      </c>
      <c r="F923" s="863" t="s">
        <v>3895</v>
      </c>
      <c r="G923" s="835" t="s">
        <v>4942</v>
      </c>
      <c r="H923" s="835" t="s">
        <v>4943</v>
      </c>
      <c r="I923" s="849">
        <v>4208.2001953125</v>
      </c>
      <c r="J923" s="849">
        <v>1</v>
      </c>
      <c r="K923" s="850">
        <v>4208.2001953125</v>
      </c>
    </row>
    <row r="924" spans="1:11" ht="14.4" customHeight="1" x14ac:dyDescent="0.3">
      <c r="A924" s="831" t="s">
        <v>586</v>
      </c>
      <c r="B924" s="832" t="s">
        <v>587</v>
      </c>
      <c r="C924" s="835" t="s">
        <v>3372</v>
      </c>
      <c r="D924" s="863" t="s">
        <v>3373</v>
      </c>
      <c r="E924" s="835" t="s">
        <v>3894</v>
      </c>
      <c r="F924" s="863" t="s">
        <v>3895</v>
      </c>
      <c r="G924" s="835" t="s">
        <v>4944</v>
      </c>
      <c r="H924" s="835" t="s">
        <v>4945</v>
      </c>
      <c r="I924" s="849">
        <v>3510.260009765625</v>
      </c>
      <c r="J924" s="849">
        <v>1</v>
      </c>
      <c r="K924" s="850">
        <v>3510.260009765625</v>
      </c>
    </row>
    <row r="925" spans="1:11" ht="14.4" customHeight="1" x14ac:dyDescent="0.3">
      <c r="A925" s="831" t="s">
        <v>586</v>
      </c>
      <c r="B925" s="832" t="s">
        <v>587</v>
      </c>
      <c r="C925" s="835" t="s">
        <v>3372</v>
      </c>
      <c r="D925" s="863" t="s">
        <v>3373</v>
      </c>
      <c r="E925" s="835" t="s">
        <v>3894</v>
      </c>
      <c r="F925" s="863" t="s">
        <v>3895</v>
      </c>
      <c r="G925" s="835" t="s">
        <v>4946</v>
      </c>
      <c r="H925" s="835" t="s">
        <v>4947</v>
      </c>
      <c r="I925" s="849">
        <v>3510.260009765625</v>
      </c>
      <c r="J925" s="849">
        <v>1</v>
      </c>
      <c r="K925" s="850">
        <v>3510.260009765625</v>
      </c>
    </row>
    <row r="926" spans="1:11" ht="14.4" customHeight="1" x14ac:dyDescent="0.3">
      <c r="A926" s="831" t="s">
        <v>586</v>
      </c>
      <c r="B926" s="832" t="s">
        <v>587</v>
      </c>
      <c r="C926" s="835" t="s">
        <v>3372</v>
      </c>
      <c r="D926" s="863" t="s">
        <v>3373</v>
      </c>
      <c r="E926" s="835" t="s">
        <v>3894</v>
      </c>
      <c r="F926" s="863" t="s">
        <v>3895</v>
      </c>
      <c r="G926" s="835" t="s">
        <v>4948</v>
      </c>
      <c r="H926" s="835" t="s">
        <v>4949</v>
      </c>
      <c r="I926" s="849">
        <v>3510.260009765625</v>
      </c>
      <c r="J926" s="849">
        <v>2</v>
      </c>
      <c r="K926" s="850">
        <v>7020.52001953125</v>
      </c>
    </row>
    <row r="927" spans="1:11" ht="14.4" customHeight="1" x14ac:dyDescent="0.3">
      <c r="A927" s="831" t="s">
        <v>586</v>
      </c>
      <c r="B927" s="832" t="s">
        <v>587</v>
      </c>
      <c r="C927" s="835" t="s">
        <v>3372</v>
      </c>
      <c r="D927" s="863" t="s">
        <v>3373</v>
      </c>
      <c r="E927" s="835" t="s">
        <v>3894</v>
      </c>
      <c r="F927" s="863" t="s">
        <v>3895</v>
      </c>
      <c r="G927" s="835" t="s">
        <v>4950</v>
      </c>
      <c r="H927" s="835" t="s">
        <v>4951</v>
      </c>
      <c r="I927" s="849">
        <v>3510.260009765625</v>
      </c>
      <c r="J927" s="849">
        <v>1</v>
      </c>
      <c r="K927" s="850">
        <v>3510.260009765625</v>
      </c>
    </row>
    <row r="928" spans="1:11" ht="14.4" customHeight="1" x14ac:dyDescent="0.3">
      <c r="A928" s="831" t="s">
        <v>586</v>
      </c>
      <c r="B928" s="832" t="s">
        <v>587</v>
      </c>
      <c r="C928" s="835" t="s">
        <v>3372</v>
      </c>
      <c r="D928" s="863" t="s">
        <v>3373</v>
      </c>
      <c r="E928" s="835" t="s">
        <v>3894</v>
      </c>
      <c r="F928" s="863" t="s">
        <v>3895</v>
      </c>
      <c r="G928" s="835" t="s">
        <v>4952</v>
      </c>
      <c r="H928" s="835" t="s">
        <v>4953</v>
      </c>
      <c r="I928" s="849">
        <v>3510.260009765625</v>
      </c>
      <c r="J928" s="849">
        <v>1</v>
      </c>
      <c r="K928" s="850">
        <v>3510.260009765625</v>
      </c>
    </row>
    <row r="929" spans="1:11" ht="14.4" customHeight="1" x14ac:dyDescent="0.3">
      <c r="A929" s="831" t="s">
        <v>586</v>
      </c>
      <c r="B929" s="832" t="s">
        <v>587</v>
      </c>
      <c r="C929" s="835" t="s">
        <v>3372</v>
      </c>
      <c r="D929" s="863" t="s">
        <v>3373</v>
      </c>
      <c r="E929" s="835" t="s">
        <v>3894</v>
      </c>
      <c r="F929" s="863" t="s">
        <v>3895</v>
      </c>
      <c r="G929" s="835" t="s">
        <v>4954</v>
      </c>
      <c r="H929" s="835" t="s">
        <v>4955</v>
      </c>
      <c r="I929" s="849">
        <v>3510.260009765625</v>
      </c>
      <c r="J929" s="849">
        <v>3</v>
      </c>
      <c r="K929" s="850">
        <v>10530.780029296875</v>
      </c>
    </row>
    <row r="930" spans="1:11" ht="14.4" customHeight="1" x14ac:dyDescent="0.3">
      <c r="A930" s="831" t="s">
        <v>586</v>
      </c>
      <c r="B930" s="832" t="s">
        <v>587</v>
      </c>
      <c r="C930" s="835" t="s">
        <v>3372</v>
      </c>
      <c r="D930" s="863" t="s">
        <v>3373</v>
      </c>
      <c r="E930" s="835" t="s">
        <v>3894</v>
      </c>
      <c r="F930" s="863" t="s">
        <v>3895</v>
      </c>
      <c r="G930" s="835" t="s">
        <v>4956</v>
      </c>
      <c r="H930" s="835" t="s">
        <v>4957</v>
      </c>
      <c r="I930" s="849">
        <v>3510.260009765625</v>
      </c>
      <c r="J930" s="849">
        <v>1</v>
      </c>
      <c r="K930" s="850">
        <v>3510.260009765625</v>
      </c>
    </row>
    <row r="931" spans="1:11" ht="14.4" customHeight="1" x14ac:dyDescent="0.3">
      <c r="A931" s="831" t="s">
        <v>586</v>
      </c>
      <c r="B931" s="832" t="s">
        <v>587</v>
      </c>
      <c r="C931" s="835" t="s">
        <v>3372</v>
      </c>
      <c r="D931" s="863" t="s">
        <v>3373</v>
      </c>
      <c r="E931" s="835" t="s">
        <v>3894</v>
      </c>
      <c r="F931" s="863" t="s">
        <v>3895</v>
      </c>
      <c r="G931" s="835" t="s">
        <v>4958</v>
      </c>
      <c r="H931" s="835" t="s">
        <v>4959</v>
      </c>
      <c r="I931" s="849">
        <v>3510.260009765625</v>
      </c>
      <c r="J931" s="849">
        <v>2</v>
      </c>
      <c r="K931" s="850">
        <v>7020.52001953125</v>
      </c>
    </row>
    <row r="932" spans="1:11" ht="14.4" customHeight="1" x14ac:dyDescent="0.3">
      <c r="A932" s="831" t="s">
        <v>586</v>
      </c>
      <c r="B932" s="832" t="s">
        <v>587</v>
      </c>
      <c r="C932" s="835" t="s">
        <v>3372</v>
      </c>
      <c r="D932" s="863" t="s">
        <v>3373</v>
      </c>
      <c r="E932" s="835" t="s">
        <v>3894</v>
      </c>
      <c r="F932" s="863" t="s">
        <v>3895</v>
      </c>
      <c r="G932" s="835" t="s">
        <v>4960</v>
      </c>
      <c r="H932" s="835" t="s">
        <v>4961</v>
      </c>
      <c r="I932" s="849">
        <v>3859.169921875</v>
      </c>
      <c r="J932" s="849">
        <v>1</v>
      </c>
      <c r="K932" s="850">
        <v>3859.169921875</v>
      </c>
    </row>
    <row r="933" spans="1:11" ht="14.4" customHeight="1" x14ac:dyDescent="0.3">
      <c r="A933" s="831" t="s">
        <v>586</v>
      </c>
      <c r="B933" s="832" t="s">
        <v>587</v>
      </c>
      <c r="C933" s="835" t="s">
        <v>3372</v>
      </c>
      <c r="D933" s="863" t="s">
        <v>3373</v>
      </c>
      <c r="E933" s="835" t="s">
        <v>3894</v>
      </c>
      <c r="F933" s="863" t="s">
        <v>3895</v>
      </c>
      <c r="G933" s="835" t="s">
        <v>4962</v>
      </c>
      <c r="H933" s="835" t="s">
        <v>4963</v>
      </c>
      <c r="I933" s="849">
        <v>3510.260009765625</v>
      </c>
      <c r="J933" s="849">
        <v>2</v>
      </c>
      <c r="K933" s="850">
        <v>7020.52001953125</v>
      </c>
    </row>
    <row r="934" spans="1:11" ht="14.4" customHeight="1" x14ac:dyDescent="0.3">
      <c r="A934" s="831" t="s">
        <v>586</v>
      </c>
      <c r="B934" s="832" t="s">
        <v>587</v>
      </c>
      <c r="C934" s="835" t="s">
        <v>3372</v>
      </c>
      <c r="D934" s="863" t="s">
        <v>3373</v>
      </c>
      <c r="E934" s="835" t="s">
        <v>3894</v>
      </c>
      <c r="F934" s="863" t="s">
        <v>3895</v>
      </c>
      <c r="G934" s="835" t="s">
        <v>4964</v>
      </c>
      <c r="H934" s="835" t="s">
        <v>4965</v>
      </c>
      <c r="I934" s="849">
        <v>3510.260009765625</v>
      </c>
      <c r="J934" s="849">
        <v>4</v>
      </c>
      <c r="K934" s="850">
        <v>14041.0400390625</v>
      </c>
    </row>
    <row r="935" spans="1:11" ht="14.4" customHeight="1" x14ac:dyDescent="0.3">
      <c r="A935" s="831" t="s">
        <v>586</v>
      </c>
      <c r="B935" s="832" t="s">
        <v>587</v>
      </c>
      <c r="C935" s="835" t="s">
        <v>3372</v>
      </c>
      <c r="D935" s="863" t="s">
        <v>3373</v>
      </c>
      <c r="E935" s="835" t="s">
        <v>3894</v>
      </c>
      <c r="F935" s="863" t="s">
        <v>3895</v>
      </c>
      <c r="G935" s="835" t="s">
        <v>4966</v>
      </c>
      <c r="H935" s="835" t="s">
        <v>4967</v>
      </c>
      <c r="I935" s="849">
        <v>3859.169921875</v>
      </c>
      <c r="J935" s="849">
        <v>3</v>
      </c>
      <c r="K935" s="850">
        <v>11577.509765625</v>
      </c>
    </row>
    <row r="936" spans="1:11" ht="14.4" customHeight="1" x14ac:dyDescent="0.3">
      <c r="A936" s="831" t="s">
        <v>586</v>
      </c>
      <c r="B936" s="832" t="s">
        <v>587</v>
      </c>
      <c r="C936" s="835" t="s">
        <v>3372</v>
      </c>
      <c r="D936" s="863" t="s">
        <v>3373</v>
      </c>
      <c r="E936" s="835" t="s">
        <v>3894</v>
      </c>
      <c r="F936" s="863" t="s">
        <v>3895</v>
      </c>
      <c r="G936" s="835" t="s">
        <v>4968</v>
      </c>
      <c r="H936" s="835" t="s">
        <v>4969</v>
      </c>
      <c r="I936" s="849">
        <v>3510.260009765625</v>
      </c>
      <c r="J936" s="849">
        <v>3</v>
      </c>
      <c r="K936" s="850">
        <v>10530.780029296875</v>
      </c>
    </row>
    <row r="937" spans="1:11" ht="14.4" customHeight="1" x14ac:dyDescent="0.3">
      <c r="A937" s="831" t="s">
        <v>586</v>
      </c>
      <c r="B937" s="832" t="s">
        <v>587</v>
      </c>
      <c r="C937" s="835" t="s">
        <v>3372</v>
      </c>
      <c r="D937" s="863" t="s">
        <v>3373</v>
      </c>
      <c r="E937" s="835" t="s">
        <v>3894</v>
      </c>
      <c r="F937" s="863" t="s">
        <v>3895</v>
      </c>
      <c r="G937" s="835" t="s">
        <v>4970</v>
      </c>
      <c r="H937" s="835" t="s">
        <v>4971</v>
      </c>
      <c r="I937" s="849">
        <v>3510.260009765625</v>
      </c>
      <c r="J937" s="849">
        <v>3</v>
      </c>
      <c r="K937" s="850">
        <v>10530.780029296875</v>
      </c>
    </row>
    <row r="938" spans="1:11" ht="14.4" customHeight="1" x14ac:dyDescent="0.3">
      <c r="A938" s="831" t="s">
        <v>586</v>
      </c>
      <c r="B938" s="832" t="s">
        <v>587</v>
      </c>
      <c r="C938" s="835" t="s">
        <v>3372</v>
      </c>
      <c r="D938" s="863" t="s">
        <v>3373</v>
      </c>
      <c r="E938" s="835" t="s">
        <v>3894</v>
      </c>
      <c r="F938" s="863" t="s">
        <v>3895</v>
      </c>
      <c r="G938" s="835" t="s">
        <v>4972</v>
      </c>
      <c r="H938" s="835" t="s">
        <v>4973</v>
      </c>
      <c r="I938" s="849">
        <v>3510.260009765625</v>
      </c>
      <c r="J938" s="849">
        <v>2</v>
      </c>
      <c r="K938" s="850">
        <v>7020.52001953125</v>
      </c>
    </row>
    <row r="939" spans="1:11" ht="14.4" customHeight="1" x14ac:dyDescent="0.3">
      <c r="A939" s="831" t="s">
        <v>586</v>
      </c>
      <c r="B939" s="832" t="s">
        <v>587</v>
      </c>
      <c r="C939" s="835" t="s">
        <v>3372</v>
      </c>
      <c r="D939" s="863" t="s">
        <v>3373</v>
      </c>
      <c r="E939" s="835" t="s">
        <v>3894</v>
      </c>
      <c r="F939" s="863" t="s">
        <v>3895</v>
      </c>
      <c r="G939" s="835" t="s">
        <v>4974</v>
      </c>
      <c r="H939" s="835" t="s">
        <v>4975</v>
      </c>
      <c r="I939" s="849">
        <v>3510.260009765625</v>
      </c>
      <c r="J939" s="849">
        <v>1</v>
      </c>
      <c r="K939" s="850">
        <v>3510.260009765625</v>
      </c>
    </row>
    <row r="940" spans="1:11" ht="14.4" customHeight="1" x14ac:dyDescent="0.3">
      <c r="A940" s="831" t="s">
        <v>586</v>
      </c>
      <c r="B940" s="832" t="s">
        <v>587</v>
      </c>
      <c r="C940" s="835" t="s">
        <v>3372</v>
      </c>
      <c r="D940" s="863" t="s">
        <v>3373</v>
      </c>
      <c r="E940" s="835" t="s">
        <v>3894</v>
      </c>
      <c r="F940" s="863" t="s">
        <v>3895</v>
      </c>
      <c r="G940" s="835" t="s">
        <v>4976</v>
      </c>
      <c r="H940" s="835" t="s">
        <v>4977</v>
      </c>
      <c r="I940" s="849">
        <v>3510.260009765625</v>
      </c>
      <c r="J940" s="849">
        <v>1</v>
      </c>
      <c r="K940" s="850">
        <v>3510.260009765625</v>
      </c>
    </row>
    <row r="941" spans="1:11" ht="14.4" customHeight="1" x14ac:dyDescent="0.3">
      <c r="A941" s="831" t="s">
        <v>586</v>
      </c>
      <c r="B941" s="832" t="s">
        <v>587</v>
      </c>
      <c r="C941" s="835" t="s">
        <v>3372</v>
      </c>
      <c r="D941" s="863" t="s">
        <v>3373</v>
      </c>
      <c r="E941" s="835" t="s">
        <v>3894</v>
      </c>
      <c r="F941" s="863" t="s">
        <v>3895</v>
      </c>
      <c r="G941" s="835" t="s">
        <v>4978</v>
      </c>
      <c r="H941" s="835" t="s">
        <v>4979</v>
      </c>
      <c r="I941" s="849">
        <v>4857.60009765625</v>
      </c>
      <c r="J941" s="849">
        <v>1</v>
      </c>
      <c r="K941" s="850">
        <v>4857.60009765625</v>
      </c>
    </row>
    <row r="942" spans="1:11" ht="14.4" customHeight="1" x14ac:dyDescent="0.3">
      <c r="A942" s="831" t="s">
        <v>586</v>
      </c>
      <c r="B942" s="832" t="s">
        <v>587</v>
      </c>
      <c r="C942" s="835" t="s">
        <v>3372</v>
      </c>
      <c r="D942" s="863" t="s">
        <v>3373</v>
      </c>
      <c r="E942" s="835" t="s">
        <v>3894</v>
      </c>
      <c r="F942" s="863" t="s">
        <v>3895</v>
      </c>
      <c r="G942" s="835" t="s">
        <v>4980</v>
      </c>
      <c r="H942" s="835" t="s">
        <v>4981</v>
      </c>
      <c r="I942" s="849">
        <v>4857.60009765625</v>
      </c>
      <c r="J942" s="849">
        <v>1</v>
      </c>
      <c r="K942" s="850">
        <v>4857.60009765625</v>
      </c>
    </row>
    <row r="943" spans="1:11" ht="14.4" customHeight="1" x14ac:dyDescent="0.3">
      <c r="A943" s="831" t="s">
        <v>586</v>
      </c>
      <c r="B943" s="832" t="s">
        <v>587</v>
      </c>
      <c r="C943" s="835" t="s">
        <v>3372</v>
      </c>
      <c r="D943" s="863" t="s">
        <v>3373</v>
      </c>
      <c r="E943" s="835" t="s">
        <v>3894</v>
      </c>
      <c r="F943" s="863" t="s">
        <v>3895</v>
      </c>
      <c r="G943" s="835" t="s">
        <v>4982</v>
      </c>
      <c r="H943" s="835" t="s">
        <v>4983</v>
      </c>
      <c r="I943" s="849">
        <v>4857.60009765625</v>
      </c>
      <c r="J943" s="849">
        <v>3</v>
      </c>
      <c r="K943" s="850">
        <v>14572.80029296875</v>
      </c>
    </row>
    <row r="944" spans="1:11" ht="14.4" customHeight="1" x14ac:dyDescent="0.3">
      <c r="A944" s="831" t="s">
        <v>586</v>
      </c>
      <c r="B944" s="832" t="s">
        <v>587</v>
      </c>
      <c r="C944" s="835" t="s">
        <v>3372</v>
      </c>
      <c r="D944" s="863" t="s">
        <v>3373</v>
      </c>
      <c r="E944" s="835" t="s">
        <v>3894</v>
      </c>
      <c r="F944" s="863" t="s">
        <v>3895</v>
      </c>
      <c r="G944" s="835" t="s">
        <v>4984</v>
      </c>
      <c r="H944" s="835" t="s">
        <v>4985</v>
      </c>
      <c r="I944" s="849">
        <v>4857.60009765625</v>
      </c>
      <c r="J944" s="849">
        <v>1</v>
      </c>
      <c r="K944" s="850">
        <v>4857.60009765625</v>
      </c>
    </row>
    <row r="945" spans="1:11" ht="14.4" customHeight="1" x14ac:dyDescent="0.3">
      <c r="A945" s="831" t="s">
        <v>586</v>
      </c>
      <c r="B945" s="832" t="s">
        <v>587</v>
      </c>
      <c r="C945" s="835" t="s">
        <v>3372</v>
      </c>
      <c r="D945" s="863" t="s">
        <v>3373</v>
      </c>
      <c r="E945" s="835" t="s">
        <v>3894</v>
      </c>
      <c r="F945" s="863" t="s">
        <v>3895</v>
      </c>
      <c r="G945" s="835" t="s">
        <v>4986</v>
      </c>
      <c r="H945" s="835" t="s">
        <v>4987</v>
      </c>
      <c r="I945" s="849">
        <v>4857.60009765625</v>
      </c>
      <c r="J945" s="849">
        <v>1</v>
      </c>
      <c r="K945" s="850">
        <v>4857.60009765625</v>
      </c>
    </row>
    <row r="946" spans="1:11" ht="14.4" customHeight="1" x14ac:dyDescent="0.3">
      <c r="A946" s="831" t="s">
        <v>586</v>
      </c>
      <c r="B946" s="832" t="s">
        <v>587</v>
      </c>
      <c r="C946" s="835" t="s">
        <v>3372</v>
      </c>
      <c r="D946" s="863" t="s">
        <v>3373</v>
      </c>
      <c r="E946" s="835" t="s">
        <v>3894</v>
      </c>
      <c r="F946" s="863" t="s">
        <v>3895</v>
      </c>
      <c r="G946" s="835" t="s">
        <v>4988</v>
      </c>
      <c r="H946" s="835" t="s">
        <v>4989</v>
      </c>
      <c r="I946" s="849">
        <v>4857.60009765625</v>
      </c>
      <c r="J946" s="849">
        <v>1</v>
      </c>
      <c r="K946" s="850">
        <v>4857.60009765625</v>
      </c>
    </row>
    <row r="947" spans="1:11" ht="14.4" customHeight="1" x14ac:dyDescent="0.3">
      <c r="A947" s="831" t="s">
        <v>586</v>
      </c>
      <c r="B947" s="832" t="s">
        <v>587</v>
      </c>
      <c r="C947" s="835" t="s">
        <v>3372</v>
      </c>
      <c r="D947" s="863" t="s">
        <v>3373</v>
      </c>
      <c r="E947" s="835" t="s">
        <v>3894</v>
      </c>
      <c r="F947" s="863" t="s">
        <v>3895</v>
      </c>
      <c r="G947" s="835" t="s">
        <v>4990</v>
      </c>
      <c r="H947" s="835" t="s">
        <v>4991</v>
      </c>
      <c r="I947" s="849">
        <v>3999</v>
      </c>
      <c r="J947" s="849">
        <v>1</v>
      </c>
      <c r="K947" s="850">
        <v>3999</v>
      </c>
    </row>
    <row r="948" spans="1:11" ht="14.4" customHeight="1" x14ac:dyDescent="0.3">
      <c r="A948" s="831" t="s">
        <v>586</v>
      </c>
      <c r="B948" s="832" t="s">
        <v>587</v>
      </c>
      <c r="C948" s="835" t="s">
        <v>3372</v>
      </c>
      <c r="D948" s="863" t="s">
        <v>3373</v>
      </c>
      <c r="E948" s="835" t="s">
        <v>3894</v>
      </c>
      <c r="F948" s="863" t="s">
        <v>3895</v>
      </c>
      <c r="G948" s="835" t="s">
        <v>4992</v>
      </c>
      <c r="H948" s="835" t="s">
        <v>4993</v>
      </c>
      <c r="I948" s="849">
        <v>241.5</v>
      </c>
      <c r="J948" s="849">
        <v>2</v>
      </c>
      <c r="K948" s="850">
        <v>483</v>
      </c>
    </row>
    <row r="949" spans="1:11" ht="14.4" customHeight="1" x14ac:dyDescent="0.3">
      <c r="A949" s="831" t="s">
        <v>586</v>
      </c>
      <c r="B949" s="832" t="s">
        <v>587</v>
      </c>
      <c r="C949" s="835" t="s">
        <v>3372</v>
      </c>
      <c r="D949" s="863" t="s">
        <v>3373</v>
      </c>
      <c r="E949" s="835" t="s">
        <v>3894</v>
      </c>
      <c r="F949" s="863" t="s">
        <v>3895</v>
      </c>
      <c r="G949" s="835" t="s">
        <v>4994</v>
      </c>
      <c r="H949" s="835" t="s">
        <v>4995</v>
      </c>
      <c r="I949" s="849">
        <v>1030</v>
      </c>
      <c r="J949" s="849">
        <v>5</v>
      </c>
      <c r="K949" s="850">
        <v>5150</v>
      </c>
    </row>
    <row r="950" spans="1:11" ht="14.4" customHeight="1" x14ac:dyDescent="0.3">
      <c r="A950" s="831" t="s">
        <v>586</v>
      </c>
      <c r="B950" s="832" t="s">
        <v>587</v>
      </c>
      <c r="C950" s="835" t="s">
        <v>3372</v>
      </c>
      <c r="D950" s="863" t="s">
        <v>3373</v>
      </c>
      <c r="E950" s="835" t="s">
        <v>3894</v>
      </c>
      <c r="F950" s="863" t="s">
        <v>3895</v>
      </c>
      <c r="G950" s="835" t="s">
        <v>4996</v>
      </c>
      <c r="H950" s="835" t="s">
        <v>4997</v>
      </c>
      <c r="I950" s="849">
        <v>1321.3399658203125</v>
      </c>
      <c r="J950" s="849">
        <v>1</v>
      </c>
      <c r="K950" s="850">
        <v>1321.3399658203125</v>
      </c>
    </row>
    <row r="951" spans="1:11" ht="14.4" customHeight="1" x14ac:dyDescent="0.3">
      <c r="A951" s="831" t="s">
        <v>586</v>
      </c>
      <c r="B951" s="832" t="s">
        <v>587</v>
      </c>
      <c r="C951" s="835" t="s">
        <v>3372</v>
      </c>
      <c r="D951" s="863" t="s">
        <v>3373</v>
      </c>
      <c r="E951" s="835" t="s">
        <v>3894</v>
      </c>
      <c r="F951" s="863" t="s">
        <v>3895</v>
      </c>
      <c r="G951" s="835" t="s">
        <v>4998</v>
      </c>
      <c r="H951" s="835" t="s">
        <v>4999</v>
      </c>
      <c r="I951" s="849">
        <v>617.969970703125</v>
      </c>
      <c r="J951" s="849">
        <v>2</v>
      </c>
      <c r="K951" s="850">
        <v>1235.9300537109375</v>
      </c>
    </row>
    <row r="952" spans="1:11" ht="14.4" customHeight="1" x14ac:dyDescent="0.3">
      <c r="A952" s="831" t="s">
        <v>586</v>
      </c>
      <c r="B952" s="832" t="s">
        <v>587</v>
      </c>
      <c r="C952" s="835" t="s">
        <v>3372</v>
      </c>
      <c r="D952" s="863" t="s">
        <v>3373</v>
      </c>
      <c r="E952" s="835" t="s">
        <v>3894</v>
      </c>
      <c r="F952" s="863" t="s">
        <v>3895</v>
      </c>
      <c r="G952" s="835" t="s">
        <v>5000</v>
      </c>
      <c r="H952" s="835" t="s">
        <v>5001</v>
      </c>
      <c r="I952" s="849">
        <v>617.96002197265625</v>
      </c>
      <c r="J952" s="849">
        <v>1</v>
      </c>
      <c r="K952" s="850">
        <v>617.96002197265625</v>
      </c>
    </row>
    <row r="953" spans="1:11" ht="14.4" customHeight="1" x14ac:dyDescent="0.3">
      <c r="A953" s="831" t="s">
        <v>586</v>
      </c>
      <c r="B953" s="832" t="s">
        <v>587</v>
      </c>
      <c r="C953" s="835" t="s">
        <v>3372</v>
      </c>
      <c r="D953" s="863" t="s">
        <v>3373</v>
      </c>
      <c r="E953" s="835" t="s">
        <v>3894</v>
      </c>
      <c r="F953" s="863" t="s">
        <v>3895</v>
      </c>
      <c r="G953" s="835" t="s">
        <v>5002</v>
      </c>
      <c r="H953" s="835" t="s">
        <v>5003</v>
      </c>
      <c r="I953" s="849">
        <v>617.97334798177087</v>
      </c>
      <c r="J953" s="849">
        <v>5</v>
      </c>
      <c r="K953" s="850">
        <v>3089.8500366210937</v>
      </c>
    </row>
    <row r="954" spans="1:11" ht="14.4" customHeight="1" x14ac:dyDescent="0.3">
      <c r="A954" s="831" t="s">
        <v>586</v>
      </c>
      <c r="B954" s="832" t="s">
        <v>587</v>
      </c>
      <c r="C954" s="835" t="s">
        <v>3372</v>
      </c>
      <c r="D954" s="863" t="s">
        <v>3373</v>
      </c>
      <c r="E954" s="835" t="s">
        <v>3894</v>
      </c>
      <c r="F954" s="863" t="s">
        <v>3895</v>
      </c>
      <c r="G954" s="835" t="s">
        <v>5004</v>
      </c>
      <c r="H954" s="835" t="s">
        <v>5005</v>
      </c>
      <c r="I954" s="849">
        <v>617.96499633789062</v>
      </c>
      <c r="J954" s="849">
        <v>3</v>
      </c>
      <c r="K954" s="850">
        <v>1853.8900756835937</v>
      </c>
    </row>
    <row r="955" spans="1:11" ht="14.4" customHeight="1" x14ac:dyDescent="0.3">
      <c r="A955" s="831" t="s">
        <v>586</v>
      </c>
      <c r="B955" s="832" t="s">
        <v>587</v>
      </c>
      <c r="C955" s="835" t="s">
        <v>3372</v>
      </c>
      <c r="D955" s="863" t="s">
        <v>3373</v>
      </c>
      <c r="E955" s="835" t="s">
        <v>3894</v>
      </c>
      <c r="F955" s="863" t="s">
        <v>3895</v>
      </c>
      <c r="G955" s="835" t="s">
        <v>5006</v>
      </c>
      <c r="H955" s="835" t="s">
        <v>5007</v>
      </c>
      <c r="I955" s="849">
        <v>617.96250915527344</v>
      </c>
      <c r="J955" s="849">
        <v>5</v>
      </c>
      <c r="K955" s="850">
        <v>3089.8101196289062</v>
      </c>
    </row>
    <row r="956" spans="1:11" ht="14.4" customHeight="1" x14ac:dyDescent="0.3">
      <c r="A956" s="831" t="s">
        <v>586</v>
      </c>
      <c r="B956" s="832" t="s">
        <v>587</v>
      </c>
      <c r="C956" s="835" t="s">
        <v>3372</v>
      </c>
      <c r="D956" s="863" t="s">
        <v>3373</v>
      </c>
      <c r="E956" s="835" t="s">
        <v>3894</v>
      </c>
      <c r="F956" s="863" t="s">
        <v>3895</v>
      </c>
      <c r="G956" s="835" t="s">
        <v>5008</v>
      </c>
      <c r="H956" s="835" t="s">
        <v>5009</v>
      </c>
      <c r="I956" s="849">
        <v>617.96002197265625</v>
      </c>
      <c r="J956" s="849">
        <v>7</v>
      </c>
      <c r="K956" s="850">
        <v>4325.7301025390625</v>
      </c>
    </row>
    <row r="957" spans="1:11" ht="14.4" customHeight="1" x14ac:dyDescent="0.3">
      <c r="A957" s="831" t="s">
        <v>586</v>
      </c>
      <c r="B957" s="832" t="s">
        <v>587</v>
      </c>
      <c r="C957" s="835" t="s">
        <v>3372</v>
      </c>
      <c r="D957" s="863" t="s">
        <v>3373</v>
      </c>
      <c r="E957" s="835" t="s">
        <v>3894</v>
      </c>
      <c r="F957" s="863" t="s">
        <v>3895</v>
      </c>
      <c r="G957" s="835" t="s">
        <v>5010</v>
      </c>
      <c r="H957" s="835" t="s">
        <v>5011</v>
      </c>
      <c r="I957" s="849">
        <v>617.98001098632812</v>
      </c>
      <c r="J957" s="849">
        <v>2</v>
      </c>
      <c r="K957" s="850">
        <v>1235.9600219726562</v>
      </c>
    </row>
    <row r="958" spans="1:11" ht="14.4" customHeight="1" x14ac:dyDescent="0.3">
      <c r="A958" s="831" t="s">
        <v>586</v>
      </c>
      <c r="B958" s="832" t="s">
        <v>587</v>
      </c>
      <c r="C958" s="835" t="s">
        <v>3372</v>
      </c>
      <c r="D958" s="863" t="s">
        <v>3373</v>
      </c>
      <c r="E958" s="835" t="s">
        <v>3894</v>
      </c>
      <c r="F958" s="863" t="s">
        <v>3895</v>
      </c>
      <c r="G958" s="835" t="s">
        <v>5012</v>
      </c>
      <c r="H958" s="835" t="s">
        <v>5013</v>
      </c>
      <c r="I958" s="849">
        <v>617.96002197265625</v>
      </c>
      <c r="J958" s="849">
        <v>1</v>
      </c>
      <c r="K958" s="850">
        <v>617.96002197265625</v>
      </c>
    </row>
    <row r="959" spans="1:11" ht="14.4" customHeight="1" x14ac:dyDescent="0.3">
      <c r="A959" s="831" t="s">
        <v>586</v>
      </c>
      <c r="B959" s="832" t="s">
        <v>587</v>
      </c>
      <c r="C959" s="835" t="s">
        <v>3372</v>
      </c>
      <c r="D959" s="863" t="s">
        <v>3373</v>
      </c>
      <c r="E959" s="835" t="s">
        <v>3894</v>
      </c>
      <c r="F959" s="863" t="s">
        <v>3895</v>
      </c>
      <c r="G959" s="835" t="s">
        <v>5014</v>
      </c>
      <c r="H959" s="835" t="s">
        <v>5015</v>
      </c>
      <c r="I959" s="849">
        <v>403.51998901367187</v>
      </c>
      <c r="J959" s="849">
        <v>4</v>
      </c>
      <c r="K959" s="850">
        <v>1614.0799560546875</v>
      </c>
    </row>
    <row r="960" spans="1:11" ht="14.4" customHeight="1" x14ac:dyDescent="0.3">
      <c r="A960" s="831" t="s">
        <v>586</v>
      </c>
      <c r="B960" s="832" t="s">
        <v>587</v>
      </c>
      <c r="C960" s="835" t="s">
        <v>3372</v>
      </c>
      <c r="D960" s="863" t="s">
        <v>3373</v>
      </c>
      <c r="E960" s="835" t="s">
        <v>3894</v>
      </c>
      <c r="F960" s="863" t="s">
        <v>3895</v>
      </c>
      <c r="G960" s="835" t="s">
        <v>5016</v>
      </c>
      <c r="H960" s="835" t="s">
        <v>5017</v>
      </c>
      <c r="I960" s="849">
        <v>403.51998901367187</v>
      </c>
      <c r="J960" s="849">
        <v>5</v>
      </c>
      <c r="K960" s="850">
        <v>2017.5899963378906</v>
      </c>
    </row>
    <row r="961" spans="1:11" ht="14.4" customHeight="1" x14ac:dyDescent="0.3">
      <c r="A961" s="831" t="s">
        <v>586</v>
      </c>
      <c r="B961" s="832" t="s">
        <v>587</v>
      </c>
      <c r="C961" s="835" t="s">
        <v>3372</v>
      </c>
      <c r="D961" s="863" t="s">
        <v>3373</v>
      </c>
      <c r="E961" s="835" t="s">
        <v>3894</v>
      </c>
      <c r="F961" s="863" t="s">
        <v>3895</v>
      </c>
      <c r="G961" s="835" t="s">
        <v>5018</v>
      </c>
      <c r="H961" s="835" t="s">
        <v>5019</v>
      </c>
      <c r="I961" s="849">
        <v>403.51665920681421</v>
      </c>
      <c r="J961" s="849">
        <v>12</v>
      </c>
      <c r="K961" s="850">
        <v>4842.2099914550781</v>
      </c>
    </row>
    <row r="962" spans="1:11" ht="14.4" customHeight="1" x14ac:dyDescent="0.3">
      <c r="A962" s="831" t="s">
        <v>586</v>
      </c>
      <c r="B962" s="832" t="s">
        <v>587</v>
      </c>
      <c r="C962" s="835" t="s">
        <v>3372</v>
      </c>
      <c r="D962" s="863" t="s">
        <v>3373</v>
      </c>
      <c r="E962" s="835" t="s">
        <v>3894</v>
      </c>
      <c r="F962" s="863" t="s">
        <v>3895</v>
      </c>
      <c r="G962" s="835" t="s">
        <v>5020</v>
      </c>
      <c r="H962" s="835" t="s">
        <v>5021</v>
      </c>
      <c r="I962" s="849">
        <v>403.52587711109834</v>
      </c>
      <c r="J962" s="849">
        <v>29</v>
      </c>
      <c r="K962" s="850">
        <v>11702.229797363281</v>
      </c>
    </row>
    <row r="963" spans="1:11" ht="14.4" customHeight="1" x14ac:dyDescent="0.3">
      <c r="A963" s="831" t="s">
        <v>586</v>
      </c>
      <c r="B963" s="832" t="s">
        <v>587</v>
      </c>
      <c r="C963" s="835" t="s">
        <v>3372</v>
      </c>
      <c r="D963" s="863" t="s">
        <v>3373</v>
      </c>
      <c r="E963" s="835" t="s">
        <v>3894</v>
      </c>
      <c r="F963" s="863" t="s">
        <v>3895</v>
      </c>
      <c r="G963" s="835" t="s">
        <v>5022</v>
      </c>
      <c r="H963" s="835" t="s">
        <v>5023</v>
      </c>
      <c r="I963" s="849">
        <v>403.52380225771947</v>
      </c>
      <c r="J963" s="849">
        <v>48</v>
      </c>
      <c r="K963" s="850">
        <v>19369.129699707031</v>
      </c>
    </row>
    <row r="964" spans="1:11" ht="14.4" customHeight="1" x14ac:dyDescent="0.3">
      <c r="A964" s="831" t="s">
        <v>586</v>
      </c>
      <c r="B964" s="832" t="s">
        <v>587</v>
      </c>
      <c r="C964" s="835" t="s">
        <v>3372</v>
      </c>
      <c r="D964" s="863" t="s">
        <v>3373</v>
      </c>
      <c r="E964" s="835" t="s">
        <v>3894</v>
      </c>
      <c r="F964" s="863" t="s">
        <v>3895</v>
      </c>
      <c r="G964" s="835" t="s">
        <v>5024</v>
      </c>
      <c r="H964" s="835" t="s">
        <v>5025</v>
      </c>
      <c r="I964" s="849">
        <v>403.52156950298109</v>
      </c>
      <c r="J964" s="849">
        <v>36</v>
      </c>
      <c r="K964" s="850">
        <v>14526.799652099609</v>
      </c>
    </row>
    <row r="965" spans="1:11" ht="14.4" customHeight="1" x14ac:dyDescent="0.3">
      <c r="A965" s="831" t="s">
        <v>586</v>
      </c>
      <c r="B965" s="832" t="s">
        <v>587</v>
      </c>
      <c r="C965" s="835" t="s">
        <v>3372</v>
      </c>
      <c r="D965" s="863" t="s">
        <v>3373</v>
      </c>
      <c r="E965" s="835" t="s">
        <v>3894</v>
      </c>
      <c r="F965" s="863" t="s">
        <v>3895</v>
      </c>
      <c r="G965" s="835" t="s">
        <v>5026</v>
      </c>
      <c r="H965" s="835" t="s">
        <v>5027</v>
      </c>
      <c r="I965" s="849">
        <v>403.52399698893231</v>
      </c>
      <c r="J965" s="849">
        <v>27</v>
      </c>
      <c r="K965" s="850">
        <v>10895.159820556641</v>
      </c>
    </row>
    <row r="966" spans="1:11" ht="14.4" customHeight="1" x14ac:dyDescent="0.3">
      <c r="A966" s="831" t="s">
        <v>586</v>
      </c>
      <c r="B966" s="832" t="s">
        <v>587</v>
      </c>
      <c r="C966" s="835" t="s">
        <v>3372</v>
      </c>
      <c r="D966" s="863" t="s">
        <v>3373</v>
      </c>
      <c r="E966" s="835" t="s">
        <v>3894</v>
      </c>
      <c r="F966" s="863" t="s">
        <v>3895</v>
      </c>
      <c r="G966" s="835" t="s">
        <v>5028</v>
      </c>
      <c r="H966" s="835" t="s">
        <v>5029</v>
      </c>
      <c r="I966" s="849">
        <v>403.5228489467076</v>
      </c>
      <c r="J966" s="849">
        <v>8</v>
      </c>
      <c r="K966" s="850">
        <v>3228.199951171875</v>
      </c>
    </row>
    <row r="967" spans="1:11" ht="14.4" customHeight="1" x14ac:dyDescent="0.3">
      <c r="A967" s="831" t="s">
        <v>586</v>
      </c>
      <c r="B967" s="832" t="s">
        <v>587</v>
      </c>
      <c r="C967" s="835" t="s">
        <v>3372</v>
      </c>
      <c r="D967" s="863" t="s">
        <v>3373</v>
      </c>
      <c r="E967" s="835" t="s">
        <v>3894</v>
      </c>
      <c r="F967" s="863" t="s">
        <v>3895</v>
      </c>
      <c r="G967" s="835" t="s">
        <v>5030</v>
      </c>
      <c r="H967" s="835" t="s">
        <v>5031</v>
      </c>
      <c r="I967" s="849">
        <v>403.52272172407669</v>
      </c>
      <c r="J967" s="849">
        <v>24</v>
      </c>
      <c r="K967" s="850">
        <v>9684.5298156738281</v>
      </c>
    </row>
    <row r="968" spans="1:11" ht="14.4" customHeight="1" x14ac:dyDescent="0.3">
      <c r="A968" s="831" t="s">
        <v>586</v>
      </c>
      <c r="B968" s="832" t="s">
        <v>587</v>
      </c>
      <c r="C968" s="835" t="s">
        <v>3372</v>
      </c>
      <c r="D968" s="863" t="s">
        <v>3373</v>
      </c>
      <c r="E968" s="835" t="s">
        <v>3894</v>
      </c>
      <c r="F968" s="863" t="s">
        <v>3895</v>
      </c>
      <c r="G968" s="835" t="s">
        <v>5032</v>
      </c>
      <c r="H968" s="835" t="s">
        <v>5033</v>
      </c>
      <c r="I968" s="849">
        <v>403.52332560221356</v>
      </c>
      <c r="J968" s="849">
        <v>6</v>
      </c>
      <c r="K968" s="850">
        <v>2421.1399230957031</v>
      </c>
    </row>
    <row r="969" spans="1:11" ht="14.4" customHeight="1" x14ac:dyDescent="0.3">
      <c r="A969" s="831" t="s">
        <v>586</v>
      </c>
      <c r="B969" s="832" t="s">
        <v>587</v>
      </c>
      <c r="C969" s="835" t="s">
        <v>3372</v>
      </c>
      <c r="D969" s="863" t="s">
        <v>3373</v>
      </c>
      <c r="E969" s="835" t="s">
        <v>3894</v>
      </c>
      <c r="F969" s="863" t="s">
        <v>3895</v>
      </c>
      <c r="G969" s="835" t="s">
        <v>5034</v>
      </c>
      <c r="H969" s="835" t="s">
        <v>5035</v>
      </c>
      <c r="I969" s="849">
        <v>403.51998901367187</v>
      </c>
      <c r="J969" s="849">
        <v>1</v>
      </c>
      <c r="K969" s="850">
        <v>403.51998901367187</v>
      </c>
    </row>
    <row r="970" spans="1:11" ht="14.4" customHeight="1" x14ac:dyDescent="0.3">
      <c r="A970" s="831" t="s">
        <v>586</v>
      </c>
      <c r="B970" s="832" t="s">
        <v>587</v>
      </c>
      <c r="C970" s="835" t="s">
        <v>3372</v>
      </c>
      <c r="D970" s="863" t="s">
        <v>3373</v>
      </c>
      <c r="E970" s="835" t="s">
        <v>3894</v>
      </c>
      <c r="F970" s="863" t="s">
        <v>3895</v>
      </c>
      <c r="G970" s="835" t="s">
        <v>5036</v>
      </c>
      <c r="H970" s="835" t="s">
        <v>5037</v>
      </c>
      <c r="I970" s="849">
        <v>403.5</v>
      </c>
      <c r="J970" s="849">
        <v>1</v>
      </c>
      <c r="K970" s="850">
        <v>403.5</v>
      </c>
    </row>
    <row r="971" spans="1:11" ht="14.4" customHeight="1" x14ac:dyDescent="0.3">
      <c r="A971" s="831" t="s">
        <v>586</v>
      </c>
      <c r="B971" s="832" t="s">
        <v>587</v>
      </c>
      <c r="C971" s="835" t="s">
        <v>3372</v>
      </c>
      <c r="D971" s="863" t="s">
        <v>3373</v>
      </c>
      <c r="E971" s="835" t="s">
        <v>3894</v>
      </c>
      <c r="F971" s="863" t="s">
        <v>3895</v>
      </c>
      <c r="G971" s="835" t="s">
        <v>5038</v>
      </c>
      <c r="H971" s="835" t="s">
        <v>5039</v>
      </c>
      <c r="I971" s="849">
        <v>403.51998901367187</v>
      </c>
      <c r="J971" s="849">
        <v>1</v>
      </c>
      <c r="K971" s="850">
        <v>403.51998901367187</v>
      </c>
    </row>
    <row r="972" spans="1:11" ht="14.4" customHeight="1" x14ac:dyDescent="0.3">
      <c r="A972" s="831" t="s">
        <v>586</v>
      </c>
      <c r="B972" s="832" t="s">
        <v>587</v>
      </c>
      <c r="C972" s="835" t="s">
        <v>3372</v>
      </c>
      <c r="D972" s="863" t="s">
        <v>3373</v>
      </c>
      <c r="E972" s="835" t="s">
        <v>3894</v>
      </c>
      <c r="F972" s="863" t="s">
        <v>3895</v>
      </c>
      <c r="G972" s="835" t="s">
        <v>5040</v>
      </c>
      <c r="H972" s="835" t="s">
        <v>5041</v>
      </c>
      <c r="I972" s="849">
        <v>403.52999877929687</v>
      </c>
      <c r="J972" s="849">
        <v>2</v>
      </c>
      <c r="K972" s="850">
        <v>807.04998779296875</v>
      </c>
    </row>
    <row r="973" spans="1:11" ht="14.4" customHeight="1" x14ac:dyDescent="0.3">
      <c r="A973" s="831" t="s">
        <v>586</v>
      </c>
      <c r="B973" s="832" t="s">
        <v>587</v>
      </c>
      <c r="C973" s="835" t="s">
        <v>3372</v>
      </c>
      <c r="D973" s="863" t="s">
        <v>3373</v>
      </c>
      <c r="E973" s="835" t="s">
        <v>3894</v>
      </c>
      <c r="F973" s="863" t="s">
        <v>3895</v>
      </c>
      <c r="G973" s="835" t="s">
        <v>5042</v>
      </c>
      <c r="H973" s="835" t="s">
        <v>5043</v>
      </c>
      <c r="I973" s="849">
        <v>398.64999389648438</v>
      </c>
      <c r="J973" s="849">
        <v>1</v>
      </c>
      <c r="K973" s="850">
        <v>398.64999389648438</v>
      </c>
    </row>
    <row r="974" spans="1:11" ht="14.4" customHeight="1" x14ac:dyDescent="0.3">
      <c r="A974" s="831" t="s">
        <v>586</v>
      </c>
      <c r="B974" s="832" t="s">
        <v>587</v>
      </c>
      <c r="C974" s="835" t="s">
        <v>3372</v>
      </c>
      <c r="D974" s="863" t="s">
        <v>3373</v>
      </c>
      <c r="E974" s="835" t="s">
        <v>3894</v>
      </c>
      <c r="F974" s="863" t="s">
        <v>3895</v>
      </c>
      <c r="G974" s="835" t="s">
        <v>5044</v>
      </c>
      <c r="H974" s="835" t="s">
        <v>5045</v>
      </c>
      <c r="I974" s="849">
        <v>398.64999389648438</v>
      </c>
      <c r="J974" s="849">
        <v>3</v>
      </c>
      <c r="K974" s="850">
        <v>1195.9499816894531</v>
      </c>
    </row>
    <row r="975" spans="1:11" ht="14.4" customHeight="1" x14ac:dyDescent="0.3">
      <c r="A975" s="831" t="s">
        <v>586</v>
      </c>
      <c r="B975" s="832" t="s">
        <v>587</v>
      </c>
      <c r="C975" s="835" t="s">
        <v>3372</v>
      </c>
      <c r="D975" s="863" t="s">
        <v>3373</v>
      </c>
      <c r="E975" s="835" t="s">
        <v>3894</v>
      </c>
      <c r="F975" s="863" t="s">
        <v>3895</v>
      </c>
      <c r="G975" s="835" t="s">
        <v>5046</v>
      </c>
      <c r="H975" s="835" t="s">
        <v>5047</v>
      </c>
      <c r="I975" s="849">
        <v>398.64666748046875</v>
      </c>
      <c r="J975" s="849">
        <v>5</v>
      </c>
      <c r="K975" s="850">
        <v>1993.2299499511719</v>
      </c>
    </row>
    <row r="976" spans="1:11" ht="14.4" customHeight="1" x14ac:dyDescent="0.3">
      <c r="A976" s="831" t="s">
        <v>586</v>
      </c>
      <c r="B976" s="832" t="s">
        <v>587</v>
      </c>
      <c r="C976" s="835" t="s">
        <v>3372</v>
      </c>
      <c r="D976" s="863" t="s">
        <v>3373</v>
      </c>
      <c r="E976" s="835" t="s">
        <v>3894</v>
      </c>
      <c r="F976" s="863" t="s">
        <v>3895</v>
      </c>
      <c r="G976" s="835" t="s">
        <v>5048</v>
      </c>
      <c r="H976" s="835" t="s">
        <v>5049</v>
      </c>
      <c r="I976" s="849">
        <v>398.6300048828125</v>
      </c>
      <c r="J976" s="849">
        <v>5</v>
      </c>
      <c r="K976" s="850">
        <v>1993.1700439453125</v>
      </c>
    </row>
    <row r="977" spans="1:11" ht="14.4" customHeight="1" x14ac:dyDescent="0.3">
      <c r="A977" s="831" t="s">
        <v>586</v>
      </c>
      <c r="B977" s="832" t="s">
        <v>587</v>
      </c>
      <c r="C977" s="835" t="s">
        <v>3372</v>
      </c>
      <c r="D977" s="863" t="s">
        <v>3373</v>
      </c>
      <c r="E977" s="835" t="s">
        <v>3894</v>
      </c>
      <c r="F977" s="863" t="s">
        <v>3895</v>
      </c>
      <c r="G977" s="835" t="s">
        <v>5050</v>
      </c>
      <c r="H977" s="835" t="s">
        <v>5051</v>
      </c>
      <c r="I977" s="849">
        <v>398.64999389648438</v>
      </c>
      <c r="J977" s="849">
        <v>2</v>
      </c>
      <c r="K977" s="850">
        <v>797.29998779296875</v>
      </c>
    </row>
    <row r="978" spans="1:11" ht="14.4" customHeight="1" x14ac:dyDescent="0.3">
      <c r="A978" s="831" t="s">
        <v>586</v>
      </c>
      <c r="B978" s="832" t="s">
        <v>587</v>
      </c>
      <c r="C978" s="835" t="s">
        <v>3372</v>
      </c>
      <c r="D978" s="863" t="s">
        <v>3373</v>
      </c>
      <c r="E978" s="835" t="s">
        <v>3894</v>
      </c>
      <c r="F978" s="863" t="s">
        <v>3895</v>
      </c>
      <c r="G978" s="835" t="s">
        <v>5052</v>
      </c>
      <c r="H978" s="835" t="s">
        <v>5053</v>
      </c>
      <c r="I978" s="849">
        <v>398.6400146484375</v>
      </c>
      <c r="J978" s="849">
        <v>3</v>
      </c>
      <c r="K978" s="850">
        <v>1195.9200439453125</v>
      </c>
    </row>
    <row r="979" spans="1:11" ht="14.4" customHeight="1" x14ac:dyDescent="0.3">
      <c r="A979" s="831" t="s">
        <v>586</v>
      </c>
      <c r="B979" s="832" t="s">
        <v>587</v>
      </c>
      <c r="C979" s="835" t="s">
        <v>3372</v>
      </c>
      <c r="D979" s="863" t="s">
        <v>3373</v>
      </c>
      <c r="E979" s="835" t="s">
        <v>3894</v>
      </c>
      <c r="F979" s="863" t="s">
        <v>3895</v>
      </c>
      <c r="G979" s="835" t="s">
        <v>5054</v>
      </c>
      <c r="H979" s="835" t="s">
        <v>5055</v>
      </c>
      <c r="I979" s="849">
        <v>398.64999389648438</v>
      </c>
      <c r="J979" s="849">
        <v>2</v>
      </c>
      <c r="K979" s="850">
        <v>797.29998779296875</v>
      </c>
    </row>
    <row r="980" spans="1:11" ht="14.4" customHeight="1" x14ac:dyDescent="0.3">
      <c r="A980" s="831" t="s">
        <v>586</v>
      </c>
      <c r="B980" s="832" t="s">
        <v>587</v>
      </c>
      <c r="C980" s="835" t="s">
        <v>3372</v>
      </c>
      <c r="D980" s="863" t="s">
        <v>3373</v>
      </c>
      <c r="E980" s="835" t="s">
        <v>3894</v>
      </c>
      <c r="F980" s="863" t="s">
        <v>3895</v>
      </c>
      <c r="G980" s="835" t="s">
        <v>5056</v>
      </c>
      <c r="H980" s="835" t="s">
        <v>5057</v>
      </c>
      <c r="I980" s="849">
        <v>398.64999389648438</v>
      </c>
      <c r="J980" s="849">
        <v>1</v>
      </c>
      <c r="K980" s="850">
        <v>398.64999389648438</v>
      </c>
    </row>
    <row r="981" spans="1:11" ht="14.4" customHeight="1" x14ac:dyDescent="0.3">
      <c r="A981" s="831" t="s">
        <v>586</v>
      </c>
      <c r="B981" s="832" t="s">
        <v>587</v>
      </c>
      <c r="C981" s="835" t="s">
        <v>3372</v>
      </c>
      <c r="D981" s="863" t="s">
        <v>3373</v>
      </c>
      <c r="E981" s="835" t="s">
        <v>3894</v>
      </c>
      <c r="F981" s="863" t="s">
        <v>3895</v>
      </c>
      <c r="G981" s="835" t="s">
        <v>5058</v>
      </c>
      <c r="H981" s="835" t="s">
        <v>5059</v>
      </c>
      <c r="I981" s="849">
        <v>398.64999389648438</v>
      </c>
      <c r="J981" s="849">
        <v>1</v>
      </c>
      <c r="K981" s="850">
        <v>398.64999389648438</v>
      </c>
    </row>
    <row r="982" spans="1:11" ht="14.4" customHeight="1" x14ac:dyDescent="0.3">
      <c r="A982" s="831" t="s">
        <v>586</v>
      </c>
      <c r="B982" s="832" t="s">
        <v>587</v>
      </c>
      <c r="C982" s="835" t="s">
        <v>3372</v>
      </c>
      <c r="D982" s="863" t="s">
        <v>3373</v>
      </c>
      <c r="E982" s="835" t="s">
        <v>3894</v>
      </c>
      <c r="F982" s="863" t="s">
        <v>3895</v>
      </c>
      <c r="G982" s="835" t="s">
        <v>5060</v>
      </c>
      <c r="H982" s="835" t="s">
        <v>5061</v>
      </c>
      <c r="I982" s="849">
        <v>657.77001953125</v>
      </c>
      <c r="J982" s="849">
        <v>1</v>
      </c>
      <c r="K982" s="850">
        <v>657.77001953125</v>
      </c>
    </row>
    <row r="983" spans="1:11" ht="14.4" customHeight="1" x14ac:dyDescent="0.3">
      <c r="A983" s="831" t="s">
        <v>586</v>
      </c>
      <c r="B983" s="832" t="s">
        <v>587</v>
      </c>
      <c r="C983" s="835" t="s">
        <v>3372</v>
      </c>
      <c r="D983" s="863" t="s">
        <v>3373</v>
      </c>
      <c r="E983" s="835" t="s">
        <v>3894</v>
      </c>
      <c r="F983" s="863" t="s">
        <v>3895</v>
      </c>
      <c r="G983" s="835" t="s">
        <v>5062</v>
      </c>
      <c r="H983" s="835" t="s">
        <v>5063</v>
      </c>
      <c r="I983" s="849">
        <v>657.780029296875</v>
      </c>
      <c r="J983" s="849">
        <v>1</v>
      </c>
      <c r="K983" s="850">
        <v>657.780029296875</v>
      </c>
    </row>
    <row r="984" spans="1:11" ht="14.4" customHeight="1" x14ac:dyDescent="0.3">
      <c r="A984" s="831" t="s">
        <v>586</v>
      </c>
      <c r="B984" s="832" t="s">
        <v>587</v>
      </c>
      <c r="C984" s="835" t="s">
        <v>3372</v>
      </c>
      <c r="D984" s="863" t="s">
        <v>3373</v>
      </c>
      <c r="E984" s="835" t="s">
        <v>3894</v>
      </c>
      <c r="F984" s="863" t="s">
        <v>3895</v>
      </c>
      <c r="G984" s="835" t="s">
        <v>5064</v>
      </c>
      <c r="H984" s="835" t="s">
        <v>5065</v>
      </c>
      <c r="I984" s="849">
        <v>597.5</v>
      </c>
      <c r="J984" s="849">
        <v>3</v>
      </c>
      <c r="K984" s="850">
        <v>1793.25</v>
      </c>
    </row>
    <row r="985" spans="1:11" ht="14.4" customHeight="1" x14ac:dyDescent="0.3">
      <c r="A985" s="831" t="s">
        <v>586</v>
      </c>
      <c r="B985" s="832" t="s">
        <v>587</v>
      </c>
      <c r="C985" s="835" t="s">
        <v>3372</v>
      </c>
      <c r="D985" s="863" t="s">
        <v>3373</v>
      </c>
      <c r="E985" s="835" t="s">
        <v>3894</v>
      </c>
      <c r="F985" s="863" t="s">
        <v>3895</v>
      </c>
      <c r="G985" s="835" t="s">
        <v>5066</v>
      </c>
      <c r="H985" s="835" t="s">
        <v>5067</v>
      </c>
      <c r="I985" s="849">
        <v>589.239990234375</v>
      </c>
      <c r="J985" s="849">
        <v>1</v>
      </c>
      <c r="K985" s="850">
        <v>589.239990234375</v>
      </c>
    </row>
    <row r="986" spans="1:11" ht="14.4" customHeight="1" x14ac:dyDescent="0.3">
      <c r="A986" s="831" t="s">
        <v>586</v>
      </c>
      <c r="B986" s="832" t="s">
        <v>587</v>
      </c>
      <c r="C986" s="835" t="s">
        <v>3372</v>
      </c>
      <c r="D986" s="863" t="s">
        <v>3373</v>
      </c>
      <c r="E986" s="835" t="s">
        <v>3894</v>
      </c>
      <c r="F986" s="863" t="s">
        <v>3895</v>
      </c>
      <c r="G986" s="835" t="s">
        <v>5068</v>
      </c>
      <c r="H986" s="835" t="s">
        <v>5069</v>
      </c>
      <c r="I986" s="849">
        <v>597.0579956054687</v>
      </c>
      <c r="J986" s="849">
        <v>5</v>
      </c>
      <c r="K986" s="850">
        <v>2985.2899780273437</v>
      </c>
    </row>
    <row r="987" spans="1:11" ht="14.4" customHeight="1" x14ac:dyDescent="0.3">
      <c r="A987" s="831" t="s">
        <v>586</v>
      </c>
      <c r="B987" s="832" t="s">
        <v>587</v>
      </c>
      <c r="C987" s="835" t="s">
        <v>3372</v>
      </c>
      <c r="D987" s="863" t="s">
        <v>3373</v>
      </c>
      <c r="E987" s="835" t="s">
        <v>3894</v>
      </c>
      <c r="F987" s="863" t="s">
        <v>3895</v>
      </c>
      <c r="G987" s="835" t="s">
        <v>5070</v>
      </c>
      <c r="H987" s="835" t="s">
        <v>5071</v>
      </c>
      <c r="I987" s="849">
        <v>588.75665283203125</v>
      </c>
      <c r="J987" s="849">
        <v>8</v>
      </c>
      <c r="K987" s="850">
        <v>4710.0400390625</v>
      </c>
    </row>
    <row r="988" spans="1:11" ht="14.4" customHeight="1" x14ac:dyDescent="0.3">
      <c r="A988" s="831" t="s">
        <v>586</v>
      </c>
      <c r="B988" s="832" t="s">
        <v>587</v>
      </c>
      <c r="C988" s="835" t="s">
        <v>3372</v>
      </c>
      <c r="D988" s="863" t="s">
        <v>3373</v>
      </c>
      <c r="E988" s="835" t="s">
        <v>3894</v>
      </c>
      <c r="F988" s="863" t="s">
        <v>3895</v>
      </c>
      <c r="G988" s="835" t="s">
        <v>5072</v>
      </c>
      <c r="H988" s="835" t="s">
        <v>5073</v>
      </c>
      <c r="I988" s="849">
        <v>596.89333089192712</v>
      </c>
      <c r="J988" s="849">
        <v>5</v>
      </c>
      <c r="K988" s="850">
        <v>2984.5999755859375</v>
      </c>
    </row>
    <row r="989" spans="1:11" ht="14.4" customHeight="1" x14ac:dyDescent="0.3">
      <c r="A989" s="831" t="s">
        <v>586</v>
      </c>
      <c r="B989" s="832" t="s">
        <v>587</v>
      </c>
      <c r="C989" s="835" t="s">
        <v>3372</v>
      </c>
      <c r="D989" s="863" t="s">
        <v>3373</v>
      </c>
      <c r="E989" s="835" t="s">
        <v>3894</v>
      </c>
      <c r="F989" s="863" t="s">
        <v>3895</v>
      </c>
      <c r="G989" s="835" t="s">
        <v>5074</v>
      </c>
      <c r="H989" s="835" t="s">
        <v>5075</v>
      </c>
      <c r="I989" s="849">
        <v>588.91998291015625</v>
      </c>
      <c r="J989" s="849">
        <v>2</v>
      </c>
      <c r="K989" s="850">
        <v>1177.8399658203125</v>
      </c>
    </row>
    <row r="990" spans="1:11" ht="14.4" customHeight="1" x14ac:dyDescent="0.3">
      <c r="A990" s="831" t="s">
        <v>586</v>
      </c>
      <c r="B990" s="832" t="s">
        <v>587</v>
      </c>
      <c r="C990" s="835" t="s">
        <v>3372</v>
      </c>
      <c r="D990" s="863" t="s">
        <v>3373</v>
      </c>
      <c r="E990" s="835" t="s">
        <v>3894</v>
      </c>
      <c r="F990" s="863" t="s">
        <v>3895</v>
      </c>
      <c r="G990" s="835" t="s">
        <v>5076</v>
      </c>
      <c r="H990" s="835" t="s">
        <v>5077</v>
      </c>
      <c r="I990" s="849">
        <v>596.3800048828125</v>
      </c>
      <c r="J990" s="849">
        <v>1</v>
      </c>
      <c r="K990" s="850">
        <v>596.3800048828125</v>
      </c>
    </row>
    <row r="991" spans="1:11" ht="14.4" customHeight="1" x14ac:dyDescent="0.3">
      <c r="A991" s="831" t="s">
        <v>586</v>
      </c>
      <c r="B991" s="832" t="s">
        <v>587</v>
      </c>
      <c r="C991" s="835" t="s">
        <v>3372</v>
      </c>
      <c r="D991" s="863" t="s">
        <v>3373</v>
      </c>
      <c r="E991" s="835" t="s">
        <v>3894</v>
      </c>
      <c r="F991" s="863" t="s">
        <v>3895</v>
      </c>
      <c r="G991" s="835" t="s">
        <v>5078</v>
      </c>
      <c r="H991" s="835" t="s">
        <v>5079</v>
      </c>
      <c r="I991" s="849">
        <v>588.27001953125</v>
      </c>
      <c r="J991" s="849">
        <v>2</v>
      </c>
      <c r="K991" s="850">
        <v>1176.5400390625</v>
      </c>
    </row>
    <row r="992" spans="1:11" ht="14.4" customHeight="1" x14ac:dyDescent="0.3">
      <c r="A992" s="831" t="s">
        <v>586</v>
      </c>
      <c r="B992" s="832" t="s">
        <v>587</v>
      </c>
      <c r="C992" s="835" t="s">
        <v>3372</v>
      </c>
      <c r="D992" s="863" t="s">
        <v>3373</v>
      </c>
      <c r="E992" s="835" t="s">
        <v>3894</v>
      </c>
      <c r="F992" s="863" t="s">
        <v>3895</v>
      </c>
      <c r="G992" s="835" t="s">
        <v>5080</v>
      </c>
      <c r="H992" s="835" t="s">
        <v>5081</v>
      </c>
      <c r="I992" s="849">
        <v>640.3900146484375</v>
      </c>
      <c r="J992" s="849">
        <v>2</v>
      </c>
      <c r="K992" s="850">
        <v>1280.780029296875</v>
      </c>
    </row>
    <row r="993" spans="1:11" ht="14.4" customHeight="1" x14ac:dyDescent="0.3">
      <c r="A993" s="831" t="s">
        <v>586</v>
      </c>
      <c r="B993" s="832" t="s">
        <v>587</v>
      </c>
      <c r="C993" s="835" t="s">
        <v>3372</v>
      </c>
      <c r="D993" s="863" t="s">
        <v>3373</v>
      </c>
      <c r="E993" s="835" t="s">
        <v>3894</v>
      </c>
      <c r="F993" s="863" t="s">
        <v>3895</v>
      </c>
      <c r="G993" s="835" t="s">
        <v>5082</v>
      </c>
      <c r="H993" s="835" t="s">
        <v>5083</v>
      </c>
      <c r="I993" s="849">
        <v>597.53997802734375</v>
      </c>
      <c r="J993" s="849">
        <v>1</v>
      </c>
      <c r="K993" s="850">
        <v>597.53997802734375</v>
      </c>
    </row>
    <row r="994" spans="1:11" ht="14.4" customHeight="1" x14ac:dyDescent="0.3">
      <c r="A994" s="831" t="s">
        <v>586</v>
      </c>
      <c r="B994" s="832" t="s">
        <v>587</v>
      </c>
      <c r="C994" s="835" t="s">
        <v>3372</v>
      </c>
      <c r="D994" s="863" t="s">
        <v>3373</v>
      </c>
      <c r="E994" s="835" t="s">
        <v>3894</v>
      </c>
      <c r="F994" s="863" t="s">
        <v>3895</v>
      </c>
      <c r="G994" s="835" t="s">
        <v>5084</v>
      </c>
      <c r="H994" s="835" t="s">
        <v>5085</v>
      </c>
      <c r="I994" s="849">
        <v>640.94500732421875</v>
      </c>
      <c r="J994" s="849">
        <v>2</v>
      </c>
      <c r="K994" s="850">
        <v>1281.8900146484375</v>
      </c>
    </row>
    <row r="995" spans="1:11" ht="14.4" customHeight="1" x14ac:dyDescent="0.3">
      <c r="A995" s="831" t="s">
        <v>586</v>
      </c>
      <c r="B995" s="832" t="s">
        <v>587</v>
      </c>
      <c r="C995" s="835" t="s">
        <v>3372</v>
      </c>
      <c r="D995" s="863" t="s">
        <v>3373</v>
      </c>
      <c r="E995" s="835" t="s">
        <v>3894</v>
      </c>
      <c r="F995" s="863" t="s">
        <v>3895</v>
      </c>
      <c r="G995" s="835" t="s">
        <v>5086</v>
      </c>
      <c r="H995" s="835" t="s">
        <v>5087</v>
      </c>
      <c r="I995" s="849">
        <v>801.21002197265625</v>
      </c>
      <c r="J995" s="849">
        <v>2</v>
      </c>
      <c r="K995" s="850">
        <v>1602.4200439453125</v>
      </c>
    </row>
    <row r="996" spans="1:11" ht="14.4" customHeight="1" x14ac:dyDescent="0.3">
      <c r="A996" s="831" t="s">
        <v>586</v>
      </c>
      <c r="B996" s="832" t="s">
        <v>587</v>
      </c>
      <c r="C996" s="835" t="s">
        <v>3372</v>
      </c>
      <c r="D996" s="863" t="s">
        <v>3373</v>
      </c>
      <c r="E996" s="835" t="s">
        <v>3894</v>
      </c>
      <c r="F996" s="863" t="s">
        <v>3895</v>
      </c>
      <c r="G996" s="835" t="s">
        <v>5088</v>
      </c>
      <c r="H996" s="835" t="s">
        <v>5089</v>
      </c>
      <c r="I996" s="849">
        <v>801.20835367838538</v>
      </c>
      <c r="J996" s="849">
        <v>8</v>
      </c>
      <c r="K996" s="850">
        <v>6409.650146484375</v>
      </c>
    </row>
    <row r="997" spans="1:11" ht="14.4" customHeight="1" x14ac:dyDescent="0.3">
      <c r="A997" s="831" t="s">
        <v>586</v>
      </c>
      <c r="B997" s="832" t="s">
        <v>587</v>
      </c>
      <c r="C997" s="835" t="s">
        <v>3372</v>
      </c>
      <c r="D997" s="863" t="s">
        <v>3373</v>
      </c>
      <c r="E997" s="835" t="s">
        <v>3894</v>
      </c>
      <c r="F997" s="863" t="s">
        <v>3895</v>
      </c>
      <c r="G997" s="835" t="s">
        <v>5090</v>
      </c>
      <c r="H997" s="835" t="s">
        <v>5091</v>
      </c>
      <c r="I997" s="849">
        <v>404.5</v>
      </c>
      <c r="J997" s="849">
        <v>1</v>
      </c>
      <c r="K997" s="850">
        <v>404.5</v>
      </c>
    </row>
    <row r="998" spans="1:11" ht="14.4" customHeight="1" x14ac:dyDescent="0.3">
      <c r="A998" s="831" t="s">
        <v>586</v>
      </c>
      <c r="B998" s="832" t="s">
        <v>587</v>
      </c>
      <c r="C998" s="835" t="s">
        <v>3372</v>
      </c>
      <c r="D998" s="863" t="s">
        <v>3373</v>
      </c>
      <c r="E998" s="835" t="s">
        <v>3894</v>
      </c>
      <c r="F998" s="863" t="s">
        <v>3895</v>
      </c>
      <c r="G998" s="835" t="s">
        <v>5092</v>
      </c>
      <c r="H998" s="835" t="s">
        <v>5093</v>
      </c>
      <c r="I998" s="849">
        <v>404.5</v>
      </c>
      <c r="J998" s="849">
        <v>1</v>
      </c>
      <c r="K998" s="850">
        <v>404.5</v>
      </c>
    </row>
    <row r="999" spans="1:11" ht="14.4" customHeight="1" x14ac:dyDescent="0.3">
      <c r="A999" s="831" t="s">
        <v>586</v>
      </c>
      <c r="B999" s="832" t="s">
        <v>587</v>
      </c>
      <c r="C999" s="835" t="s">
        <v>3372</v>
      </c>
      <c r="D999" s="863" t="s">
        <v>3373</v>
      </c>
      <c r="E999" s="835" t="s">
        <v>3894</v>
      </c>
      <c r="F999" s="863" t="s">
        <v>3895</v>
      </c>
      <c r="G999" s="835" t="s">
        <v>5094</v>
      </c>
      <c r="H999" s="835" t="s">
        <v>5095</v>
      </c>
      <c r="I999" s="849">
        <v>405.5</v>
      </c>
      <c r="J999" s="849">
        <v>1</v>
      </c>
      <c r="K999" s="850">
        <v>405.5</v>
      </c>
    </row>
    <row r="1000" spans="1:11" ht="14.4" customHeight="1" x14ac:dyDescent="0.3">
      <c r="A1000" s="831" t="s">
        <v>586</v>
      </c>
      <c r="B1000" s="832" t="s">
        <v>587</v>
      </c>
      <c r="C1000" s="835" t="s">
        <v>3372</v>
      </c>
      <c r="D1000" s="863" t="s">
        <v>3373</v>
      </c>
      <c r="E1000" s="835" t="s">
        <v>3894</v>
      </c>
      <c r="F1000" s="863" t="s">
        <v>3895</v>
      </c>
      <c r="G1000" s="835" t="s">
        <v>5096</v>
      </c>
      <c r="H1000" s="835" t="s">
        <v>5097</v>
      </c>
      <c r="I1000" s="849">
        <v>404.5</v>
      </c>
      <c r="J1000" s="849">
        <v>1</v>
      </c>
      <c r="K1000" s="850">
        <v>404.5</v>
      </c>
    </row>
    <row r="1001" spans="1:11" ht="14.4" customHeight="1" x14ac:dyDescent="0.3">
      <c r="A1001" s="831" t="s">
        <v>586</v>
      </c>
      <c r="B1001" s="832" t="s">
        <v>587</v>
      </c>
      <c r="C1001" s="835" t="s">
        <v>3372</v>
      </c>
      <c r="D1001" s="863" t="s">
        <v>3373</v>
      </c>
      <c r="E1001" s="835" t="s">
        <v>3894</v>
      </c>
      <c r="F1001" s="863" t="s">
        <v>3895</v>
      </c>
      <c r="G1001" s="835" t="s">
        <v>5098</v>
      </c>
      <c r="H1001" s="835" t="s">
        <v>5099</v>
      </c>
      <c r="I1001" s="849">
        <v>801.20501708984375</v>
      </c>
      <c r="J1001" s="849">
        <v>6</v>
      </c>
      <c r="K1001" s="850">
        <v>4807.2200927734375</v>
      </c>
    </row>
    <row r="1002" spans="1:11" ht="14.4" customHeight="1" x14ac:dyDescent="0.3">
      <c r="A1002" s="831" t="s">
        <v>586</v>
      </c>
      <c r="B1002" s="832" t="s">
        <v>587</v>
      </c>
      <c r="C1002" s="835" t="s">
        <v>3372</v>
      </c>
      <c r="D1002" s="863" t="s">
        <v>3373</v>
      </c>
      <c r="E1002" s="835" t="s">
        <v>3894</v>
      </c>
      <c r="F1002" s="863" t="s">
        <v>3895</v>
      </c>
      <c r="G1002" s="835" t="s">
        <v>5100</v>
      </c>
      <c r="H1002" s="835" t="s">
        <v>5101</v>
      </c>
      <c r="I1002" s="849">
        <v>527.8499755859375</v>
      </c>
      <c r="J1002" s="849">
        <v>6</v>
      </c>
      <c r="K1002" s="850">
        <v>3167.099853515625</v>
      </c>
    </row>
    <row r="1003" spans="1:11" ht="14.4" customHeight="1" x14ac:dyDescent="0.3">
      <c r="A1003" s="831" t="s">
        <v>586</v>
      </c>
      <c r="B1003" s="832" t="s">
        <v>587</v>
      </c>
      <c r="C1003" s="835" t="s">
        <v>3372</v>
      </c>
      <c r="D1003" s="863" t="s">
        <v>3373</v>
      </c>
      <c r="E1003" s="835" t="s">
        <v>3894</v>
      </c>
      <c r="F1003" s="863" t="s">
        <v>3895</v>
      </c>
      <c r="G1003" s="835" t="s">
        <v>5102</v>
      </c>
      <c r="H1003" s="835" t="s">
        <v>5103</v>
      </c>
      <c r="I1003" s="849">
        <v>527.8499755859375</v>
      </c>
      <c r="J1003" s="849">
        <v>46</v>
      </c>
      <c r="K1003" s="850">
        <v>24281.099487304688</v>
      </c>
    </row>
    <row r="1004" spans="1:11" ht="14.4" customHeight="1" x14ac:dyDescent="0.3">
      <c r="A1004" s="831" t="s">
        <v>586</v>
      </c>
      <c r="B1004" s="832" t="s">
        <v>587</v>
      </c>
      <c r="C1004" s="835" t="s">
        <v>3372</v>
      </c>
      <c r="D1004" s="863" t="s">
        <v>3373</v>
      </c>
      <c r="E1004" s="835" t="s">
        <v>3894</v>
      </c>
      <c r="F1004" s="863" t="s">
        <v>3895</v>
      </c>
      <c r="G1004" s="835" t="s">
        <v>5104</v>
      </c>
      <c r="H1004" s="835" t="s">
        <v>5105</v>
      </c>
      <c r="I1004" s="849">
        <v>527.8499755859375</v>
      </c>
      <c r="J1004" s="849">
        <v>44</v>
      </c>
      <c r="K1004" s="850">
        <v>23225.399291992188</v>
      </c>
    </row>
    <row r="1005" spans="1:11" ht="14.4" customHeight="1" x14ac:dyDescent="0.3">
      <c r="A1005" s="831" t="s">
        <v>586</v>
      </c>
      <c r="B1005" s="832" t="s">
        <v>587</v>
      </c>
      <c r="C1005" s="835" t="s">
        <v>3372</v>
      </c>
      <c r="D1005" s="863" t="s">
        <v>3373</v>
      </c>
      <c r="E1005" s="835" t="s">
        <v>3894</v>
      </c>
      <c r="F1005" s="863" t="s">
        <v>3895</v>
      </c>
      <c r="G1005" s="835" t="s">
        <v>5106</v>
      </c>
      <c r="H1005" s="835" t="s">
        <v>5107</v>
      </c>
      <c r="I1005" s="849">
        <v>527.8499755859375</v>
      </c>
      <c r="J1005" s="849">
        <v>6</v>
      </c>
      <c r="K1005" s="850">
        <v>3167.099853515625</v>
      </c>
    </row>
    <row r="1006" spans="1:11" ht="14.4" customHeight="1" x14ac:dyDescent="0.3">
      <c r="A1006" s="831" t="s">
        <v>586</v>
      </c>
      <c r="B1006" s="832" t="s">
        <v>587</v>
      </c>
      <c r="C1006" s="835" t="s">
        <v>3372</v>
      </c>
      <c r="D1006" s="863" t="s">
        <v>3373</v>
      </c>
      <c r="E1006" s="835" t="s">
        <v>3894</v>
      </c>
      <c r="F1006" s="863" t="s">
        <v>3895</v>
      </c>
      <c r="G1006" s="835" t="s">
        <v>5108</v>
      </c>
      <c r="H1006" s="835" t="s">
        <v>5109</v>
      </c>
      <c r="I1006" s="849">
        <v>527.8499755859375</v>
      </c>
      <c r="J1006" s="849">
        <v>2</v>
      </c>
      <c r="K1006" s="850">
        <v>1055.699951171875</v>
      </c>
    </row>
    <row r="1007" spans="1:11" ht="14.4" customHeight="1" x14ac:dyDescent="0.3">
      <c r="A1007" s="831" t="s">
        <v>586</v>
      </c>
      <c r="B1007" s="832" t="s">
        <v>587</v>
      </c>
      <c r="C1007" s="835" t="s">
        <v>3372</v>
      </c>
      <c r="D1007" s="863" t="s">
        <v>3373</v>
      </c>
      <c r="E1007" s="835" t="s">
        <v>3894</v>
      </c>
      <c r="F1007" s="863" t="s">
        <v>3895</v>
      </c>
      <c r="G1007" s="835" t="s">
        <v>5110</v>
      </c>
      <c r="H1007" s="835" t="s">
        <v>5111</v>
      </c>
      <c r="I1007" s="849">
        <v>281.6925048828125</v>
      </c>
      <c r="J1007" s="849">
        <v>4</v>
      </c>
      <c r="K1007" s="850">
        <v>1126.77001953125</v>
      </c>
    </row>
    <row r="1008" spans="1:11" ht="14.4" customHeight="1" x14ac:dyDescent="0.3">
      <c r="A1008" s="831" t="s">
        <v>586</v>
      </c>
      <c r="B1008" s="832" t="s">
        <v>587</v>
      </c>
      <c r="C1008" s="835" t="s">
        <v>3372</v>
      </c>
      <c r="D1008" s="863" t="s">
        <v>3373</v>
      </c>
      <c r="E1008" s="835" t="s">
        <v>3894</v>
      </c>
      <c r="F1008" s="863" t="s">
        <v>3895</v>
      </c>
      <c r="G1008" s="835" t="s">
        <v>5112</v>
      </c>
      <c r="H1008" s="835" t="s">
        <v>5113</v>
      </c>
      <c r="I1008" s="849">
        <v>281.69235768037686</v>
      </c>
      <c r="J1008" s="849">
        <v>86</v>
      </c>
      <c r="K1008" s="850">
        <v>24225.550170898438</v>
      </c>
    </row>
    <row r="1009" spans="1:11" ht="14.4" customHeight="1" x14ac:dyDescent="0.3">
      <c r="A1009" s="831" t="s">
        <v>586</v>
      </c>
      <c r="B1009" s="832" t="s">
        <v>587</v>
      </c>
      <c r="C1009" s="835" t="s">
        <v>3372</v>
      </c>
      <c r="D1009" s="863" t="s">
        <v>3373</v>
      </c>
      <c r="E1009" s="835" t="s">
        <v>3894</v>
      </c>
      <c r="F1009" s="863" t="s">
        <v>3895</v>
      </c>
      <c r="G1009" s="835" t="s">
        <v>5114</v>
      </c>
      <c r="H1009" s="835" t="s">
        <v>5115</v>
      </c>
      <c r="I1009" s="849">
        <v>281.694091796875</v>
      </c>
      <c r="J1009" s="849">
        <v>197</v>
      </c>
      <c r="K1009" s="850">
        <v>55493.620666503906</v>
      </c>
    </row>
    <row r="1010" spans="1:11" ht="14.4" customHeight="1" x14ac:dyDescent="0.3">
      <c r="A1010" s="831" t="s">
        <v>586</v>
      </c>
      <c r="B1010" s="832" t="s">
        <v>587</v>
      </c>
      <c r="C1010" s="835" t="s">
        <v>3372</v>
      </c>
      <c r="D1010" s="863" t="s">
        <v>3373</v>
      </c>
      <c r="E1010" s="835" t="s">
        <v>3894</v>
      </c>
      <c r="F1010" s="863" t="s">
        <v>3895</v>
      </c>
      <c r="G1010" s="835" t="s">
        <v>5116</v>
      </c>
      <c r="H1010" s="835" t="s">
        <v>5117</v>
      </c>
      <c r="I1010" s="849">
        <v>281.69237937927244</v>
      </c>
      <c r="J1010" s="849">
        <v>254</v>
      </c>
      <c r="K1010" s="850">
        <v>71549.920166015625</v>
      </c>
    </row>
    <row r="1011" spans="1:11" ht="14.4" customHeight="1" x14ac:dyDescent="0.3">
      <c r="A1011" s="831" t="s">
        <v>586</v>
      </c>
      <c r="B1011" s="832" t="s">
        <v>587</v>
      </c>
      <c r="C1011" s="835" t="s">
        <v>3372</v>
      </c>
      <c r="D1011" s="863" t="s">
        <v>3373</v>
      </c>
      <c r="E1011" s="835" t="s">
        <v>3894</v>
      </c>
      <c r="F1011" s="863" t="s">
        <v>3895</v>
      </c>
      <c r="G1011" s="835" t="s">
        <v>5118</v>
      </c>
      <c r="H1011" s="835" t="s">
        <v>5119</v>
      </c>
      <c r="I1011" s="849">
        <v>281.69358618465469</v>
      </c>
      <c r="J1011" s="849">
        <v>204</v>
      </c>
      <c r="K1011" s="850">
        <v>57465.420532226563</v>
      </c>
    </row>
    <row r="1012" spans="1:11" ht="14.4" customHeight="1" x14ac:dyDescent="0.3">
      <c r="A1012" s="831" t="s">
        <v>586</v>
      </c>
      <c r="B1012" s="832" t="s">
        <v>587</v>
      </c>
      <c r="C1012" s="835" t="s">
        <v>3372</v>
      </c>
      <c r="D1012" s="863" t="s">
        <v>3373</v>
      </c>
      <c r="E1012" s="835" t="s">
        <v>3894</v>
      </c>
      <c r="F1012" s="863" t="s">
        <v>3895</v>
      </c>
      <c r="G1012" s="835" t="s">
        <v>5120</v>
      </c>
      <c r="H1012" s="835" t="s">
        <v>5121</v>
      </c>
      <c r="I1012" s="849">
        <v>281.69333856756037</v>
      </c>
      <c r="J1012" s="849">
        <v>123</v>
      </c>
      <c r="K1012" s="850">
        <v>34648.280395507813</v>
      </c>
    </row>
    <row r="1013" spans="1:11" ht="14.4" customHeight="1" x14ac:dyDescent="0.3">
      <c r="A1013" s="831" t="s">
        <v>586</v>
      </c>
      <c r="B1013" s="832" t="s">
        <v>587</v>
      </c>
      <c r="C1013" s="835" t="s">
        <v>3372</v>
      </c>
      <c r="D1013" s="863" t="s">
        <v>3373</v>
      </c>
      <c r="E1013" s="835" t="s">
        <v>3894</v>
      </c>
      <c r="F1013" s="863" t="s">
        <v>3895</v>
      </c>
      <c r="G1013" s="835" t="s">
        <v>5122</v>
      </c>
      <c r="H1013" s="835" t="s">
        <v>5123</v>
      </c>
      <c r="I1013" s="849">
        <v>281.68972778320312</v>
      </c>
      <c r="J1013" s="849">
        <v>50</v>
      </c>
      <c r="K1013" s="850">
        <v>14084.480194091797</v>
      </c>
    </row>
    <row r="1014" spans="1:11" ht="14.4" customHeight="1" x14ac:dyDescent="0.3">
      <c r="A1014" s="831" t="s">
        <v>586</v>
      </c>
      <c r="B1014" s="832" t="s">
        <v>587</v>
      </c>
      <c r="C1014" s="835" t="s">
        <v>3372</v>
      </c>
      <c r="D1014" s="863" t="s">
        <v>3373</v>
      </c>
      <c r="E1014" s="835" t="s">
        <v>3894</v>
      </c>
      <c r="F1014" s="863" t="s">
        <v>3895</v>
      </c>
      <c r="G1014" s="835" t="s">
        <v>5124</v>
      </c>
      <c r="H1014" s="835" t="s">
        <v>5125</v>
      </c>
      <c r="I1014" s="849">
        <v>281.69030669241238</v>
      </c>
      <c r="J1014" s="849">
        <v>43</v>
      </c>
      <c r="K1014" s="850">
        <v>12112.710174560547</v>
      </c>
    </row>
    <row r="1015" spans="1:11" ht="14.4" customHeight="1" x14ac:dyDescent="0.3">
      <c r="A1015" s="831" t="s">
        <v>586</v>
      </c>
      <c r="B1015" s="832" t="s">
        <v>587</v>
      </c>
      <c r="C1015" s="835" t="s">
        <v>3372</v>
      </c>
      <c r="D1015" s="863" t="s">
        <v>3373</v>
      </c>
      <c r="E1015" s="835" t="s">
        <v>3894</v>
      </c>
      <c r="F1015" s="863" t="s">
        <v>3895</v>
      </c>
      <c r="G1015" s="835" t="s">
        <v>5126</v>
      </c>
      <c r="H1015" s="835" t="s">
        <v>5127</v>
      </c>
      <c r="I1015" s="849">
        <v>281.69346736027643</v>
      </c>
      <c r="J1015" s="849">
        <v>32</v>
      </c>
      <c r="K1015" s="850">
        <v>9014.210205078125</v>
      </c>
    </row>
    <row r="1016" spans="1:11" ht="14.4" customHeight="1" x14ac:dyDescent="0.3">
      <c r="A1016" s="831" t="s">
        <v>586</v>
      </c>
      <c r="B1016" s="832" t="s">
        <v>587</v>
      </c>
      <c r="C1016" s="835" t="s">
        <v>3372</v>
      </c>
      <c r="D1016" s="863" t="s">
        <v>3373</v>
      </c>
      <c r="E1016" s="835" t="s">
        <v>3894</v>
      </c>
      <c r="F1016" s="863" t="s">
        <v>3895</v>
      </c>
      <c r="G1016" s="835" t="s">
        <v>5128</v>
      </c>
      <c r="H1016" s="835" t="s">
        <v>5129</v>
      </c>
      <c r="I1016" s="849">
        <v>281.69222683376734</v>
      </c>
      <c r="J1016" s="849">
        <v>23</v>
      </c>
      <c r="K1016" s="850">
        <v>6478.9400634765625</v>
      </c>
    </row>
    <row r="1017" spans="1:11" ht="14.4" customHeight="1" x14ac:dyDescent="0.3">
      <c r="A1017" s="831" t="s">
        <v>586</v>
      </c>
      <c r="B1017" s="832" t="s">
        <v>587</v>
      </c>
      <c r="C1017" s="835" t="s">
        <v>3372</v>
      </c>
      <c r="D1017" s="863" t="s">
        <v>3373</v>
      </c>
      <c r="E1017" s="835" t="s">
        <v>3894</v>
      </c>
      <c r="F1017" s="863" t="s">
        <v>3895</v>
      </c>
      <c r="G1017" s="835" t="s">
        <v>5130</v>
      </c>
      <c r="H1017" s="835" t="s">
        <v>5131</v>
      </c>
      <c r="I1017" s="849">
        <v>281.69588694852939</v>
      </c>
      <c r="J1017" s="849">
        <v>22</v>
      </c>
      <c r="K1017" s="850">
        <v>6197.2800903320312</v>
      </c>
    </row>
    <row r="1018" spans="1:11" ht="14.4" customHeight="1" x14ac:dyDescent="0.3">
      <c r="A1018" s="831" t="s">
        <v>586</v>
      </c>
      <c r="B1018" s="832" t="s">
        <v>587</v>
      </c>
      <c r="C1018" s="835" t="s">
        <v>3372</v>
      </c>
      <c r="D1018" s="863" t="s">
        <v>3373</v>
      </c>
      <c r="E1018" s="835" t="s">
        <v>3894</v>
      </c>
      <c r="F1018" s="863" t="s">
        <v>3895</v>
      </c>
      <c r="G1018" s="835" t="s">
        <v>5132</v>
      </c>
      <c r="H1018" s="835" t="s">
        <v>5133</v>
      </c>
      <c r="I1018" s="849">
        <v>281.69176887063418</v>
      </c>
      <c r="J1018" s="849">
        <v>20</v>
      </c>
      <c r="K1018" s="850">
        <v>5633.840087890625</v>
      </c>
    </row>
    <row r="1019" spans="1:11" ht="14.4" customHeight="1" x14ac:dyDescent="0.3">
      <c r="A1019" s="831" t="s">
        <v>586</v>
      </c>
      <c r="B1019" s="832" t="s">
        <v>587</v>
      </c>
      <c r="C1019" s="835" t="s">
        <v>3372</v>
      </c>
      <c r="D1019" s="863" t="s">
        <v>3373</v>
      </c>
      <c r="E1019" s="835" t="s">
        <v>3894</v>
      </c>
      <c r="F1019" s="863" t="s">
        <v>3895</v>
      </c>
      <c r="G1019" s="835" t="s">
        <v>5134</v>
      </c>
      <c r="H1019" s="835" t="s">
        <v>5135</v>
      </c>
      <c r="I1019" s="849">
        <v>281.69143240792408</v>
      </c>
      <c r="J1019" s="849">
        <v>17</v>
      </c>
      <c r="K1019" s="850">
        <v>4788.7500610351562</v>
      </c>
    </row>
    <row r="1020" spans="1:11" ht="14.4" customHeight="1" x14ac:dyDescent="0.3">
      <c r="A1020" s="831" t="s">
        <v>586</v>
      </c>
      <c r="B1020" s="832" t="s">
        <v>587</v>
      </c>
      <c r="C1020" s="835" t="s">
        <v>3372</v>
      </c>
      <c r="D1020" s="863" t="s">
        <v>3373</v>
      </c>
      <c r="E1020" s="835" t="s">
        <v>3894</v>
      </c>
      <c r="F1020" s="863" t="s">
        <v>3895</v>
      </c>
      <c r="G1020" s="835" t="s">
        <v>5136</v>
      </c>
      <c r="H1020" s="835" t="s">
        <v>5137</v>
      </c>
      <c r="I1020" s="849">
        <v>281.6925048828125</v>
      </c>
      <c r="J1020" s="849">
        <v>20</v>
      </c>
      <c r="K1020" s="850">
        <v>5633.8600463867187</v>
      </c>
    </row>
    <row r="1021" spans="1:11" ht="14.4" customHeight="1" x14ac:dyDescent="0.3">
      <c r="A1021" s="831" t="s">
        <v>586</v>
      </c>
      <c r="B1021" s="832" t="s">
        <v>587</v>
      </c>
      <c r="C1021" s="835" t="s">
        <v>3372</v>
      </c>
      <c r="D1021" s="863" t="s">
        <v>3373</v>
      </c>
      <c r="E1021" s="835" t="s">
        <v>3894</v>
      </c>
      <c r="F1021" s="863" t="s">
        <v>3895</v>
      </c>
      <c r="G1021" s="835" t="s">
        <v>5138</v>
      </c>
      <c r="H1021" s="835" t="s">
        <v>5139</v>
      </c>
      <c r="I1021" s="849">
        <v>281.69200439453124</v>
      </c>
      <c r="J1021" s="849">
        <v>6</v>
      </c>
      <c r="K1021" s="850">
        <v>1690.1500244140625</v>
      </c>
    </row>
    <row r="1022" spans="1:11" ht="14.4" customHeight="1" x14ac:dyDescent="0.3">
      <c r="A1022" s="831" t="s">
        <v>586</v>
      </c>
      <c r="B1022" s="832" t="s">
        <v>587</v>
      </c>
      <c r="C1022" s="835" t="s">
        <v>3372</v>
      </c>
      <c r="D1022" s="863" t="s">
        <v>3373</v>
      </c>
      <c r="E1022" s="835" t="s">
        <v>3894</v>
      </c>
      <c r="F1022" s="863" t="s">
        <v>3895</v>
      </c>
      <c r="G1022" s="835" t="s">
        <v>5140</v>
      </c>
      <c r="H1022" s="835" t="s">
        <v>5141</v>
      </c>
      <c r="I1022" s="849">
        <v>281.69148536964701</v>
      </c>
      <c r="J1022" s="849">
        <v>39</v>
      </c>
      <c r="K1022" s="850">
        <v>10985.970153808594</v>
      </c>
    </row>
    <row r="1023" spans="1:11" ht="14.4" customHeight="1" x14ac:dyDescent="0.3">
      <c r="A1023" s="831" t="s">
        <v>586</v>
      </c>
      <c r="B1023" s="832" t="s">
        <v>587</v>
      </c>
      <c r="C1023" s="835" t="s">
        <v>3372</v>
      </c>
      <c r="D1023" s="863" t="s">
        <v>3373</v>
      </c>
      <c r="E1023" s="835" t="s">
        <v>3894</v>
      </c>
      <c r="F1023" s="863" t="s">
        <v>3895</v>
      </c>
      <c r="G1023" s="835" t="s">
        <v>5142</v>
      </c>
      <c r="H1023" s="835" t="s">
        <v>5143</v>
      </c>
      <c r="I1023" s="849">
        <v>370.39286586216519</v>
      </c>
      <c r="J1023" s="849">
        <v>19</v>
      </c>
      <c r="K1023" s="850">
        <v>7037.4801025390625</v>
      </c>
    </row>
    <row r="1024" spans="1:11" ht="14.4" customHeight="1" x14ac:dyDescent="0.3">
      <c r="A1024" s="831" t="s">
        <v>586</v>
      </c>
      <c r="B1024" s="832" t="s">
        <v>587</v>
      </c>
      <c r="C1024" s="835" t="s">
        <v>3372</v>
      </c>
      <c r="D1024" s="863" t="s">
        <v>3373</v>
      </c>
      <c r="E1024" s="835" t="s">
        <v>3894</v>
      </c>
      <c r="F1024" s="863" t="s">
        <v>3895</v>
      </c>
      <c r="G1024" s="835" t="s">
        <v>5144</v>
      </c>
      <c r="H1024" s="835" t="s">
        <v>5145</v>
      </c>
      <c r="I1024" s="849">
        <v>370.38953508649553</v>
      </c>
      <c r="J1024" s="849">
        <v>61</v>
      </c>
      <c r="K1024" s="850">
        <v>22593.810546875</v>
      </c>
    </row>
    <row r="1025" spans="1:11" ht="14.4" customHeight="1" x14ac:dyDescent="0.3">
      <c r="A1025" s="831" t="s">
        <v>586</v>
      </c>
      <c r="B1025" s="832" t="s">
        <v>587</v>
      </c>
      <c r="C1025" s="835" t="s">
        <v>3372</v>
      </c>
      <c r="D1025" s="863" t="s">
        <v>3373</v>
      </c>
      <c r="E1025" s="835" t="s">
        <v>3894</v>
      </c>
      <c r="F1025" s="863" t="s">
        <v>3895</v>
      </c>
      <c r="G1025" s="835" t="s">
        <v>5146</v>
      </c>
      <c r="H1025" s="835" t="s">
        <v>5147</v>
      </c>
      <c r="I1025" s="849">
        <v>370.3900095621745</v>
      </c>
      <c r="J1025" s="849">
        <v>6</v>
      </c>
      <c r="K1025" s="850">
        <v>2222.3400573730469</v>
      </c>
    </row>
    <row r="1026" spans="1:11" ht="14.4" customHeight="1" x14ac:dyDescent="0.3">
      <c r="A1026" s="831" t="s">
        <v>586</v>
      </c>
      <c r="B1026" s="832" t="s">
        <v>587</v>
      </c>
      <c r="C1026" s="835" t="s">
        <v>3372</v>
      </c>
      <c r="D1026" s="863" t="s">
        <v>3373</v>
      </c>
      <c r="E1026" s="835" t="s">
        <v>3894</v>
      </c>
      <c r="F1026" s="863" t="s">
        <v>3895</v>
      </c>
      <c r="G1026" s="835" t="s">
        <v>5148</v>
      </c>
      <c r="H1026" s="835" t="s">
        <v>5149</v>
      </c>
      <c r="I1026" s="849">
        <v>370.39063835144043</v>
      </c>
      <c r="J1026" s="849">
        <v>27</v>
      </c>
      <c r="K1026" s="850">
        <v>10000.540252685547</v>
      </c>
    </row>
    <row r="1027" spans="1:11" ht="14.4" customHeight="1" x14ac:dyDescent="0.3">
      <c r="A1027" s="831" t="s">
        <v>586</v>
      </c>
      <c r="B1027" s="832" t="s">
        <v>587</v>
      </c>
      <c r="C1027" s="835" t="s">
        <v>3372</v>
      </c>
      <c r="D1027" s="863" t="s">
        <v>3373</v>
      </c>
      <c r="E1027" s="835" t="s">
        <v>3894</v>
      </c>
      <c r="F1027" s="863" t="s">
        <v>3895</v>
      </c>
      <c r="G1027" s="835" t="s">
        <v>5150</v>
      </c>
      <c r="H1027" s="835" t="s">
        <v>5151</v>
      </c>
      <c r="I1027" s="849">
        <v>370.3900146484375</v>
      </c>
      <c r="J1027" s="849">
        <v>15</v>
      </c>
      <c r="K1027" s="850">
        <v>5555.8602294921875</v>
      </c>
    </row>
    <row r="1028" spans="1:11" ht="14.4" customHeight="1" x14ac:dyDescent="0.3">
      <c r="A1028" s="831" t="s">
        <v>586</v>
      </c>
      <c r="B1028" s="832" t="s">
        <v>587</v>
      </c>
      <c r="C1028" s="835" t="s">
        <v>3372</v>
      </c>
      <c r="D1028" s="863" t="s">
        <v>3373</v>
      </c>
      <c r="E1028" s="835" t="s">
        <v>3894</v>
      </c>
      <c r="F1028" s="863" t="s">
        <v>3895</v>
      </c>
      <c r="G1028" s="835" t="s">
        <v>5152</v>
      </c>
      <c r="H1028" s="835" t="s">
        <v>5153</v>
      </c>
      <c r="I1028" s="849">
        <v>370.39300842285155</v>
      </c>
      <c r="J1028" s="849">
        <v>17</v>
      </c>
      <c r="K1028" s="850">
        <v>6296.7001037597656</v>
      </c>
    </row>
    <row r="1029" spans="1:11" ht="14.4" customHeight="1" x14ac:dyDescent="0.3">
      <c r="A1029" s="831" t="s">
        <v>586</v>
      </c>
      <c r="B1029" s="832" t="s">
        <v>587</v>
      </c>
      <c r="C1029" s="835" t="s">
        <v>3372</v>
      </c>
      <c r="D1029" s="863" t="s">
        <v>3373</v>
      </c>
      <c r="E1029" s="835" t="s">
        <v>3894</v>
      </c>
      <c r="F1029" s="863" t="s">
        <v>3895</v>
      </c>
      <c r="G1029" s="835" t="s">
        <v>5154</v>
      </c>
      <c r="H1029" s="835" t="s">
        <v>5155</v>
      </c>
      <c r="I1029" s="849">
        <v>370.39500427246094</v>
      </c>
      <c r="J1029" s="849">
        <v>2</v>
      </c>
      <c r="K1029" s="850">
        <v>740.79000854492187</v>
      </c>
    </row>
    <row r="1030" spans="1:11" ht="14.4" customHeight="1" x14ac:dyDescent="0.3">
      <c r="A1030" s="831" t="s">
        <v>586</v>
      </c>
      <c r="B1030" s="832" t="s">
        <v>587</v>
      </c>
      <c r="C1030" s="835" t="s">
        <v>3372</v>
      </c>
      <c r="D1030" s="863" t="s">
        <v>3373</v>
      </c>
      <c r="E1030" s="835" t="s">
        <v>3894</v>
      </c>
      <c r="F1030" s="863" t="s">
        <v>3895</v>
      </c>
      <c r="G1030" s="835" t="s">
        <v>5156</v>
      </c>
      <c r="H1030" s="835" t="s">
        <v>5157</v>
      </c>
      <c r="I1030" s="849">
        <v>294.35000610351562</v>
      </c>
      <c r="J1030" s="849">
        <v>1</v>
      </c>
      <c r="K1030" s="850">
        <v>294.35000610351562</v>
      </c>
    </row>
    <row r="1031" spans="1:11" ht="14.4" customHeight="1" x14ac:dyDescent="0.3">
      <c r="A1031" s="831" t="s">
        <v>586</v>
      </c>
      <c r="B1031" s="832" t="s">
        <v>587</v>
      </c>
      <c r="C1031" s="835" t="s">
        <v>3372</v>
      </c>
      <c r="D1031" s="863" t="s">
        <v>3373</v>
      </c>
      <c r="E1031" s="835" t="s">
        <v>3894</v>
      </c>
      <c r="F1031" s="863" t="s">
        <v>3895</v>
      </c>
      <c r="G1031" s="835" t="s">
        <v>5158</v>
      </c>
      <c r="H1031" s="835" t="s">
        <v>5159</v>
      </c>
      <c r="I1031" s="849">
        <v>294.35499572753906</v>
      </c>
      <c r="J1031" s="849">
        <v>3</v>
      </c>
      <c r="K1031" s="850">
        <v>883.06002807617187</v>
      </c>
    </row>
    <row r="1032" spans="1:11" ht="14.4" customHeight="1" x14ac:dyDescent="0.3">
      <c r="A1032" s="831" t="s">
        <v>586</v>
      </c>
      <c r="B1032" s="832" t="s">
        <v>587</v>
      </c>
      <c r="C1032" s="835" t="s">
        <v>3372</v>
      </c>
      <c r="D1032" s="863" t="s">
        <v>3373</v>
      </c>
      <c r="E1032" s="835" t="s">
        <v>3894</v>
      </c>
      <c r="F1032" s="863" t="s">
        <v>3895</v>
      </c>
      <c r="G1032" s="835" t="s">
        <v>5160</v>
      </c>
      <c r="H1032" s="835" t="s">
        <v>5161</v>
      </c>
      <c r="I1032" s="849">
        <v>294.35699768066405</v>
      </c>
      <c r="J1032" s="849">
        <v>15</v>
      </c>
      <c r="K1032" s="850">
        <v>4415.3599853515625</v>
      </c>
    </row>
    <row r="1033" spans="1:11" ht="14.4" customHeight="1" x14ac:dyDescent="0.3">
      <c r="A1033" s="831" t="s">
        <v>586</v>
      </c>
      <c r="B1033" s="832" t="s">
        <v>587</v>
      </c>
      <c r="C1033" s="835" t="s">
        <v>3372</v>
      </c>
      <c r="D1033" s="863" t="s">
        <v>3373</v>
      </c>
      <c r="E1033" s="835" t="s">
        <v>3894</v>
      </c>
      <c r="F1033" s="863" t="s">
        <v>3895</v>
      </c>
      <c r="G1033" s="835" t="s">
        <v>5162</v>
      </c>
      <c r="H1033" s="835" t="s">
        <v>5163</v>
      </c>
      <c r="I1033" s="849">
        <v>294.33874893188477</v>
      </c>
      <c r="J1033" s="849">
        <v>10</v>
      </c>
      <c r="K1033" s="850">
        <v>2943.4099731445312</v>
      </c>
    </row>
    <row r="1034" spans="1:11" ht="14.4" customHeight="1" x14ac:dyDescent="0.3">
      <c r="A1034" s="831" t="s">
        <v>586</v>
      </c>
      <c r="B1034" s="832" t="s">
        <v>587</v>
      </c>
      <c r="C1034" s="835" t="s">
        <v>3372</v>
      </c>
      <c r="D1034" s="863" t="s">
        <v>3373</v>
      </c>
      <c r="E1034" s="835" t="s">
        <v>3894</v>
      </c>
      <c r="F1034" s="863" t="s">
        <v>3895</v>
      </c>
      <c r="G1034" s="835" t="s">
        <v>5164</v>
      </c>
      <c r="H1034" s="835" t="s">
        <v>5165</v>
      </c>
      <c r="I1034" s="849">
        <v>294.35000610351562</v>
      </c>
      <c r="J1034" s="849">
        <v>3</v>
      </c>
      <c r="K1034" s="850">
        <v>883.05001831054687</v>
      </c>
    </row>
    <row r="1035" spans="1:11" ht="14.4" customHeight="1" x14ac:dyDescent="0.3">
      <c r="A1035" s="831" t="s">
        <v>586</v>
      </c>
      <c r="B1035" s="832" t="s">
        <v>587</v>
      </c>
      <c r="C1035" s="835" t="s">
        <v>3372</v>
      </c>
      <c r="D1035" s="863" t="s">
        <v>3373</v>
      </c>
      <c r="E1035" s="835" t="s">
        <v>3894</v>
      </c>
      <c r="F1035" s="863" t="s">
        <v>3895</v>
      </c>
      <c r="G1035" s="835" t="s">
        <v>5166</v>
      </c>
      <c r="H1035" s="835" t="s">
        <v>5167</v>
      </c>
      <c r="I1035" s="849">
        <v>294.35000610351562</v>
      </c>
      <c r="J1035" s="849">
        <v>6</v>
      </c>
      <c r="K1035" s="850">
        <v>1766.1000366210937</v>
      </c>
    </row>
    <row r="1036" spans="1:11" ht="14.4" customHeight="1" x14ac:dyDescent="0.3">
      <c r="A1036" s="831" t="s">
        <v>586</v>
      </c>
      <c r="B1036" s="832" t="s">
        <v>587</v>
      </c>
      <c r="C1036" s="835" t="s">
        <v>3372</v>
      </c>
      <c r="D1036" s="863" t="s">
        <v>3373</v>
      </c>
      <c r="E1036" s="835" t="s">
        <v>3894</v>
      </c>
      <c r="F1036" s="863" t="s">
        <v>3895</v>
      </c>
      <c r="G1036" s="835" t="s">
        <v>5168</v>
      </c>
      <c r="H1036" s="835" t="s">
        <v>5169</v>
      </c>
      <c r="I1036" s="849">
        <v>294.3599853515625</v>
      </c>
      <c r="J1036" s="849">
        <v>1</v>
      </c>
      <c r="K1036" s="850">
        <v>294.3599853515625</v>
      </c>
    </row>
    <row r="1037" spans="1:11" ht="14.4" customHeight="1" x14ac:dyDescent="0.3">
      <c r="A1037" s="831" t="s">
        <v>586</v>
      </c>
      <c r="B1037" s="832" t="s">
        <v>587</v>
      </c>
      <c r="C1037" s="835" t="s">
        <v>3372</v>
      </c>
      <c r="D1037" s="863" t="s">
        <v>3373</v>
      </c>
      <c r="E1037" s="835" t="s">
        <v>3894</v>
      </c>
      <c r="F1037" s="863" t="s">
        <v>3895</v>
      </c>
      <c r="G1037" s="835" t="s">
        <v>5170</v>
      </c>
      <c r="H1037" s="835" t="s">
        <v>5171</v>
      </c>
      <c r="I1037" s="849">
        <v>294.35000610351562</v>
      </c>
      <c r="J1037" s="849">
        <v>2</v>
      </c>
      <c r="K1037" s="850">
        <v>588.70001220703125</v>
      </c>
    </row>
    <row r="1038" spans="1:11" ht="14.4" customHeight="1" x14ac:dyDescent="0.3">
      <c r="A1038" s="831" t="s">
        <v>586</v>
      </c>
      <c r="B1038" s="832" t="s">
        <v>587</v>
      </c>
      <c r="C1038" s="835" t="s">
        <v>3372</v>
      </c>
      <c r="D1038" s="863" t="s">
        <v>3373</v>
      </c>
      <c r="E1038" s="835" t="s">
        <v>3894</v>
      </c>
      <c r="F1038" s="863" t="s">
        <v>3895</v>
      </c>
      <c r="G1038" s="835" t="s">
        <v>5172</v>
      </c>
      <c r="H1038" s="835" t="s">
        <v>5173</v>
      </c>
      <c r="I1038" s="849">
        <v>402.5</v>
      </c>
      <c r="J1038" s="849">
        <v>1</v>
      </c>
      <c r="K1038" s="850">
        <v>402.5</v>
      </c>
    </row>
    <row r="1039" spans="1:11" ht="14.4" customHeight="1" x14ac:dyDescent="0.3">
      <c r="A1039" s="831" t="s">
        <v>586</v>
      </c>
      <c r="B1039" s="832" t="s">
        <v>587</v>
      </c>
      <c r="C1039" s="835" t="s">
        <v>3372</v>
      </c>
      <c r="D1039" s="863" t="s">
        <v>3373</v>
      </c>
      <c r="E1039" s="835" t="s">
        <v>3894</v>
      </c>
      <c r="F1039" s="863" t="s">
        <v>3895</v>
      </c>
      <c r="G1039" s="835" t="s">
        <v>5174</v>
      </c>
      <c r="H1039" s="835" t="s">
        <v>5175</v>
      </c>
      <c r="I1039" s="849">
        <v>185.1974983215332</v>
      </c>
      <c r="J1039" s="849">
        <v>4</v>
      </c>
      <c r="K1039" s="850">
        <v>740.78999328613281</v>
      </c>
    </row>
    <row r="1040" spans="1:11" ht="14.4" customHeight="1" x14ac:dyDescent="0.3">
      <c r="A1040" s="831" t="s">
        <v>586</v>
      </c>
      <c r="B1040" s="832" t="s">
        <v>587</v>
      </c>
      <c r="C1040" s="835" t="s">
        <v>3372</v>
      </c>
      <c r="D1040" s="863" t="s">
        <v>3373</v>
      </c>
      <c r="E1040" s="835" t="s">
        <v>3894</v>
      </c>
      <c r="F1040" s="863" t="s">
        <v>3895</v>
      </c>
      <c r="G1040" s="835" t="s">
        <v>5176</v>
      </c>
      <c r="H1040" s="835" t="s">
        <v>5177</v>
      </c>
      <c r="I1040" s="849">
        <v>185.19999694824219</v>
      </c>
      <c r="J1040" s="849">
        <v>2</v>
      </c>
      <c r="K1040" s="850">
        <v>370.39999389648438</v>
      </c>
    </row>
    <row r="1041" spans="1:11" ht="14.4" customHeight="1" x14ac:dyDescent="0.3">
      <c r="A1041" s="831" t="s">
        <v>586</v>
      </c>
      <c r="B1041" s="832" t="s">
        <v>587</v>
      </c>
      <c r="C1041" s="835" t="s">
        <v>3372</v>
      </c>
      <c r="D1041" s="863" t="s">
        <v>3373</v>
      </c>
      <c r="E1041" s="835" t="s">
        <v>3894</v>
      </c>
      <c r="F1041" s="863" t="s">
        <v>3895</v>
      </c>
      <c r="G1041" s="835" t="s">
        <v>5178</v>
      </c>
      <c r="H1041" s="835" t="s">
        <v>5179</v>
      </c>
      <c r="I1041" s="849">
        <v>185.19999694824219</v>
      </c>
      <c r="J1041" s="849">
        <v>2</v>
      </c>
      <c r="K1041" s="850">
        <v>370.39999389648438</v>
      </c>
    </row>
    <row r="1042" spans="1:11" ht="14.4" customHeight="1" x14ac:dyDescent="0.3">
      <c r="A1042" s="831" t="s">
        <v>586</v>
      </c>
      <c r="B1042" s="832" t="s">
        <v>587</v>
      </c>
      <c r="C1042" s="835" t="s">
        <v>3372</v>
      </c>
      <c r="D1042" s="863" t="s">
        <v>3373</v>
      </c>
      <c r="E1042" s="835" t="s">
        <v>3894</v>
      </c>
      <c r="F1042" s="863" t="s">
        <v>3895</v>
      </c>
      <c r="G1042" s="835" t="s">
        <v>5180</v>
      </c>
      <c r="H1042" s="835" t="s">
        <v>5181</v>
      </c>
      <c r="I1042" s="849">
        <v>185.19999694824219</v>
      </c>
      <c r="J1042" s="849">
        <v>2</v>
      </c>
      <c r="K1042" s="850">
        <v>370.39999389648438</v>
      </c>
    </row>
    <row r="1043" spans="1:11" ht="14.4" customHeight="1" x14ac:dyDescent="0.3">
      <c r="A1043" s="831" t="s">
        <v>586</v>
      </c>
      <c r="B1043" s="832" t="s">
        <v>587</v>
      </c>
      <c r="C1043" s="835" t="s">
        <v>3372</v>
      </c>
      <c r="D1043" s="863" t="s">
        <v>3373</v>
      </c>
      <c r="E1043" s="835" t="s">
        <v>3894</v>
      </c>
      <c r="F1043" s="863" t="s">
        <v>3895</v>
      </c>
      <c r="G1043" s="835" t="s">
        <v>5182</v>
      </c>
      <c r="H1043" s="835" t="s">
        <v>5183</v>
      </c>
      <c r="I1043" s="849">
        <v>185.19999694824219</v>
      </c>
      <c r="J1043" s="849">
        <v>2</v>
      </c>
      <c r="K1043" s="850">
        <v>370.39999389648438</v>
      </c>
    </row>
    <row r="1044" spans="1:11" ht="14.4" customHeight="1" x14ac:dyDescent="0.3">
      <c r="A1044" s="831" t="s">
        <v>586</v>
      </c>
      <c r="B1044" s="832" t="s">
        <v>587</v>
      </c>
      <c r="C1044" s="835" t="s">
        <v>3372</v>
      </c>
      <c r="D1044" s="863" t="s">
        <v>3373</v>
      </c>
      <c r="E1044" s="835" t="s">
        <v>3894</v>
      </c>
      <c r="F1044" s="863" t="s">
        <v>3895</v>
      </c>
      <c r="G1044" s="835" t="s">
        <v>5184</v>
      </c>
      <c r="H1044" s="835" t="s">
        <v>5185</v>
      </c>
      <c r="I1044" s="849">
        <v>185.19999694824219</v>
      </c>
      <c r="J1044" s="849">
        <v>10</v>
      </c>
      <c r="K1044" s="850">
        <v>1851.9999694824219</v>
      </c>
    </row>
    <row r="1045" spans="1:11" ht="14.4" customHeight="1" x14ac:dyDescent="0.3">
      <c r="A1045" s="831" t="s">
        <v>586</v>
      </c>
      <c r="B1045" s="832" t="s">
        <v>587</v>
      </c>
      <c r="C1045" s="835" t="s">
        <v>3372</v>
      </c>
      <c r="D1045" s="863" t="s">
        <v>3373</v>
      </c>
      <c r="E1045" s="835" t="s">
        <v>3894</v>
      </c>
      <c r="F1045" s="863" t="s">
        <v>3895</v>
      </c>
      <c r="G1045" s="835" t="s">
        <v>5186</v>
      </c>
      <c r="H1045" s="835" t="s">
        <v>5187</v>
      </c>
      <c r="I1045" s="849">
        <v>226.1300048828125</v>
      </c>
      <c r="J1045" s="849">
        <v>2</v>
      </c>
      <c r="K1045" s="850">
        <v>452.25</v>
      </c>
    </row>
    <row r="1046" spans="1:11" ht="14.4" customHeight="1" x14ac:dyDescent="0.3">
      <c r="A1046" s="831" t="s">
        <v>586</v>
      </c>
      <c r="B1046" s="832" t="s">
        <v>587</v>
      </c>
      <c r="C1046" s="835" t="s">
        <v>3372</v>
      </c>
      <c r="D1046" s="863" t="s">
        <v>3373</v>
      </c>
      <c r="E1046" s="835" t="s">
        <v>3894</v>
      </c>
      <c r="F1046" s="863" t="s">
        <v>3895</v>
      </c>
      <c r="G1046" s="835" t="s">
        <v>5188</v>
      </c>
      <c r="H1046" s="835" t="s">
        <v>5189</v>
      </c>
      <c r="I1046" s="849">
        <v>226.125</v>
      </c>
      <c r="J1046" s="849">
        <v>6</v>
      </c>
      <c r="K1046" s="850">
        <v>1356.739990234375</v>
      </c>
    </row>
    <row r="1047" spans="1:11" ht="14.4" customHeight="1" x14ac:dyDescent="0.3">
      <c r="A1047" s="831" t="s">
        <v>586</v>
      </c>
      <c r="B1047" s="832" t="s">
        <v>587</v>
      </c>
      <c r="C1047" s="835" t="s">
        <v>3372</v>
      </c>
      <c r="D1047" s="863" t="s">
        <v>3373</v>
      </c>
      <c r="E1047" s="835" t="s">
        <v>3894</v>
      </c>
      <c r="F1047" s="863" t="s">
        <v>3895</v>
      </c>
      <c r="G1047" s="835" t="s">
        <v>5190</v>
      </c>
      <c r="H1047" s="835" t="s">
        <v>5191</v>
      </c>
      <c r="I1047" s="849">
        <v>226.12333170572916</v>
      </c>
      <c r="J1047" s="849">
        <v>3</v>
      </c>
      <c r="K1047" s="850">
        <v>678.3699951171875</v>
      </c>
    </row>
    <row r="1048" spans="1:11" ht="14.4" customHeight="1" x14ac:dyDescent="0.3">
      <c r="A1048" s="831" t="s">
        <v>586</v>
      </c>
      <c r="B1048" s="832" t="s">
        <v>587</v>
      </c>
      <c r="C1048" s="835" t="s">
        <v>3372</v>
      </c>
      <c r="D1048" s="863" t="s">
        <v>3373</v>
      </c>
      <c r="E1048" s="835" t="s">
        <v>3894</v>
      </c>
      <c r="F1048" s="863" t="s">
        <v>3895</v>
      </c>
      <c r="G1048" s="835" t="s">
        <v>5192</v>
      </c>
      <c r="H1048" s="835" t="s">
        <v>5193</v>
      </c>
      <c r="I1048" s="849">
        <v>226.12666829427084</v>
      </c>
      <c r="J1048" s="849">
        <v>5</v>
      </c>
      <c r="K1048" s="850">
        <v>1130.6199951171875</v>
      </c>
    </row>
    <row r="1049" spans="1:11" ht="14.4" customHeight="1" x14ac:dyDescent="0.3">
      <c r="A1049" s="831" t="s">
        <v>586</v>
      </c>
      <c r="B1049" s="832" t="s">
        <v>587</v>
      </c>
      <c r="C1049" s="835" t="s">
        <v>3372</v>
      </c>
      <c r="D1049" s="863" t="s">
        <v>3373</v>
      </c>
      <c r="E1049" s="835" t="s">
        <v>3894</v>
      </c>
      <c r="F1049" s="863" t="s">
        <v>3895</v>
      </c>
      <c r="G1049" s="835" t="s">
        <v>5194</v>
      </c>
      <c r="H1049" s="835" t="s">
        <v>5195</v>
      </c>
      <c r="I1049" s="849">
        <v>226.13999938964844</v>
      </c>
      <c r="J1049" s="849">
        <v>1</v>
      </c>
      <c r="K1049" s="850">
        <v>226.13999938964844</v>
      </c>
    </row>
    <row r="1050" spans="1:11" ht="14.4" customHeight="1" x14ac:dyDescent="0.3">
      <c r="A1050" s="831" t="s">
        <v>586</v>
      </c>
      <c r="B1050" s="832" t="s">
        <v>587</v>
      </c>
      <c r="C1050" s="835" t="s">
        <v>3372</v>
      </c>
      <c r="D1050" s="863" t="s">
        <v>3373</v>
      </c>
      <c r="E1050" s="835" t="s">
        <v>3894</v>
      </c>
      <c r="F1050" s="863" t="s">
        <v>3895</v>
      </c>
      <c r="G1050" s="835" t="s">
        <v>5196</v>
      </c>
      <c r="H1050" s="835" t="s">
        <v>5197</v>
      </c>
      <c r="I1050" s="849">
        <v>226.1199951171875</v>
      </c>
      <c r="J1050" s="849">
        <v>1</v>
      </c>
      <c r="K1050" s="850">
        <v>226.1199951171875</v>
      </c>
    </row>
    <row r="1051" spans="1:11" ht="14.4" customHeight="1" x14ac:dyDescent="0.3">
      <c r="A1051" s="831" t="s">
        <v>586</v>
      </c>
      <c r="B1051" s="832" t="s">
        <v>587</v>
      </c>
      <c r="C1051" s="835" t="s">
        <v>3372</v>
      </c>
      <c r="D1051" s="863" t="s">
        <v>3373</v>
      </c>
      <c r="E1051" s="835" t="s">
        <v>3894</v>
      </c>
      <c r="F1051" s="863" t="s">
        <v>3895</v>
      </c>
      <c r="G1051" s="835" t="s">
        <v>5198</v>
      </c>
      <c r="H1051" s="835" t="s">
        <v>5199</v>
      </c>
      <c r="I1051" s="849">
        <v>561.13699340820312</v>
      </c>
      <c r="J1051" s="849">
        <v>18</v>
      </c>
      <c r="K1051" s="850">
        <v>10100.509826660156</v>
      </c>
    </row>
    <row r="1052" spans="1:11" ht="14.4" customHeight="1" x14ac:dyDescent="0.3">
      <c r="A1052" s="831" t="s">
        <v>586</v>
      </c>
      <c r="B1052" s="832" t="s">
        <v>587</v>
      </c>
      <c r="C1052" s="835" t="s">
        <v>3372</v>
      </c>
      <c r="D1052" s="863" t="s">
        <v>3373</v>
      </c>
      <c r="E1052" s="835" t="s">
        <v>3894</v>
      </c>
      <c r="F1052" s="863" t="s">
        <v>3895</v>
      </c>
      <c r="G1052" s="835" t="s">
        <v>5200</v>
      </c>
      <c r="H1052" s="835" t="s">
        <v>5201</v>
      </c>
      <c r="I1052" s="849">
        <v>580.5517578125</v>
      </c>
      <c r="J1052" s="849">
        <v>20</v>
      </c>
      <c r="K1052" s="850">
        <v>11611.10986328125</v>
      </c>
    </row>
    <row r="1053" spans="1:11" ht="14.4" customHeight="1" x14ac:dyDescent="0.3">
      <c r="A1053" s="831" t="s">
        <v>586</v>
      </c>
      <c r="B1053" s="832" t="s">
        <v>587</v>
      </c>
      <c r="C1053" s="835" t="s">
        <v>3372</v>
      </c>
      <c r="D1053" s="863" t="s">
        <v>3373</v>
      </c>
      <c r="E1053" s="835" t="s">
        <v>3894</v>
      </c>
      <c r="F1053" s="863" t="s">
        <v>3895</v>
      </c>
      <c r="G1053" s="835" t="s">
        <v>5202</v>
      </c>
      <c r="H1053" s="835" t="s">
        <v>5203</v>
      </c>
      <c r="I1053" s="849">
        <v>580.5333251953125</v>
      </c>
      <c r="J1053" s="849">
        <v>21</v>
      </c>
      <c r="K1053" s="850">
        <v>12190.789794921875</v>
      </c>
    </row>
    <row r="1054" spans="1:11" ht="14.4" customHeight="1" x14ac:dyDescent="0.3">
      <c r="A1054" s="831" t="s">
        <v>586</v>
      </c>
      <c r="B1054" s="832" t="s">
        <v>587</v>
      </c>
      <c r="C1054" s="835" t="s">
        <v>3372</v>
      </c>
      <c r="D1054" s="863" t="s">
        <v>3373</v>
      </c>
      <c r="E1054" s="835" t="s">
        <v>3894</v>
      </c>
      <c r="F1054" s="863" t="s">
        <v>3895</v>
      </c>
      <c r="G1054" s="835" t="s">
        <v>5204</v>
      </c>
      <c r="H1054" s="835" t="s">
        <v>5205</v>
      </c>
      <c r="I1054" s="849">
        <v>601.27398681640625</v>
      </c>
      <c r="J1054" s="849">
        <v>5</v>
      </c>
      <c r="K1054" s="850">
        <v>3006.3699340820312</v>
      </c>
    </row>
    <row r="1055" spans="1:11" ht="14.4" customHeight="1" x14ac:dyDescent="0.3">
      <c r="A1055" s="831" t="s">
        <v>586</v>
      </c>
      <c r="B1055" s="832" t="s">
        <v>587</v>
      </c>
      <c r="C1055" s="835" t="s">
        <v>3372</v>
      </c>
      <c r="D1055" s="863" t="s">
        <v>3373</v>
      </c>
      <c r="E1055" s="835" t="s">
        <v>3894</v>
      </c>
      <c r="F1055" s="863" t="s">
        <v>3895</v>
      </c>
      <c r="G1055" s="835" t="s">
        <v>5206</v>
      </c>
      <c r="H1055" s="835" t="s">
        <v>5207</v>
      </c>
      <c r="I1055" s="849">
        <v>621.29998779296875</v>
      </c>
      <c r="J1055" s="849">
        <v>1</v>
      </c>
      <c r="K1055" s="850">
        <v>621.29998779296875</v>
      </c>
    </row>
    <row r="1056" spans="1:11" ht="14.4" customHeight="1" x14ac:dyDescent="0.3">
      <c r="A1056" s="831" t="s">
        <v>586</v>
      </c>
      <c r="B1056" s="832" t="s">
        <v>587</v>
      </c>
      <c r="C1056" s="835" t="s">
        <v>3372</v>
      </c>
      <c r="D1056" s="863" t="s">
        <v>3373</v>
      </c>
      <c r="E1056" s="835" t="s">
        <v>3894</v>
      </c>
      <c r="F1056" s="863" t="s">
        <v>3895</v>
      </c>
      <c r="G1056" s="835" t="s">
        <v>5208</v>
      </c>
      <c r="H1056" s="835" t="s">
        <v>5209</v>
      </c>
      <c r="I1056" s="849">
        <v>621.19999186197913</v>
      </c>
      <c r="J1056" s="849">
        <v>4</v>
      </c>
      <c r="K1056" s="850">
        <v>2484.8999633789062</v>
      </c>
    </row>
    <row r="1057" spans="1:11" ht="14.4" customHeight="1" x14ac:dyDescent="0.3">
      <c r="A1057" s="831" t="s">
        <v>586</v>
      </c>
      <c r="B1057" s="832" t="s">
        <v>587</v>
      </c>
      <c r="C1057" s="835" t="s">
        <v>3372</v>
      </c>
      <c r="D1057" s="863" t="s">
        <v>3373</v>
      </c>
      <c r="E1057" s="835" t="s">
        <v>3894</v>
      </c>
      <c r="F1057" s="863" t="s">
        <v>3895</v>
      </c>
      <c r="G1057" s="835" t="s">
        <v>5210</v>
      </c>
      <c r="H1057" s="835" t="s">
        <v>5211</v>
      </c>
      <c r="I1057" s="849">
        <v>657.79998779296875</v>
      </c>
      <c r="J1057" s="849">
        <v>1</v>
      </c>
      <c r="K1057" s="850">
        <v>657.79998779296875</v>
      </c>
    </row>
    <row r="1058" spans="1:11" ht="14.4" customHeight="1" x14ac:dyDescent="0.3">
      <c r="A1058" s="831" t="s">
        <v>586</v>
      </c>
      <c r="B1058" s="832" t="s">
        <v>587</v>
      </c>
      <c r="C1058" s="835" t="s">
        <v>3372</v>
      </c>
      <c r="D1058" s="863" t="s">
        <v>3373</v>
      </c>
      <c r="E1058" s="835" t="s">
        <v>3894</v>
      </c>
      <c r="F1058" s="863" t="s">
        <v>3895</v>
      </c>
      <c r="G1058" s="835" t="s">
        <v>5212</v>
      </c>
      <c r="H1058" s="835" t="s">
        <v>5213</v>
      </c>
      <c r="I1058" s="849">
        <v>1764.0999755859375</v>
      </c>
      <c r="J1058" s="849">
        <v>1</v>
      </c>
      <c r="K1058" s="850">
        <v>1764.0999755859375</v>
      </c>
    </row>
    <row r="1059" spans="1:11" ht="14.4" customHeight="1" x14ac:dyDescent="0.3">
      <c r="A1059" s="831" t="s">
        <v>586</v>
      </c>
      <c r="B1059" s="832" t="s">
        <v>587</v>
      </c>
      <c r="C1059" s="835" t="s">
        <v>3372</v>
      </c>
      <c r="D1059" s="863" t="s">
        <v>3373</v>
      </c>
      <c r="E1059" s="835" t="s">
        <v>3894</v>
      </c>
      <c r="F1059" s="863" t="s">
        <v>3895</v>
      </c>
      <c r="G1059" s="835" t="s">
        <v>5214</v>
      </c>
      <c r="H1059" s="835" t="s">
        <v>5215</v>
      </c>
      <c r="I1059" s="849">
        <v>1764.0999755859375</v>
      </c>
      <c r="J1059" s="849">
        <v>2</v>
      </c>
      <c r="K1059" s="850">
        <v>3528.199951171875</v>
      </c>
    </row>
    <row r="1060" spans="1:11" ht="14.4" customHeight="1" x14ac:dyDescent="0.3">
      <c r="A1060" s="831" t="s">
        <v>586</v>
      </c>
      <c r="B1060" s="832" t="s">
        <v>587</v>
      </c>
      <c r="C1060" s="835" t="s">
        <v>3372</v>
      </c>
      <c r="D1060" s="863" t="s">
        <v>3373</v>
      </c>
      <c r="E1060" s="835" t="s">
        <v>3894</v>
      </c>
      <c r="F1060" s="863" t="s">
        <v>3895</v>
      </c>
      <c r="G1060" s="835" t="s">
        <v>5216</v>
      </c>
      <c r="H1060" s="835" t="s">
        <v>5217</v>
      </c>
      <c r="I1060" s="849">
        <v>479.54998779296875</v>
      </c>
      <c r="J1060" s="849">
        <v>1</v>
      </c>
      <c r="K1060" s="850">
        <v>479.54998779296875</v>
      </c>
    </row>
    <row r="1061" spans="1:11" ht="14.4" customHeight="1" x14ac:dyDescent="0.3">
      <c r="A1061" s="831" t="s">
        <v>586</v>
      </c>
      <c r="B1061" s="832" t="s">
        <v>587</v>
      </c>
      <c r="C1061" s="835" t="s">
        <v>3372</v>
      </c>
      <c r="D1061" s="863" t="s">
        <v>3373</v>
      </c>
      <c r="E1061" s="835" t="s">
        <v>3894</v>
      </c>
      <c r="F1061" s="863" t="s">
        <v>3895</v>
      </c>
      <c r="G1061" s="835" t="s">
        <v>5218</v>
      </c>
      <c r="H1061" s="835" t="s">
        <v>5219</v>
      </c>
      <c r="I1061" s="849">
        <v>479.54998779296875</v>
      </c>
      <c r="J1061" s="849">
        <v>2</v>
      </c>
      <c r="K1061" s="850">
        <v>959.0999755859375</v>
      </c>
    </row>
    <row r="1062" spans="1:11" ht="14.4" customHeight="1" x14ac:dyDescent="0.3">
      <c r="A1062" s="831" t="s">
        <v>586</v>
      </c>
      <c r="B1062" s="832" t="s">
        <v>587</v>
      </c>
      <c r="C1062" s="835" t="s">
        <v>3372</v>
      </c>
      <c r="D1062" s="863" t="s">
        <v>3373</v>
      </c>
      <c r="E1062" s="835" t="s">
        <v>3894</v>
      </c>
      <c r="F1062" s="863" t="s">
        <v>3895</v>
      </c>
      <c r="G1062" s="835" t="s">
        <v>5220</v>
      </c>
      <c r="H1062" s="835" t="s">
        <v>5221</v>
      </c>
      <c r="I1062" s="849">
        <v>294.35000610351562</v>
      </c>
      <c r="J1062" s="849">
        <v>1</v>
      </c>
      <c r="K1062" s="850">
        <v>294.35000610351562</v>
      </c>
    </row>
    <row r="1063" spans="1:11" ht="14.4" customHeight="1" x14ac:dyDescent="0.3">
      <c r="A1063" s="831" t="s">
        <v>586</v>
      </c>
      <c r="B1063" s="832" t="s">
        <v>587</v>
      </c>
      <c r="C1063" s="835" t="s">
        <v>3372</v>
      </c>
      <c r="D1063" s="863" t="s">
        <v>3373</v>
      </c>
      <c r="E1063" s="835" t="s">
        <v>3894</v>
      </c>
      <c r="F1063" s="863" t="s">
        <v>3895</v>
      </c>
      <c r="G1063" s="835" t="s">
        <v>5222</v>
      </c>
      <c r="H1063" s="835" t="s">
        <v>5223</v>
      </c>
      <c r="I1063" s="849">
        <v>294.35665893554687</v>
      </c>
      <c r="J1063" s="849">
        <v>5</v>
      </c>
      <c r="K1063" s="850">
        <v>1471.7799682617187</v>
      </c>
    </row>
    <row r="1064" spans="1:11" ht="14.4" customHeight="1" x14ac:dyDescent="0.3">
      <c r="A1064" s="831" t="s">
        <v>586</v>
      </c>
      <c r="B1064" s="832" t="s">
        <v>587</v>
      </c>
      <c r="C1064" s="835" t="s">
        <v>3372</v>
      </c>
      <c r="D1064" s="863" t="s">
        <v>3373</v>
      </c>
      <c r="E1064" s="835" t="s">
        <v>3894</v>
      </c>
      <c r="F1064" s="863" t="s">
        <v>3895</v>
      </c>
      <c r="G1064" s="835" t="s">
        <v>5224</v>
      </c>
      <c r="H1064" s="835" t="s">
        <v>5225</v>
      </c>
      <c r="I1064" s="849">
        <v>294.35570853097096</v>
      </c>
      <c r="J1064" s="849">
        <v>10</v>
      </c>
      <c r="K1064" s="850">
        <v>2943.5599365234375</v>
      </c>
    </row>
    <row r="1065" spans="1:11" ht="14.4" customHeight="1" x14ac:dyDescent="0.3">
      <c r="A1065" s="831" t="s">
        <v>586</v>
      </c>
      <c r="B1065" s="832" t="s">
        <v>587</v>
      </c>
      <c r="C1065" s="835" t="s">
        <v>3372</v>
      </c>
      <c r="D1065" s="863" t="s">
        <v>3373</v>
      </c>
      <c r="E1065" s="835" t="s">
        <v>3894</v>
      </c>
      <c r="F1065" s="863" t="s">
        <v>3895</v>
      </c>
      <c r="G1065" s="835" t="s">
        <v>5226</v>
      </c>
      <c r="H1065" s="835" t="s">
        <v>5227</v>
      </c>
      <c r="I1065" s="849">
        <v>294.35713413783481</v>
      </c>
      <c r="J1065" s="849">
        <v>11</v>
      </c>
      <c r="K1065" s="850">
        <v>3237.929931640625</v>
      </c>
    </row>
    <row r="1066" spans="1:11" ht="14.4" customHeight="1" x14ac:dyDescent="0.3">
      <c r="A1066" s="831" t="s">
        <v>586</v>
      </c>
      <c r="B1066" s="832" t="s">
        <v>587</v>
      </c>
      <c r="C1066" s="835" t="s">
        <v>3372</v>
      </c>
      <c r="D1066" s="863" t="s">
        <v>3373</v>
      </c>
      <c r="E1066" s="835" t="s">
        <v>3894</v>
      </c>
      <c r="F1066" s="863" t="s">
        <v>3895</v>
      </c>
      <c r="G1066" s="835" t="s">
        <v>5228</v>
      </c>
      <c r="H1066" s="835" t="s">
        <v>5229</v>
      </c>
      <c r="I1066" s="849">
        <v>294.3599853515625</v>
      </c>
      <c r="J1066" s="849">
        <v>9</v>
      </c>
      <c r="K1066" s="850">
        <v>2649.219970703125</v>
      </c>
    </row>
    <row r="1067" spans="1:11" ht="14.4" customHeight="1" x14ac:dyDescent="0.3">
      <c r="A1067" s="831" t="s">
        <v>586</v>
      </c>
      <c r="B1067" s="832" t="s">
        <v>587</v>
      </c>
      <c r="C1067" s="835" t="s">
        <v>3372</v>
      </c>
      <c r="D1067" s="863" t="s">
        <v>3373</v>
      </c>
      <c r="E1067" s="835" t="s">
        <v>3894</v>
      </c>
      <c r="F1067" s="863" t="s">
        <v>3895</v>
      </c>
      <c r="G1067" s="835" t="s">
        <v>5230</v>
      </c>
      <c r="H1067" s="835" t="s">
        <v>5231</v>
      </c>
      <c r="I1067" s="849">
        <v>294.35665893554687</v>
      </c>
      <c r="J1067" s="849">
        <v>3</v>
      </c>
      <c r="K1067" s="850">
        <v>883.06997680664062</v>
      </c>
    </row>
    <row r="1068" spans="1:11" ht="14.4" customHeight="1" x14ac:dyDescent="0.3">
      <c r="A1068" s="831" t="s">
        <v>586</v>
      </c>
      <c r="B1068" s="832" t="s">
        <v>587</v>
      </c>
      <c r="C1068" s="835" t="s">
        <v>3372</v>
      </c>
      <c r="D1068" s="863" t="s">
        <v>3373</v>
      </c>
      <c r="E1068" s="835" t="s">
        <v>3894</v>
      </c>
      <c r="F1068" s="863" t="s">
        <v>3895</v>
      </c>
      <c r="G1068" s="835" t="s">
        <v>5232</v>
      </c>
      <c r="H1068" s="835" t="s">
        <v>5233</v>
      </c>
      <c r="I1068" s="849">
        <v>235.48399658203124</v>
      </c>
      <c r="J1068" s="849">
        <v>4</v>
      </c>
      <c r="K1068" s="850">
        <v>1177.4099829103798</v>
      </c>
    </row>
    <row r="1069" spans="1:11" ht="14.4" customHeight="1" x14ac:dyDescent="0.3">
      <c r="A1069" s="831" t="s">
        <v>586</v>
      </c>
      <c r="B1069" s="832" t="s">
        <v>587</v>
      </c>
      <c r="C1069" s="835" t="s">
        <v>3372</v>
      </c>
      <c r="D1069" s="863" t="s">
        <v>3373</v>
      </c>
      <c r="E1069" s="835" t="s">
        <v>3894</v>
      </c>
      <c r="F1069" s="863" t="s">
        <v>3895</v>
      </c>
      <c r="G1069" s="835" t="s">
        <v>5234</v>
      </c>
      <c r="H1069" s="835" t="s">
        <v>5235</v>
      </c>
      <c r="I1069" s="849">
        <v>294.35000610351562</v>
      </c>
      <c r="J1069" s="849">
        <v>1</v>
      </c>
      <c r="K1069" s="850">
        <v>294.35000610351562</v>
      </c>
    </row>
    <row r="1070" spans="1:11" ht="14.4" customHeight="1" x14ac:dyDescent="0.3">
      <c r="A1070" s="831" t="s">
        <v>586</v>
      </c>
      <c r="B1070" s="832" t="s">
        <v>587</v>
      </c>
      <c r="C1070" s="835" t="s">
        <v>3372</v>
      </c>
      <c r="D1070" s="863" t="s">
        <v>3373</v>
      </c>
      <c r="E1070" s="835" t="s">
        <v>3894</v>
      </c>
      <c r="F1070" s="863" t="s">
        <v>3895</v>
      </c>
      <c r="G1070" s="835" t="s">
        <v>5236</v>
      </c>
      <c r="H1070" s="835" t="s">
        <v>5235</v>
      </c>
      <c r="I1070" s="849">
        <v>294.3539978027344</v>
      </c>
      <c r="J1070" s="849">
        <v>5</v>
      </c>
      <c r="K1070" s="850">
        <v>1471.7699890136719</v>
      </c>
    </row>
    <row r="1071" spans="1:11" ht="14.4" customHeight="1" x14ac:dyDescent="0.3">
      <c r="A1071" s="831" t="s">
        <v>586</v>
      </c>
      <c r="B1071" s="832" t="s">
        <v>587</v>
      </c>
      <c r="C1071" s="835" t="s">
        <v>3372</v>
      </c>
      <c r="D1071" s="863" t="s">
        <v>3373</v>
      </c>
      <c r="E1071" s="835" t="s">
        <v>3894</v>
      </c>
      <c r="F1071" s="863" t="s">
        <v>3895</v>
      </c>
      <c r="G1071" s="835" t="s">
        <v>5237</v>
      </c>
      <c r="H1071" s="835" t="s">
        <v>5238</v>
      </c>
      <c r="I1071" s="849">
        <v>294.35713849748885</v>
      </c>
      <c r="J1071" s="849">
        <v>8</v>
      </c>
      <c r="K1071" s="850">
        <v>2354.8500061035156</v>
      </c>
    </row>
    <row r="1072" spans="1:11" ht="14.4" customHeight="1" x14ac:dyDescent="0.3">
      <c r="A1072" s="831" t="s">
        <v>586</v>
      </c>
      <c r="B1072" s="832" t="s">
        <v>587</v>
      </c>
      <c r="C1072" s="835" t="s">
        <v>3372</v>
      </c>
      <c r="D1072" s="863" t="s">
        <v>3373</v>
      </c>
      <c r="E1072" s="835" t="s">
        <v>3894</v>
      </c>
      <c r="F1072" s="863" t="s">
        <v>3895</v>
      </c>
      <c r="G1072" s="835" t="s">
        <v>5239</v>
      </c>
      <c r="H1072" s="835" t="s">
        <v>5240</v>
      </c>
      <c r="I1072" s="849">
        <v>404.5</v>
      </c>
      <c r="J1072" s="849">
        <v>3</v>
      </c>
      <c r="K1072" s="850">
        <v>1213.5</v>
      </c>
    </row>
    <row r="1073" spans="1:11" ht="14.4" customHeight="1" x14ac:dyDescent="0.3">
      <c r="A1073" s="831" t="s">
        <v>586</v>
      </c>
      <c r="B1073" s="832" t="s">
        <v>587</v>
      </c>
      <c r="C1073" s="835" t="s">
        <v>3372</v>
      </c>
      <c r="D1073" s="863" t="s">
        <v>3373</v>
      </c>
      <c r="E1073" s="835" t="s">
        <v>3894</v>
      </c>
      <c r="F1073" s="863" t="s">
        <v>3895</v>
      </c>
      <c r="G1073" s="835" t="s">
        <v>5241</v>
      </c>
      <c r="H1073" s="835" t="s">
        <v>5242</v>
      </c>
      <c r="I1073" s="849">
        <v>404.5</v>
      </c>
      <c r="J1073" s="849">
        <v>1</v>
      </c>
      <c r="K1073" s="850">
        <v>404.5</v>
      </c>
    </row>
    <row r="1074" spans="1:11" ht="14.4" customHeight="1" x14ac:dyDescent="0.3">
      <c r="A1074" s="831" t="s">
        <v>586</v>
      </c>
      <c r="B1074" s="832" t="s">
        <v>587</v>
      </c>
      <c r="C1074" s="835" t="s">
        <v>3372</v>
      </c>
      <c r="D1074" s="863" t="s">
        <v>3373</v>
      </c>
      <c r="E1074" s="835" t="s">
        <v>3894</v>
      </c>
      <c r="F1074" s="863" t="s">
        <v>3895</v>
      </c>
      <c r="G1074" s="835" t="s">
        <v>5243</v>
      </c>
      <c r="H1074" s="835" t="s">
        <v>5244</v>
      </c>
      <c r="I1074" s="849">
        <v>404.5</v>
      </c>
      <c r="J1074" s="849">
        <v>1</v>
      </c>
      <c r="K1074" s="850">
        <v>404.5</v>
      </c>
    </row>
    <row r="1075" spans="1:11" ht="14.4" customHeight="1" x14ac:dyDescent="0.3">
      <c r="A1075" s="831" t="s">
        <v>586</v>
      </c>
      <c r="B1075" s="832" t="s">
        <v>587</v>
      </c>
      <c r="C1075" s="835" t="s">
        <v>3372</v>
      </c>
      <c r="D1075" s="863" t="s">
        <v>3373</v>
      </c>
      <c r="E1075" s="835" t="s">
        <v>3894</v>
      </c>
      <c r="F1075" s="863" t="s">
        <v>3895</v>
      </c>
      <c r="G1075" s="835" t="s">
        <v>5245</v>
      </c>
      <c r="H1075" s="835" t="s">
        <v>5246</v>
      </c>
      <c r="I1075" s="849">
        <v>710</v>
      </c>
      <c r="J1075" s="849">
        <v>2</v>
      </c>
      <c r="K1075" s="850">
        <v>1420</v>
      </c>
    </row>
    <row r="1076" spans="1:11" ht="14.4" customHeight="1" x14ac:dyDescent="0.3">
      <c r="A1076" s="831" t="s">
        <v>586</v>
      </c>
      <c r="B1076" s="832" t="s">
        <v>587</v>
      </c>
      <c r="C1076" s="835" t="s">
        <v>3372</v>
      </c>
      <c r="D1076" s="863" t="s">
        <v>3373</v>
      </c>
      <c r="E1076" s="835" t="s">
        <v>3894</v>
      </c>
      <c r="F1076" s="863" t="s">
        <v>3895</v>
      </c>
      <c r="G1076" s="835" t="s">
        <v>5247</v>
      </c>
      <c r="H1076" s="835" t="s">
        <v>5248</v>
      </c>
      <c r="I1076" s="849">
        <v>730</v>
      </c>
      <c r="J1076" s="849">
        <v>1</v>
      </c>
      <c r="K1076" s="850">
        <v>730</v>
      </c>
    </row>
    <row r="1077" spans="1:11" ht="14.4" customHeight="1" x14ac:dyDescent="0.3">
      <c r="A1077" s="831" t="s">
        <v>586</v>
      </c>
      <c r="B1077" s="832" t="s">
        <v>587</v>
      </c>
      <c r="C1077" s="835" t="s">
        <v>3372</v>
      </c>
      <c r="D1077" s="863" t="s">
        <v>3373</v>
      </c>
      <c r="E1077" s="835" t="s">
        <v>3894</v>
      </c>
      <c r="F1077" s="863" t="s">
        <v>3895</v>
      </c>
      <c r="G1077" s="835" t="s">
        <v>5249</v>
      </c>
      <c r="H1077" s="835" t="s">
        <v>5250</v>
      </c>
      <c r="I1077" s="849">
        <v>730</v>
      </c>
      <c r="J1077" s="849">
        <v>1</v>
      </c>
      <c r="K1077" s="850">
        <v>730</v>
      </c>
    </row>
    <row r="1078" spans="1:11" ht="14.4" customHeight="1" x14ac:dyDescent="0.3">
      <c r="A1078" s="831" t="s">
        <v>586</v>
      </c>
      <c r="B1078" s="832" t="s">
        <v>587</v>
      </c>
      <c r="C1078" s="835" t="s">
        <v>3372</v>
      </c>
      <c r="D1078" s="863" t="s">
        <v>3373</v>
      </c>
      <c r="E1078" s="835" t="s">
        <v>3894</v>
      </c>
      <c r="F1078" s="863" t="s">
        <v>3895</v>
      </c>
      <c r="G1078" s="835" t="s">
        <v>5251</v>
      </c>
      <c r="H1078" s="835" t="s">
        <v>5252</v>
      </c>
      <c r="I1078" s="849">
        <v>730</v>
      </c>
      <c r="J1078" s="849">
        <v>1</v>
      </c>
      <c r="K1078" s="850">
        <v>730</v>
      </c>
    </row>
    <row r="1079" spans="1:11" ht="14.4" customHeight="1" x14ac:dyDescent="0.3">
      <c r="A1079" s="831" t="s">
        <v>586</v>
      </c>
      <c r="B1079" s="832" t="s">
        <v>587</v>
      </c>
      <c r="C1079" s="835" t="s">
        <v>3372</v>
      </c>
      <c r="D1079" s="863" t="s">
        <v>3373</v>
      </c>
      <c r="E1079" s="835" t="s">
        <v>3894</v>
      </c>
      <c r="F1079" s="863" t="s">
        <v>3895</v>
      </c>
      <c r="G1079" s="835" t="s">
        <v>5253</v>
      </c>
      <c r="H1079" s="835" t="s">
        <v>5254</v>
      </c>
      <c r="I1079" s="849">
        <v>615.58168538411462</v>
      </c>
      <c r="J1079" s="849">
        <v>6</v>
      </c>
      <c r="K1079" s="850">
        <v>3693.4901123046875</v>
      </c>
    </row>
    <row r="1080" spans="1:11" ht="14.4" customHeight="1" x14ac:dyDescent="0.3">
      <c r="A1080" s="831" t="s">
        <v>586</v>
      </c>
      <c r="B1080" s="832" t="s">
        <v>587</v>
      </c>
      <c r="C1080" s="835" t="s">
        <v>3372</v>
      </c>
      <c r="D1080" s="863" t="s">
        <v>3373</v>
      </c>
      <c r="E1080" s="835" t="s">
        <v>3894</v>
      </c>
      <c r="F1080" s="863" t="s">
        <v>3895</v>
      </c>
      <c r="G1080" s="835" t="s">
        <v>5255</v>
      </c>
      <c r="H1080" s="835" t="s">
        <v>5256</v>
      </c>
      <c r="I1080" s="849">
        <v>615.58001708984375</v>
      </c>
      <c r="J1080" s="849">
        <v>2</v>
      </c>
      <c r="K1080" s="850">
        <v>1231.1600341796875</v>
      </c>
    </row>
    <row r="1081" spans="1:11" ht="14.4" customHeight="1" x14ac:dyDescent="0.3">
      <c r="A1081" s="831" t="s">
        <v>586</v>
      </c>
      <c r="B1081" s="832" t="s">
        <v>587</v>
      </c>
      <c r="C1081" s="835" t="s">
        <v>3372</v>
      </c>
      <c r="D1081" s="863" t="s">
        <v>3373</v>
      </c>
      <c r="E1081" s="835" t="s">
        <v>3894</v>
      </c>
      <c r="F1081" s="863" t="s">
        <v>3895</v>
      </c>
      <c r="G1081" s="835" t="s">
        <v>5257</v>
      </c>
      <c r="H1081" s="835" t="s">
        <v>5258</v>
      </c>
      <c r="I1081" s="849">
        <v>146.99000549316406</v>
      </c>
      <c r="J1081" s="849">
        <v>3</v>
      </c>
      <c r="K1081" s="850">
        <v>440.98001098632812</v>
      </c>
    </row>
    <row r="1082" spans="1:11" ht="14.4" customHeight="1" x14ac:dyDescent="0.3">
      <c r="A1082" s="831" t="s">
        <v>586</v>
      </c>
      <c r="B1082" s="832" t="s">
        <v>587</v>
      </c>
      <c r="C1082" s="835" t="s">
        <v>3372</v>
      </c>
      <c r="D1082" s="863" t="s">
        <v>3373</v>
      </c>
      <c r="E1082" s="835" t="s">
        <v>3894</v>
      </c>
      <c r="F1082" s="863" t="s">
        <v>3895</v>
      </c>
      <c r="G1082" s="835" t="s">
        <v>5259</v>
      </c>
      <c r="H1082" s="835" t="s">
        <v>5260</v>
      </c>
      <c r="I1082" s="849">
        <v>146.99000549316406</v>
      </c>
      <c r="J1082" s="849">
        <v>1</v>
      </c>
      <c r="K1082" s="850">
        <v>146.99000549316406</v>
      </c>
    </row>
    <row r="1083" spans="1:11" ht="14.4" customHeight="1" x14ac:dyDescent="0.3">
      <c r="A1083" s="831" t="s">
        <v>586</v>
      </c>
      <c r="B1083" s="832" t="s">
        <v>587</v>
      </c>
      <c r="C1083" s="835" t="s">
        <v>3372</v>
      </c>
      <c r="D1083" s="863" t="s">
        <v>3373</v>
      </c>
      <c r="E1083" s="835" t="s">
        <v>3894</v>
      </c>
      <c r="F1083" s="863" t="s">
        <v>3895</v>
      </c>
      <c r="G1083" s="835" t="s">
        <v>5261</v>
      </c>
      <c r="H1083" s="835" t="s">
        <v>5262</v>
      </c>
      <c r="I1083" s="849">
        <v>145.8800048828125</v>
      </c>
      <c r="J1083" s="849">
        <v>1</v>
      </c>
      <c r="K1083" s="850">
        <v>145.8800048828125</v>
      </c>
    </row>
    <row r="1084" spans="1:11" ht="14.4" customHeight="1" x14ac:dyDescent="0.3">
      <c r="A1084" s="831" t="s">
        <v>586</v>
      </c>
      <c r="B1084" s="832" t="s">
        <v>587</v>
      </c>
      <c r="C1084" s="835" t="s">
        <v>3372</v>
      </c>
      <c r="D1084" s="863" t="s">
        <v>3373</v>
      </c>
      <c r="E1084" s="835" t="s">
        <v>3894</v>
      </c>
      <c r="F1084" s="863" t="s">
        <v>3895</v>
      </c>
      <c r="G1084" s="835" t="s">
        <v>5263</v>
      </c>
      <c r="H1084" s="835" t="s">
        <v>5264</v>
      </c>
      <c r="I1084" s="849">
        <v>145.89499664306641</v>
      </c>
      <c r="J1084" s="849">
        <v>2</v>
      </c>
      <c r="K1084" s="850">
        <v>291.78999328613281</v>
      </c>
    </row>
    <row r="1085" spans="1:11" ht="14.4" customHeight="1" x14ac:dyDescent="0.3">
      <c r="A1085" s="831" t="s">
        <v>586</v>
      </c>
      <c r="B1085" s="832" t="s">
        <v>587</v>
      </c>
      <c r="C1085" s="835" t="s">
        <v>3372</v>
      </c>
      <c r="D1085" s="863" t="s">
        <v>3373</v>
      </c>
      <c r="E1085" s="835" t="s">
        <v>3894</v>
      </c>
      <c r="F1085" s="863" t="s">
        <v>3895</v>
      </c>
      <c r="G1085" s="835" t="s">
        <v>5265</v>
      </c>
      <c r="H1085" s="835" t="s">
        <v>5266</v>
      </c>
      <c r="I1085" s="849">
        <v>145.8800048828125</v>
      </c>
      <c r="J1085" s="849">
        <v>1</v>
      </c>
      <c r="K1085" s="850">
        <v>145.8800048828125</v>
      </c>
    </row>
    <row r="1086" spans="1:11" ht="14.4" customHeight="1" x14ac:dyDescent="0.3">
      <c r="A1086" s="831" t="s">
        <v>586</v>
      </c>
      <c r="B1086" s="832" t="s">
        <v>587</v>
      </c>
      <c r="C1086" s="835" t="s">
        <v>3372</v>
      </c>
      <c r="D1086" s="863" t="s">
        <v>3373</v>
      </c>
      <c r="E1086" s="835" t="s">
        <v>3894</v>
      </c>
      <c r="F1086" s="863" t="s">
        <v>3895</v>
      </c>
      <c r="G1086" s="835" t="s">
        <v>5267</v>
      </c>
      <c r="H1086" s="835" t="s">
        <v>5268</v>
      </c>
      <c r="I1086" s="849">
        <v>145.88999938964844</v>
      </c>
      <c r="J1086" s="849">
        <v>2</v>
      </c>
      <c r="K1086" s="850">
        <v>291.76998901367187</v>
      </c>
    </row>
    <row r="1087" spans="1:11" ht="14.4" customHeight="1" x14ac:dyDescent="0.3">
      <c r="A1087" s="831" t="s">
        <v>586</v>
      </c>
      <c r="B1087" s="832" t="s">
        <v>587</v>
      </c>
      <c r="C1087" s="835" t="s">
        <v>3372</v>
      </c>
      <c r="D1087" s="863" t="s">
        <v>3373</v>
      </c>
      <c r="E1087" s="835" t="s">
        <v>3894</v>
      </c>
      <c r="F1087" s="863" t="s">
        <v>3895</v>
      </c>
      <c r="G1087" s="835" t="s">
        <v>5269</v>
      </c>
      <c r="H1087" s="835" t="s">
        <v>5270</v>
      </c>
      <c r="I1087" s="849">
        <v>145.89999389648437</v>
      </c>
      <c r="J1087" s="849">
        <v>3</v>
      </c>
      <c r="K1087" s="850">
        <v>437.69000244140625</v>
      </c>
    </row>
    <row r="1088" spans="1:11" ht="14.4" customHeight="1" x14ac:dyDescent="0.3">
      <c r="A1088" s="831" t="s">
        <v>586</v>
      </c>
      <c r="B1088" s="832" t="s">
        <v>587</v>
      </c>
      <c r="C1088" s="835" t="s">
        <v>3372</v>
      </c>
      <c r="D1088" s="863" t="s">
        <v>3373</v>
      </c>
      <c r="E1088" s="835" t="s">
        <v>3894</v>
      </c>
      <c r="F1088" s="863" t="s">
        <v>3895</v>
      </c>
      <c r="G1088" s="835" t="s">
        <v>5271</v>
      </c>
      <c r="H1088" s="835" t="s">
        <v>5272</v>
      </c>
      <c r="I1088" s="849">
        <v>146.99000549316406</v>
      </c>
      <c r="J1088" s="849">
        <v>2</v>
      </c>
      <c r="K1088" s="850">
        <v>293.98001098632812</v>
      </c>
    </row>
    <row r="1089" spans="1:11" ht="14.4" customHeight="1" x14ac:dyDescent="0.3">
      <c r="A1089" s="831" t="s">
        <v>586</v>
      </c>
      <c r="B1089" s="832" t="s">
        <v>587</v>
      </c>
      <c r="C1089" s="835" t="s">
        <v>3372</v>
      </c>
      <c r="D1089" s="863" t="s">
        <v>3373</v>
      </c>
      <c r="E1089" s="835" t="s">
        <v>3894</v>
      </c>
      <c r="F1089" s="863" t="s">
        <v>3895</v>
      </c>
      <c r="G1089" s="835" t="s">
        <v>5273</v>
      </c>
      <c r="H1089" s="835" t="s">
        <v>5274</v>
      </c>
      <c r="I1089" s="849">
        <v>147</v>
      </c>
      <c r="J1089" s="849">
        <v>2</v>
      </c>
      <c r="K1089" s="850">
        <v>293.989990234375</v>
      </c>
    </row>
    <row r="1090" spans="1:11" ht="14.4" customHeight="1" x14ac:dyDescent="0.3">
      <c r="A1090" s="831" t="s">
        <v>586</v>
      </c>
      <c r="B1090" s="832" t="s">
        <v>587</v>
      </c>
      <c r="C1090" s="835" t="s">
        <v>3372</v>
      </c>
      <c r="D1090" s="863" t="s">
        <v>3373</v>
      </c>
      <c r="E1090" s="835" t="s">
        <v>3894</v>
      </c>
      <c r="F1090" s="863" t="s">
        <v>3895</v>
      </c>
      <c r="G1090" s="835" t="s">
        <v>5275</v>
      </c>
      <c r="H1090" s="835" t="s">
        <v>5276</v>
      </c>
      <c r="I1090" s="849">
        <v>145.89999389648437</v>
      </c>
      <c r="J1090" s="849">
        <v>1</v>
      </c>
      <c r="K1090" s="850">
        <v>145.89999389648437</v>
      </c>
    </row>
    <row r="1091" spans="1:11" ht="14.4" customHeight="1" x14ac:dyDescent="0.3">
      <c r="A1091" s="831" t="s">
        <v>586</v>
      </c>
      <c r="B1091" s="832" t="s">
        <v>587</v>
      </c>
      <c r="C1091" s="835" t="s">
        <v>3372</v>
      </c>
      <c r="D1091" s="863" t="s">
        <v>3373</v>
      </c>
      <c r="E1091" s="835" t="s">
        <v>3894</v>
      </c>
      <c r="F1091" s="863" t="s">
        <v>3895</v>
      </c>
      <c r="G1091" s="835" t="s">
        <v>5277</v>
      </c>
      <c r="H1091" s="835" t="s">
        <v>5278</v>
      </c>
      <c r="I1091" s="849">
        <v>147</v>
      </c>
      <c r="J1091" s="849">
        <v>4</v>
      </c>
      <c r="K1091" s="850">
        <v>587.97998046875</v>
      </c>
    </row>
    <row r="1092" spans="1:11" ht="14.4" customHeight="1" x14ac:dyDescent="0.3">
      <c r="A1092" s="831" t="s">
        <v>586</v>
      </c>
      <c r="B1092" s="832" t="s">
        <v>587</v>
      </c>
      <c r="C1092" s="835" t="s">
        <v>3372</v>
      </c>
      <c r="D1092" s="863" t="s">
        <v>3373</v>
      </c>
      <c r="E1092" s="835" t="s">
        <v>3894</v>
      </c>
      <c r="F1092" s="863" t="s">
        <v>3895</v>
      </c>
      <c r="G1092" s="835" t="s">
        <v>5279</v>
      </c>
      <c r="H1092" s="835" t="s">
        <v>5280</v>
      </c>
      <c r="I1092" s="849">
        <v>146.99000549316406</v>
      </c>
      <c r="J1092" s="849">
        <v>4</v>
      </c>
      <c r="K1092" s="850">
        <v>587.97001647949219</v>
      </c>
    </row>
    <row r="1093" spans="1:11" ht="14.4" customHeight="1" x14ac:dyDescent="0.3">
      <c r="A1093" s="831" t="s">
        <v>586</v>
      </c>
      <c r="B1093" s="832" t="s">
        <v>587</v>
      </c>
      <c r="C1093" s="835" t="s">
        <v>3372</v>
      </c>
      <c r="D1093" s="863" t="s">
        <v>3373</v>
      </c>
      <c r="E1093" s="835" t="s">
        <v>3894</v>
      </c>
      <c r="F1093" s="863" t="s">
        <v>3895</v>
      </c>
      <c r="G1093" s="835" t="s">
        <v>5281</v>
      </c>
      <c r="H1093" s="835" t="s">
        <v>5282</v>
      </c>
      <c r="I1093" s="849">
        <v>2012.5</v>
      </c>
      <c r="J1093" s="849">
        <v>7</v>
      </c>
      <c r="K1093" s="850">
        <v>14087.5</v>
      </c>
    </row>
    <row r="1094" spans="1:11" ht="14.4" customHeight="1" x14ac:dyDescent="0.3">
      <c r="A1094" s="831" t="s">
        <v>586</v>
      </c>
      <c r="B1094" s="832" t="s">
        <v>587</v>
      </c>
      <c r="C1094" s="835" t="s">
        <v>3372</v>
      </c>
      <c r="D1094" s="863" t="s">
        <v>3373</v>
      </c>
      <c r="E1094" s="835" t="s">
        <v>3894</v>
      </c>
      <c r="F1094" s="863" t="s">
        <v>3895</v>
      </c>
      <c r="G1094" s="835" t="s">
        <v>5283</v>
      </c>
      <c r="H1094" s="835" t="s">
        <v>5284</v>
      </c>
      <c r="I1094" s="849">
        <v>2012.5</v>
      </c>
      <c r="J1094" s="849">
        <v>7</v>
      </c>
      <c r="K1094" s="850">
        <v>14087.5</v>
      </c>
    </row>
    <row r="1095" spans="1:11" ht="14.4" customHeight="1" x14ac:dyDescent="0.3">
      <c r="A1095" s="831" t="s">
        <v>586</v>
      </c>
      <c r="B1095" s="832" t="s">
        <v>587</v>
      </c>
      <c r="C1095" s="835" t="s">
        <v>3372</v>
      </c>
      <c r="D1095" s="863" t="s">
        <v>3373</v>
      </c>
      <c r="E1095" s="835" t="s">
        <v>3894</v>
      </c>
      <c r="F1095" s="863" t="s">
        <v>3895</v>
      </c>
      <c r="G1095" s="835" t="s">
        <v>5285</v>
      </c>
      <c r="H1095" s="835" t="s">
        <v>5286</v>
      </c>
      <c r="I1095" s="849">
        <v>680.68332926432288</v>
      </c>
      <c r="J1095" s="849">
        <v>6</v>
      </c>
      <c r="K1095" s="850">
        <v>4084.0699462890625</v>
      </c>
    </row>
    <row r="1096" spans="1:11" ht="14.4" customHeight="1" x14ac:dyDescent="0.3">
      <c r="A1096" s="831" t="s">
        <v>586</v>
      </c>
      <c r="B1096" s="832" t="s">
        <v>587</v>
      </c>
      <c r="C1096" s="835" t="s">
        <v>3372</v>
      </c>
      <c r="D1096" s="863" t="s">
        <v>3373</v>
      </c>
      <c r="E1096" s="835" t="s">
        <v>3894</v>
      </c>
      <c r="F1096" s="863" t="s">
        <v>3895</v>
      </c>
      <c r="G1096" s="835" t="s">
        <v>5287</v>
      </c>
      <c r="H1096" s="835" t="s">
        <v>5288</v>
      </c>
      <c r="I1096" s="849">
        <v>680.67999267578125</v>
      </c>
      <c r="J1096" s="849">
        <v>2</v>
      </c>
      <c r="K1096" s="850">
        <v>1361.3599853515625</v>
      </c>
    </row>
    <row r="1097" spans="1:11" ht="14.4" customHeight="1" x14ac:dyDescent="0.3">
      <c r="A1097" s="831" t="s">
        <v>586</v>
      </c>
      <c r="B1097" s="832" t="s">
        <v>587</v>
      </c>
      <c r="C1097" s="835" t="s">
        <v>3372</v>
      </c>
      <c r="D1097" s="863" t="s">
        <v>3373</v>
      </c>
      <c r="E1097" s="835" t="s">
        <v>3894</v>
      </c>
      <c r="F1097" s="863" t="s">
        <v>3895</v>
      </c>
      <c r="G1097" s="835" t="s">
        <v>5289</v>
      </c>
      <c r="H1097" s="835" t="s">
        <v>5290</v>
      </c>
      <c r="I1097" s="849">
        <v>680.6875</v>
      </c>
      <c r="J1097" s="849">
        <v>8</v>
      </c>
      <c r="K1097" s="850">
        <v>5445.4800415039062</v>
      </c>
    </row>
    <row r="1098" spans="1:11" ht="14.4" customHeight="1" x14ac:dyDescent="0.3">
      <c r="A1098" s="831" t="s">
        <v>586</v>
      </c>
      <c r="B1098" s="832" t="s">
        <v>587</v>
      </c>
      <c r="C1098" s="835" t="s">
        <v>3372</v>
      </c>
      <c r="D1098" s="863" t="s">
        <v>3373</v>
      </c>
      <c r="E1098" s="835" t="s">
        <v>3894</v>
      </c>
      <c r="F1098" s="863" t="s">
        <v>3895</v>
      </c>
      <c r="G1098" s="835" t="s">
        <v>5291</v>
      </c>
      <c r="H1098" s="835" t="s">
        <v>5292</v>
      </c>
      <c r="I1098" s="849">
        <v>680.68332926432288</v>
      </c>
      <c r="J1098" s="849">
        <v>5</v>
      </c>
      <c r="K1098" s="850">
        <v>3403.4100341796875</v>
      </c>
    </row>
    <row r="1099" spans="1:11" ht="14.4" customHeight="1" x14ac:dyDescent="0.3">
      <c r="A1099" s="831" t="s">
        <v>586</v>
      </c>
      <c r="B1099" s="832" t="s">
        <v>587</v>
      </c>
      <c r="C1099" s="835" t="s">
        <v>3372</v>
      </c>
      <c r="D1099" s="863" t="s">
        <v>3373</v>
      </c>
      <c r="E1099" s="835" t="s">
        <v>3894</v>
      </c>
      <c r="F1099" s="863" t="s">
        <v>3895</v>
      </c>
      <c r="G1099" s="835" t="s">
        <v>5293</v>
      </c>
      <c r="H1099" s="835" t="s">
        <v>5294</v>
      </c>
      <c r="I1099" s="849">
        <v>680.69000244140625</v>
      </c>
      <c r="J1099" s="849">
        <v>4</v>
      </c>
      <c r="K1099" s="850">
        <v>2722.7500610351562</v>
      </c>
    </row>
    <row r="1100" spans="1:11" ht="14.4" customHeight="1" x14ac:dyDescent="0.3">
      <c r="A1100" s="831" t="s">
        <v>586</v>
      </c>
      <c r="B1100" s="832" t="s">
        <v>587</v>
      </c>
      <c r="C1100" s="835" t="s">
        <v>3372</v>
      </c>
      <c r="D1100" s="863" t="s">
        <v>3373</v>
      </c>
      <c r="E1100" s="835" t="s">
        <v>3894</v>
      </c>
      <c r="F1100" s="863" t="s">
        <v>3895</v>
      </c>
      <c r="G1100" s="835" t="s">
        <v>5295</v>
      </c>
      <c r="H1100" s="835" t="s">
        <v>5296</v>
      </c>
      <c r="I1100" s="849">
        <v>680.69000244140625</v>
      </c>
      <c r="J1100" s="849">
        <v>2</v>
      </c>
      <c r="K1100" s="850">
        <v>1361.3800048828125</v>
      </c>
    </row>
    <row r="1101" spans="1:11" ht="14.4" customHeight="1" x14ac:dyDescent="0.3">
      <c r="A1101" s="831" t="s">
        <v>586</v>
      </c>
      <c r="B1101" s="832" t="s">
        <v>587</v>
      </c>
      <c r="C1101" s="835" t="s">
        <v>3372</v>
      </c>
      <c r="D1101" s="863" t="s">
        <v>3373</v>
      </c>
      <c r="E1101" s="835" t="s">
        <v>3894</v>
      </c>
      <c r="F1101" s="863" t="s">
        <v>3895</v>
      </c>
      <c r="G1101" s="835" t="s">
        <v>5297</v>
      </c>
      <c r="H1101" s="835" t="s">
        <v>5298</v>
      </c>
      <c r="I1101" s="849">
        <v>680.68499755859375</v>
      </c>
      <c r="J1101" s="849">
        <v>4</v>
      </c>
      <c r="K1101" s="850">
        <v>2722.7400512695312</v>
      </c>
    </row>
    <row r="1102" spans="1:11" ht="14.4" customHeight="1" x14ac:dyDescent="0.3">
      <c r="A1102" s="831" t="s">
        <v>586</v>
      </c>
      <c r="B1102" s="832" t="s">
        <v>587</v>
      </c>
      <c r="C1102" s="835" t="s">
        <v>3372</v>
      </c>
      <c r="D1102" s="863" t="s">
        <v>3373</v>
      </c>
      <c r="E1102" s="835" t="s">
        <v>3894</v>
      </c>
      <c r="F1102" s="863" t="s">
        <v>3895</v>
      </c>
      <c r="G1102" s="835" t="s">
        <v>5299</v>
      </c>
      <c r="H1102" s="835" t="s">
        <v>5300</v>
      </c>
      <c r="I1102" s="849">
        <v>518.53997802734375</v>
      </c>
      <c r="J1102" s="849">
        <v>1</v>
      </c>
      <c r="K1102" s="850">
        <v>518.53997802734375</v>
      </c>
    </row>
    <row r="1103" spans="1:11" ht="14.4" customHeight="1" x14ac:dyDescent="0.3">
      <c r="A1103" s="831" t="s">
        <v>586</v>
      </c>
      <c r="B1103" s="832" t="s">
        <v>587</v>
      </c>
      <c r="C1103" s="835" t="s">
        <v>3372</v>
      </c>
      <c r="D1103" s="863" t="s">
        <v>3373</v>
      </c>
      <c r="E1103" s="835" t="s">
        <v>3894</v>
      </c>
      <c r="F1103" s="863" t="s">
        <v>3895</v>
      </c>
      <c r="G1103" s="835" t="s">
        <v>5301</v>
      </c>
      <c r="H1103" s="835" t="s">
        <v>5302</v>
      </c>
      <c r="I1103" s="849">
        <v>398.64999389648438</v>
      </c>
      <c r="J1103" s="849">
        <v>4</v>
      </c>
      <c r="K1103" s="850">
        <v>1594.5999755859375</v>
      </c>
    </row>
    <row r="1104" spans="1:11" ht="14.4" customHeight="1" x14ac:dyDescent="0.3">
      <c r="A1104" s="831" t="s">
        <v>586</v>
      </c>
      <c r="B1104" s="832" t="s">
        <v>587</v>
      </c>
      <c r="C1104" s="835" t="s">
        <v>3372</v>
      </c>
      <c r="D1104" s="863" t="s">
        <v>3373</v>
      </c>
      <c r="E1104" s="835" t="s">
        <v>3894</v>
      </c>
      <c r="F1104" s="863" t="s">
        <v>3895</v>
      </c>
      <c r="G1104" s="835" t="s">
        <v>5303</v>
      </c>
      <c r="H1104" s="835" t="s">
        <v>5304</v>
      </c>
      <c r="I1104" s="849">
        <v>398.64999389648438</v>
      </c>
      <c r="J1104" s="849">
        <v>1</v>
      </c>
      <c r="K1104" s="850">
        <v>398.64999389648438</v>
      </c>
    </row>
    <row r="1105" spans="1:11" ht="14.4" customHeight="1" x14ac:dyDescent="0.3">
      <c r="A1105" s="831" t="s">
        <v>586</v>
      </c>
      <c r="B1105" s="832" t="s">
        <v>587</v>
      </c>
      <c r="C1105" s="835" t="s">
        <v>3372</v>
      </c>
      <c r="D1105" s="863" t="s">
        <v>3373</v>
      </c>
      <c r="E1105" s="835" t="s">
        <v>3894</v>
      </c>
      <c r="F1105" s="863" t="s">
        <v>3895</v>
      </c>
      <c r="G1105" s="835" t="s">
        <v>5305</v>
      </c>
      <c r="H1105" s="835" t="s">
        <v>5306</v>
      </c>
      <c r="I1105" s="849">
        <v>518.53997802734375</v>
      </c>
      <c r="J1105" s="849">
        <v>2</v>
      </c>
      <c r="K1105" s="850">
        <v>1037.0699462890625</v>
      </c>
    </row>
    <row r="1106" spans="1:11" ht="14.4" customHeight="1" x14ac:dyDescent="0.3">
      <c r="A1106" s="831" t="s">
        <v>586</v>
      </c>
      <c r="B1106" s="832" t="s">
        <v>587</v>
      </c>
      <c r="C1106" s="835" t="s">
        <v>3372</v>
      </c>
      <c r="D1106" s="863" t="s">
        <v>3373</v>
      </c>
      <c r="E1106" s="835" t="s">
        <v>3894</v>
      </c>
      <c r="F1106" s="863" t="s">
        <v>3895</v>
      </c>
      <c r="G1106" s="835" t="s">
        <v>5307</v>
      </c>
      <c r="H1106" s="835" t="s">
        <v>5308</v>
      </c>
      <c r="I1106" s="849">
        <v>518.53997802734375</v>
      </c>
      <c r="J1106" s="849">
        <v>3</v>
      </c>
      <c r="K1106" s="850">
        <v>1555.6199340820312</v>
      </c>
    </row>
    <row r="1107" spans="1:11" ht="14.4" customHeight="1" x14ac:dyDescent="0.3">
      <c r="A1107" s="831" t="s">
        <v>586</v>
      </c>
      <c r="B1107" s="832" t="s">
        <v>587</v>
      </c>
      <c r="C1107" s="835" t="s">
        <v>3372</v>
      </c>
      <c r="D1107" s="863" t="s">
        <v>3373</v>
      </c>
      <c r="E1107" s="835" t="s">
        <v>3894</v>
      </c>
      <c r="F1107" s="863" t="s">
        <v>3895</v>
      </c>
      <c r="G1107" s="835" t="s">
        <v>5309</v>
      </c>
      <c r="H1107" s="835" t="s">
        <v>5310</v>
      </c>
      <c r="I1107" s="849">
        <v>518.53666178385413</v>
      </c>
      <c r="J1107" s="849">
        <v>3</v>
      </c>
      <c r="K1107" s="850">
        <v>1555.6099853515625</v>
      </c>
    </row>
    <row r="1108" spans="1:11" ht="14.4" customHeight="1" x14ac:dyDescent="0.3">
      <c r="A1108" s="831" t="s">
        <v>586</v>
      </c>
      <c r="B1108" s="832" t="s">
        <v>587</v>
      </c>
      <c r="C1108" s="835" t="s">
        <v>3372</v>
      </c>
      <c r="D1108" s="863" t="s">
        <v>3373</v>
      </c>
      <c r="E1108" s="835" t="s">
        <v>3894</v>
      </c>
      <c r="F1108" s="863" t="s">
        <v>3895</v>
      </c>
      <c r="G1108" s="835" t="s">
        <v>5311</v>
      </c>
      <c r="H1108" s="835" t="s">
        <v>5312</v>
      </c>
      <c r="I1108" s="849">
        <v>518.5</v>
      </c>
      <c r="J1108" s="849">
        <v>2</v>
      </c>
      <c r="K1108" s="850">
        <v>1037</v>
      </c>
    </row>
    <row r="1109" spans="1:11" ht="14.4" customHeight="1" x14ac:dyDescent="0.3">
      <c r="A1109" s="831" t="s">
        <v>586</v>
      </c>
      <c r="B1109" s="832" t="s">
        <v>587</v>
      </c>
      <c r="C1109" s="835" t="s">
        <v>3372</v>
      </c>
      <c r="D1109" s="863" t="s">
        <v>3373</v>
      </c>
      <c r="E1109" s="835" t="s">
        <v>3894</v>
      </c>
      <c r="F1109" s="863" t="s">
        <v>3895</v>
      </c>
      <c r="G1109" s="835" t="s">
        <v>5313</v>
      </c>
      <c r="H1109" s="835" t="s">
        <v>5314</v>
      </c>
      <c r="I1109" s="849">
        <v>518.53500366210937</v>
      </c>
      <c r="J1109" s="849">
        <v>2</v>
      </c>
      <c r="K1109" s="850">
        <v>1037.0700073242187</v>
      </c>
    </row>
    <row r="1110" spans="1:11" ht="14.4" customHeight="1" x14ac:dyDescent="0.3">
      <c r="A1110" s="831" t="s">
        <v>586</v>
      </c>
      <c r="B1110" s="832" t="s">
        <v>587</v>
      </c>
      <c r="C1110" s="835" t="s">
        <v>3372</v>
      </c>
      <c r="D1110" s="863" t="s">
        <v>3373</v>
      </c>
      <c r="E1110" s="835" t="s">
        <v>3894</v>
      </c>
      <c r="F1110" s="863" t="s">
        <v>3895</v>
      </c>
      <c r="G1110" s="835" t="s">
        <v>5315</v>
      </c>
      <c r="H1110" s="835" t="s">
        <v>5316</v>
      </c>
      <c r="I1110" s="849">
        <v>201.3099999986589</v>
      </c>
      <c r="J1110" s="849">
        <v>2</v>
      </c>
      <c r="K1110" s="850">
        <v>402.61999999731779</v>
      </c>
    </row>
    <row r="1111" spans="1:11" ht="14.4" customHeight="1" x14ac:dyDescent="0.3">
      <c r="A1111" s="831" t="s">
        <v>586</v>
      </c>
      <c r="B1111" s="832" t="s">
        <v>587</v>
      </c>
      <c r="C1111" s="835" t="s">
        <v>3372</v>
      </c>
      <c r="D1111" s="863" t="s">
        <v>3373</v>
      </c>
      <c r="E1111" s="835" t="s">
        <v>3894</v>
      </c>
      <c r="F1111" s="863" t="s">
        <v>3895</v>
      </c>
      <c r="G1111" s="835" t="s">
        <v>5317</v>
      </c>
      <c r="H1111" s="835" t="s">
        <v>5318</v>
      </c>
      <c r="I1111" s="849">
        <v>1134.7049560546875</v>
      </c>
      <c r="J1111" s="849">
        <v>4</v>
      </c>
      <c r="K1111" s="850">
        <v>4538.820068359375</v>
      </c>
    </row>
    <row r="1112" spans="1:11" ht="14.4" customHeight="1" x14ac:dyDescent="0.3">
      <c r="A1112" s="831" t="s">
        <v>586</v>
      </c>
      <c r="B1112" s="832" t="s">
        <v>587</v>
      </c>
      <c r="C1112" s="835" t="s">
        <v>3372</v>
      </c>
      <c r="D1112" s="863" t="s">
        <v>3373</v>
      </c>
      <c r="E1112" s="835" t="s">
        <v>3894</v>
      </c>
      <c r="F1112" s="863" t="s">
        <v>3895</v>
      </c>
      <c r="G1112" s="835" t="s">
        <v>5319</v>
      </c>
      <c r="H1112" s="835" t="s">
        <v>5320</v>
      </c>
      <c r="I1112" s="849">
        <v>1134.7049560546875</v>
      </c>
      <c r="J1112" s="849">
        <v>4</v>
      </c>
      <c r="K1112" s="850">
        <v>4538.820068359375</v>
      </c>
    </row>
    <row r="1113" spans="1:11" ht="14.4" customHeight="1" x14ac:dyDescent="0.3">
      <c r="A1113" s="831" t="s">
        <v>586</v>
      </c>
      <c r="B1113" s="832" t="s">
        <v>587</v>
      </c>
      <c r="C1113" s="835" t="s">
        <v>3372</v>
      </c>
      <c r="D1113" s="863" t="s">
        <v>3373</v>
      </c>
      <c r="E1113" s="835" t="s">
        <v>3894</v>
      </c>
      <c r="F1113" s="863" t="s">
        <v>3895</v>
      </c>
      <c r="G1113" s="835" t="s">
        <v>5321</v>
      </c>
      <c r="H1113" s="835" t="s">
        <v>5322</v>
      </c>
      <c r="I1113" s="849">
        <v>1134.7049560546875</v>
      </c>
      <c r="J1113" s="849">
        <v>4</v>
      </c>
      <c r="K1113" s="850">
        <v>4538.820068359375</v>
      </c>
    </row>
    <row r="1114" spans="1:11" ht="14.4" customHeight="1" x14ac:dyDescent="0.3">
      <c r="A1114" s="831" t="s">
        <v>586</v>
      </c>
      <c r="B1114" s="832" t="s">
        <v>587</v>
      </c>
      <c r="C1114" s="835" t="s">
        <v>3372</v>
      </c>
      <c r="D1114" s="863" t="s">
        <v>3373</v>
      </c>
      <c r="E1114" s="835" t="s">
        <v>3894</v>
      </c>
      <c r="F1114" s="863" t="s">
        <v>3895</v>
      </c>
      <c r="G1114" s="835" t="s">
        <v>5323</v>
      </c>
      <c r="H1114" s="835" t="s">
        <v>5324</v>
      </c>
      <c r="I1114" s="849">
        <v>1134.7049560546875</v>
      </c>
      <c r="J1114" s="849">
        <v>4</v>
      </c>
      <c r="K1114" s="850">
        <v>4538.820068359375</v>
      </c>
    </row>
    <row r="1115" spans="1:11" ht="14.4" customHeight="1" x14ac:dyDescent="0.3">
      <c r="A1115" s="831" t="s">
        <v>586</v>
      </c>
      <c r="B1115" s="832" t="s">
        <v>587</v>
      </c>
      <c r="C1115" s="835" t="s">
        <v>3372</v>
      </c>
      <c r="D1115" s="863" t="s">
        <v>3373</v>
      </c>
      <c r="E1115" s="835" t="s">
        <v>3894</v>
      </c>
      <c r="F1115" s="863" t="s">
        <v>3895</v>
      </c>
      <c r="G1115" s="835" t="s">
        <v>5325</v>
      </c>
      <c r="H1115" s="835" t="s">
        <v>5326</v>
      </c>
      <c r="I1115" s="849">
        <v>591.90748596191406</v>
      </c>
      <c r="J1115" s="849">
        <v>7</v>
      </c>
      <c r="K1115" s="850">
        <v>4143.3400268554687</v>
      </c>
    </row>
    <row r="1116" spans="1:11" ht="14.4" customHeight="1" x14ac:dyDescent="0.3">
      <c r="A1116" s="831" t="s">
        <v>586</v>
      </c>
      <c r="B1116" s="832" t="s">
        <v>587</v>
      </c>
      <c r="C1116" s="835" t="s">
        <v>3372</v>
      </c>
      <c r="D1116" s="863" t="s">
        <v>3373</v>
      </c>
      <c r="E1116" s="835" t="s">
        <v>3894</v>
      </c>
      <c r="F1116" s="863" t="s">
        <v>3895</v>
      </c>
      <c r="G1116" s="835" t="s">
        <v>5327</v>
      </c>
      <c r="H1116" s="835" t="s">
        <v>5328</v>
      </c>
      <c r="I1116" s="849">
        <v>591.90665690104163</v>
      </c>
      <c r="J1116" s="849">
        <v>6</v>
      </c>
      <c r="K1116" s="850">
        <v>3551.43994140625</v>
      </c>
    </row>
    <row r="1117" spans="1:11" ht="14.4" customHeight="1" x14ac:dyDescent="0.3">
      <c r="A1117" s="831" t="s">
        <v>586</v>
      </c>
      <c r="B1117" s="832" t="s">
        <v>587</v>
      </c>
      <c r="C1117" s="835" t="s">
        <v>3372</v>
      </c>
      <c r="D1117" s="863" t="s">
        <v>3373</v>
      </c>
      <c r="E1117" s="835" t="s">
        <v>3894</v>
      </c>
      <c r="F1117" s="863" t="s">
        <v>3895</v>
      </c>
      <c r="G1117" s="835" t="s">
        <v>5329</v>
      </c>
      <c r="H1117" s="835" t="s">
        <v>5330</v>
      </c>
      <c r="I1117" s="849">
        <v>591.90997314453125</v>
      </c>
      <c r="J1117" s="849">
        <v>4</v>
      </c>
      <c r="K1117" s="850">
        <v>2367.6201171875</v>
      </c>
    </row>
    <row r="1118" spans="1:11" ht="14.4" customHeight="1" x14ac:dyDescent="0.3">
      <c r="A1118" s="831" t="s">
        <v>586</v>
      </c>
      <c r="B1118" s="832" t="s">
        <v>587</v>
      </c>
      <c r="C1118" s="835" t="s">
        <v>3372</v>
      </c>
      <c r="D1118" s="863" t="s">
        <v>3373</v>
      </c>
      <c r="E1118" s="835" t="s">
        <v>3894</v>
      </c>
      <c r="F1118" s="863" t="s">
        <v>3895</v>
      </c>
      <c r="G1118" s="835" t="s">
        <v>5331</v>
      </c>
      <c r="H1118" s="835" t="s">
        <v>5332</v>
      </c>
      <c r="I1118" s="849">
        <v>591.90499877929687</v>
      </c>
      <c r="J1118" s="849">
        <v>2</v>
      </c>
      <c r="K1118" s="850">
        <v>1183.8099975585937</v>
      </c>
    </row>
    <row r="1119" spans="1:11" ht="14.4" customHeight="1" x14ac:dyDescent="0.3">
      <c r="A1119" s="831" t="s">
        <v>586</v>
      </c>
      <c r="B1119" s="832" t="s">
        <v>587</v>
      </c>
      <c r="C1119" s="835" t="s">
        <v>3372</v>
      </c>
      <c r="D1119" s="863" t="s">
        <v>3373</v>
      </c>
      <c r="E1119" s="835" t="s">
        <v>3894</v>
      </c>
      <c r="F1119" s="863" t="s">
        <v>3895</v>
      </c>
      <c r="G1119" s="835" t="s">
        <v>5333</v>
      </c>
      <c r="H1119" s="835" t="s">
        <v>5334</v>
      </c>
      <c r="I1119" s="849">
        <v>591.9000244140625</v>
      </c>
      <c r="J1119" s="849">
        <v>1</v>
      </c>
      <c r="K1119" s="850">
        <v>591.9000244140625</v>
      </c>
    </row>
    <row r="1120" spans="1:11" ht="14.4" customHeight="1" x14ac:dyDescent="0.3">
      <c r="A1120" s="831" t="s">
        <v>586</v>
      </c>
      <c r="B1120" s="832" t="s">
        <v>587</v>
      </c>
      <c r="C1120" s="835" t="s">
        <v>3372</v>
      </c>
      <c r="D1120" s="863" t="s">
        <v>3373</v>
      </c>
      <c r="E1120" s="835" t="s">
        <v>3894</v>
      </c>
      <c r="F1120" s="863" t="s">
        <v>3895</v>
      </c>
      <c r="G1120" s="835" t="s">
        <v>5335</v>
      </c>
      <c r="H1120" s="835" t="s">
        <v>5336</v>
      </c>
      <c r="I1120" s="849">
        <v>591.9000244140625</v>
      </c>
      <c r="J1120" s="849">
        <v>1</v>
      </c>
      <c r="K1120" s="850">
        <v>591.9000244140625</v>
      </c>
    </row>
    <row r="1121" spans="1:11" ht="14.4" customHeight="1" x14ac:dyDescent="0.3">
      <c r="A1121" s="831" t="s">
        <v>586</v>
      </c>
      <c r="B1121" s="832" t="s">
        <v>587</v>
      </c>
      <c r="C1121" s="835" t="s">
        <v>3372</v>
      </c>
      <c r="D1121" s="863" t="s">
        <v>3373</v>
      </c>
      <c r="E1121" s="835" t="s">
        <v>3894</v>
      </c>
      <c r="F1121" s="863" t="s">
        <v>3895</v>
      </c>
      <c r="G1121" s="835" t="s">
        <v>5337</v>
      </c>
      <c r="H1121" s="835" t="s">
        <v>5338</v>
      </c>
      <c r="I1121" s="849">
        <v>591.90997314453125</v>
      </c>
      <c r="J1121" s="849">
        <v>3</v>
      </c>
      <c r="K1121" s="850">
        <v>1775.7299194335937</v>
      </c>
    </row>
    <row r="1122" spans="1:11" ht="14.4" customHeight="1" x14ac:dyDescent="0.3">
      <c r="A1122" s="831" t="s">
        <v>586</v>
      </c>
      <c r="B1122" s="832" t="s">
        <v>587</v>
      </c>
      <c r="C1122" s="835" t="s">
        <v>3372</v>
      </c>
      <c r="D1122" s="863" t="s">
        <v>3373</v>
      </c>
      <c r="E1122" s="835" t="s">
        <v>3894</v>
      </c>
      <c r="F1122" s="863" t="s">
        <v>3895</v>
      </c>
      <c r="G1122" s="835" t="s">
        <v>5339</v>
      </c>
      <c r="H1122" s="835" t="s">
        <v>5340</v>
      </c>
      <c r="I1122" s="849">
        <v>591.90997314453125</v>
      </c>
      <c r="J1122" s="849">
        <v>4</v>
      </c>
      <c r="K1122" s="850">
        <v>2367.6300048828125</v>
      </c>
    </row>
    <row r="1123" spans="1:11" ht="14.4" customHeight="1" x14ac:dyDescent="0.3">
      <c r="A1123" s="831" t="s">
        <v>586</v>
      </c>
      <c r="B1123" s="832" t="s">
        <v>587</v>
      </c>
      <c r="C1123" s="835" t="s">
        <v>3372</v>
      </c>
      <c r="D1123" s="863" t="s">
        <v>3373</v>
      </c>
      <c r="E1123" s="835" t="s">
        <v>3894</v>
      </c>
      <c r="F1123" s="863" t="s">
        <v>3895</v>
      </c>
      <c r="G1123" s="835" t="s">
        <v>5341</v>
      </c>
      <c r="H1123" s="835" t="s">
        <v>5342</v>
      </c>
      <c r="I1123" s="849">
        <v>591.90997314453125</v>
      </c>
      <c r="J1123" s="849">
        <v>2</v>
      </c>
      <c r="K1123" s="850">
        <v>1183.81005859375</v>
      </c>
    </row>
    <row r="1124" spans="1:11" ht="14.4" customHeight="1" x14ac:dyDescent="0.3">
      <c r="A1124" s="831" t="s">
        <v>586</v>
      </c>
      <c r="B1124" s="832" t="s">
        <v>587</v>
      </c>
      <c r="C1124" s="835" t="s">
        <v>3372</v>
      </c>
      <c r="D1124" s="863" t="s">
        <v>3373</v>
      </c>
      <c r="E1124" s="835" t="s">
        <v>3894</v>
      </c>
      <c r="F1124" s="863" t="s">
        <v>3895</v>
      </c>
      <c r="G1124" s="835" t="s">
        <v>5343</v>
      </c>
      <c r="H1124" s="835" t="s">
        <v>5344</v>
      </c>
      <c r="I1124" s="849">
        <v>591.90997314453125</v>
      </c>
      <c r="J1124" s="849">
        <v>3</v>
      </c>
      <c r="K1124" s="850">
        <v>1775.7200317382812</v>
      </c>
    </row>
    <row r="1125" spans="1:11" ht="14.4" customHeight="1" x14ac:dyDescent="0.3">
      <c r="A1125" s="831" t="s">
        <v>586</v>
      </c>
      <c r="B1125" s="832" t="s">
        <v>587</v>
      </c>
      <c r="C1125" s="835" t="s">
        <v>3372</v>
      </c>
      <c r="D1125" s="863" t="s">
        <v>3373</v>
      </c>
      <c r="E1125" s="835" t="s">
        <v>3894</v>
      </c>
      <c r="F1125" s="863" t="s">
        <v>3895</v>
      </c>
      <c r="G1125" s="835" t="s">
        <v>5345</v>
      </c>
      <c r="H1125" s="835" t="s">
        <v>5346</v>
      </c>
      <c r="I1125" s="849">
        <v>591.90997314453125</v>
      </c>
      <c r="J1125" s="849">
        <v>4</v>
      </c>
      <c r="K1125" s="850">
        <v>2367.6299438476562</v>
      </c>
    </row>
    <row r="1126" spans="1:11" ht="14.4" customHeight="1" x14ac:dyDescent="0.3">
      <c r="A1126" s="831" t="s">
        <v>586</v>
      </c>
      <c r="B1126" s="832" t="s">
        <v>587</v>
      </c>
      <c r="C1126" s="835" t="s">
        <v>3372</v>
      </c>
      <c r="D1126" s="863" t="s">
        <v>3373</v>
      </c>
      <c r="E1126" s="835" t="s">
        <v>3894</v>
      </c>
      <c r="F1126" s="863" t="s">
        <v>3895</v>
      </c>
      <c r="G1126" s="835" t="s">
        <v>5347</v>
      </c>
      <c r="H1126" s="835" t="s">
        <v>5348</v>
      </c>
      <c r="I1126" s="849">
        <v>591.90997314453125</v>
      </c>
      <c r="J1126" s="849">
        <v>2</v>
      </c>
      <c r="K1126" s="850">
        <v>1183.81005859375</v>
      </c>
    </row>
    <row r="1127" spans="1:11" ht="14.4" customHeight="1" x14ac:dyDescent="0.3">
      <c r="A1127" s="831" t="s">
        <v>586</v>
      </c>
      <c r="B1127" s="832" t="s">
        <v>587</v>
      </c>
      <c r="C1127" s="835" t="s">
        <v>3372</v>
      </c>
      <c r="D1127" s="863" t="s">
        <v>3373</v>
      </c>
      <c r="E1127" s="835" t="s">
        <v>3894</v>
      </c>
      <c r="F1127" s="863" t="s">
        <v>3895</v>
      </c>
      <c r="G1127" s="835" t="s">
        <v>5349</v>
      </c>
      <c r="H1127" s="835" t="s">
        <v>5350</v>
      </c>
      <c r="I1127" s="849">
        <v>1.9999999552965164E-2</v>
      </c>
      <c r="J1127" s="849">
        <v>1</v>
      </c>
      <c r="K1127" s="850">
        <v>1.9999999552965164E-2</v>
      </c>
    </row>
    <row r="1128" spans="1:11" ht="14.4" customHeight="1" x14ac:dyDescent="0.3">
      <c r="A1128" s="831" t="s">
        <v>586</v>
      </c>
      <c r="B1128" s="832" t="s">
        <v>587</v>
      </c>
      <c r="C1128" s="835" t="s">
        <v>3372</v>
      </c>
      <c r="D1128" s="863" t="s">
        <v>3373</v>
      </c>
      <c r="E1128" s="835" t="s">
        <v>3894</v>
      </c>
      <c r="F1128" s="863" t="s">
        <v>3895</v>
      </c>
      <c r="G1128" s="835" t="s">
        <v>5351</v>
      </c>
      <c r="H1128" s="835" t="s">
        <v>5352</v>
      </c>
      <c r="I1128" s="849">
        <v>5.9999998658895493E-2</v>
      </c>
      <c r="J1128" s="849">
        <v>1</v>
      </c>
      <c r="K1128" s="850">
        <v>5.9999998658895493E-2</v>
      </c>
    </row>
    <row r="1129" spans="1:11" ht="14.4" customHeight="1" x14ac:dyDescent="0.3">
      <c r="A1129" s="831" t="s">
        <v>586</v>
      </c>
      <c r="B1129" s="832" t="s">
        <v>587</v>
      </c>
      <c r="C1129" s="835" t="s">
        <v>3372</v>
      </c>
      <c r="D1129" s="863" t="s">
        <v>3373</v>
      </c>
      <c r="E1129" s="835" t="s">
        <v>3894</v>
      </c>
      <c r="F1129" s="863" t="s">
        <v>3895</v>
      </c>
      <c r="G1129" s="835" t="s">
        <v>5353</v>
      </c>
      <c r="H1129" s="835" t="s">
        <v>5354</v>
      </c>
      <c r="I1129" s="849">
        <v>337.51001098565757</v>
      </c>
      <c r="J1129" s="849">
        <v>2</v>
      </c>
      <c r="K1129" s="850">
        <v>675.02002197131515</v>
      </c>
    </row>
    <row r="1130" spans="1:11" ht="14.4" customHeight="1" x14ac:dyDescent="0.3">
      <c r="A1130" s="831" t="s">
        <v>586</v>
      </c>
      <c r="B1130" s="832" t="s">
        <v>587</v>
      </c>
      <c r="C1130" s="835" t="s">
        <v>3372</v>
      </c>
      <c r="D1130" s="863" t="s">
        <v>3373</v>
      </c>
      <c r="E1130" s="835" t="s">
        <v>3894</v>
      </c>
      <c r="F1130" s="863" t="s">
        <v>3895</v>
      </c>
      <c r="G1130" s="835" t="s">
        <v>5355</v>
      </c>
      <c r="H1130" s="835" t="s">
        <v>5356</v>
      </c>
      <c r="I1130" s="849">
        <v>337.51001098565757</v>
      </c>
      <c r="J1130" s="849">
        <v>2</v>
      </c>
      <c r="K1130" s="850">
        <v>675.02002197131515</v>
      </c>
    </row>
    <row r="1131" spans="1:11" ht="14.4" customHeight="1" x14ac:dyDescent="0.3">
      <c r="A1131" s="831" t="s">
        <v>586</v>
      </c>
      <c r="B1131" s="832" t="s">
        <v>587</v>
      </c>
      <c r="C1131" s="835" t="s">
        <v>3372</v>
      </c>
      <c r="D1131" s="863" t="s">
        <v>3373</v>
      </c>
      <c r="E1131" s="835" t="s">
        <v>3894</v>
      </c>
      <c r="F1131" s="863" t="s">
        <v>3895</v>
      </c>
      <c r="G1131" s="835" t="s">
        <v>5357</v>
      </c>
      <c r="H1131" s="835" t="s">
        <v>5358</v>
      </c>
      <c r="I1131" s="849">
        <v>615.58251953125</v>
      </c>
      <c r="J1131" s="849">
        <v>6</v>
      </c>
      <c r="K1131" s="850">
        <v>3693.4901123046875</v>
      </c>
    </row>
    <row r="1132" spans="1:11" ht="14.4" customHeight="1" x14ac:dyDescent="0.3">
      <c r="A1132" s="831" t="s">
        <v>586</v>
      </c>
      <c r="B1132" s="832" t="s">
        <v>587</v>
      </c>
      <c r="C1132" s="835" t="s">
        <v>3372</v>
      </c>
      <c r="D1132" s="863" t="s">
        <v>3373</v>
      </c>
      <c r="E1132" s="835" t="s">
        <v>3894</v>
      </c>
      <c r="F1132" s="863" t="s">
        <v>3895</v>
      </c>
      <c r="G1132" s="835" t="s">
        <v>5359</v>
      </c>
      <c r="H1132" s="835" t="s">
        <v>5360</v>
      </c>
      <c r="I1132" s="849">
        <v>615.5820190429688</v>
      </c>
      <c r="J1132" s="849">
        <v>5</v>
      </c>
      <c r="K1132" s="850">
        <v>3077.9100952148437</v>
      </c>
    </row>
    <row r="1133" spans="1:11" ht="14.4" customHeight="1" x14ac:dyDescent="0.3">
      <c r="A1133" s="831" t="s">
        <v>586</v>
      </c>
      <c r="B1133" s="832" t="s">
        <v>587</v>
      </c>
      <c r="C1133" s="835" t="s">
        <v>3372</v>
      </c>
      <c r="D1133" s="863" t="s">
        <v>3373</v>
      </c>
      <c r="E1133" s="835" t="s">
        <v>3894</v>
      </c>
      <c r="F1133" s="863" t="s">
        <v>3895</v>
      </c>
      <c r="G1133" s="835" t="s">
        <v>5361</v>
      </c>
      <c r="H1133" s="835" t="s">
        <v>5362</v>
      </c>
      <c r="I1133" s="849">
        <v>615.58001708984375</v>
      </c>
      <c r="J1133" s="849">
        <v>1</v>
      </c>
      <c r="K1133" s="850">
        <v>615.58001708984375</v>
      </c>
    </row>
    <row r="1134" spans="1:11" ht="14.4" customHeight="1" x14ac:dyDescent="0.3">
      <c r="A1134" s="831" t="s">
        <v>586</v>
      </c>
      <c r="B1134" s="832" t="s">
        <v>587</v>
      </c>
      <c r="C1134" s="835" t="s">
        <v>3372</v>
      </c>
      <c r="D1134" s="863" t="s">
        <v>3373</v>
      </c>
      <c r="E1134" s="835" t="s">
        <v>3894</v>
      </c>
      <c r="F1134" s="863" t="s">
        <v>3895</v>
      </c>
      <c r="G1134" s="835" t="s">
        <v>5363</v>
      </c>
      <c r="H1134" s="835" t="s">
        <v>5364</v>
      </c>
      <c r="I1134" s="849">
        <v>615.58502197265625</v>
      </c>
      <c r="J1134" s="849">
        <v>3</v>
      </c>
      <c r="K1134" s="850">
        <v>1846.7500610351562</v>
      </c>
    </row>
    <row r="1135" spans="1:11" ht="14.4" customHeight="1" x14ac:dyDescent="0.3">
      <c r="A1135" s="831" t="s">
        <v>586</v>
      </c>
      <c r="B1135" s="832" t="s">
        <v>587</v>
      </c>
      <c r="C1135" s="835" t="s">
        <v>3372</v>
      </c>
      <c r="D1135" s="863" t="s">
        <v>3373</v>
      </c>
      <c r="E1135" s="835" t="s">
        <v>3894</v>
      </c>
      <c r="F1135" s="863" t="s">
        <v>3895</v>
      </c>
      <c r="G1135" s="835" t="s">
        <v>5365</v>
      </c>
      <c r="H1135" s="835" t="s">
        <v>5366</v>
      </c>
      <c r="I1135" s="849">
        <v>615.59002685546875</v>
      </c>
      <c r="J1135" s="849">
        <v>2</v>
      </c>
      <c r="K1135" s="850">
        <v>1231.1700439453125</v>
      </c>
    </row>
    <row r="1136" spans="1:11" ht="14.4" customHeight="1" x14ac:dyDescent="0.3">
      <c r="A1136" s="831" t="s">
        <v>586</v>
      </c>
      <c r="B1136" s="832" t="s">
        <v>587</v>
      </c>
      <c r="C1136" s="835" t="s">
        <v>3372</v>
      </c>
      <c r="D1136" s="863" t="s">
        <v>3373</v>
      </c>
      <c r="E1136" s="835" t="s">
        <v>3894</v>
      </c>
      <c r="F1136" s="863" t="s">
        <v>3895</v>
      </c>
      <c r="G1136" s="835" t="s">
        <v>5367</v>
      </c>
      <c r="H1136" s="835" t="s">
        <v>5368</v>
      </c>
      <c r="I1136" s="849">
        <v>878.719970703125</v>
      </c>
      <c r="J1136" s="849">
        <v>2</v>
      </c>
      <c r="K1136" s="850">
        <v>1757.4300537109375</v>
      </c>
    </row>
    <row r="1137" spans="1:11" ht="14.4" customHeight="1" x14ac:dyDescent="0.3">
      <c r="A1137" s="831" t="s">
        <v>586</v>
      </c>
      <c r="B1137" s="832" t="s">
        <v>587</v>
      </c>
      <c r="C1137" s="835" t="s">
        <v>3372</v>
      </c>
      <c r="D1137" s="863" t="s">
        <v>3373</v>
      </c>
      <c r="E1137" s="835" t="s">
        <v>3894</v>
      </c>
      <c r="F1137" s="863" t="s">
        <v>3895</v>
      </c>
      <c r="G1137" s="835" t="s">
        <v>5369</v>
      </c>
      <c r="H1137" s="835" t="s">
        <v>5370</v>
      </c>
      <c r="I1137" s="849">
        <v>878.719970703125</v>
      </c>
      <c r="J1137" s="849">
        <v>2</v>
      </c>
      <c r="K1137" s="850">
        <v>1757.43994140625</v>
      </c>
    </row>
    <row r="1138" spans="1:11" ht="14.4" customHeight="1" x14ac:dyDescent="0.3">
      <c r="A1138" s="831" t="s">
        <v>586</v>
      </c>
      <c r="B1138" s="832" t="s">
        <v>587</v>
      </c>
      <c r="C1138" s="835" t="s">
        <v>3372</v>
      </c>
      <c r="D1138" s="863" t="s">
        <v>3373</v>
      </c>
      <c r="E1138" s="835" t="s">
        <v>3894</v>
      </c>
      <c r="F1138" s="863" t="s">
        <v>3895</v>
      </c>
      <c r="G1138" s="835" t="s">
        <v>5371</v>
      </c>
      <c r="H1138" s="835" t="s">
        <v>5372</v>
      </c>
      <c r="I1138" s="849">
        <v>878.719970703125</v>
      </c>
      <c r="J1138" s="849">
        <v>1</v>
      </c>
      <c r="K1138" s="850">
        <v>878.719970703125</v>
      </c>
    </row>
    <row r="1139" spans="1:11" ht="14.4" customHeight="1" x14ac:dyDescent="0.3">
      <c r="A1139" s="831" t="s">
        <v>586</v>
      </c>
      <c r="B1139" s="832" t="s">
        <v>587</v>
      </c>
      <c r="C1139" s="835" t="s">
        <v>3372</v>
      </c>
      <c r="D1139" s="863" t="s">
        <v>3373</v>
      </c>
      <c r="E1139" s="835" t="s">
        <v>3894</v>
      </c>
      <c r="F1139" s="863" t="s">
        <v>3895</v>
      </c>
      <c r="G1139" s="835" t="s">
        <v>5373</v>
      </c>
      <c r="H1139" s="835" t="s">
        <v>5374</v>
      </c>
      <c r="I1139" s="849">
        <v>878.719970703125</v>
      </c>
      <c r="J1139" s="849">
        <v>2</v>
      </c>
      <c r="K1139" s="850">
        <v>1757.4300537109375</v>
      </c>
    </row>
    <row r="1140" spans="1:11" ht="14.4" customHeight="1" x14ac:dyDescent="0.3">
      <c r="A1140" s="831" t="s">
        <v>586</v>
      </c>
      <c r="B1140" s="832" t="s">
        <v>587</v>
      </c>
      <c r="C1140" s="835" t="s">
        <v>3372</v>
      </c>
      <c r="D1140" s="863" t="s">
        <v>3373</v>
      </c>
      <c r="E1140" s="835" t="s">
        <v>3894</v>
      </c>
      <c r="F1140" s="863" t="s">
        <v>3895</v>
      </c>
      <c r="G1140" s="835" t="s">
        <v>5375</v>
      </c>
      <c r="H1140" s="835" t="s">
        <v>5376</v>
      </c>
      <c r="I1140" s="849">
        <v>878.719970703125</v>
      </c>
      <c r="J1140" s="849">
        <v>1</v>
      </c>
      <c r="K1140" s="850">
        <v>878.719970703125</v>
      </c>
    </row>
    <row r="1141" spans="1:11" ht="14.4" customHeight="1" x14ac:dyDescent="0.3">
      <c r="A1141" s="831" t="s">
        <v>586</v>
      </c>
      <c r="B1141" s="832" t="s">
        <v>587</v>
      </c>
      <c r="C1141" s="835" t="s">
        <v>3372</v>
      </c>
      <c r="D1141" s="863" t="s">
        <v>3373</v>
      </c>
      <c r="E1141" s="835" t="s">
        <v>3894</v>
      </c>
      <c r="F1141" s="863" t="s">
        <v>3895</v>
      </c>
      <c r="G1141" s="835" t="s">
        <v>5377</v>
      </c>
      <c r="H1141" s="835" t="s">
        <v>5378</v>
      </c>
      <c r="I1141" s="849">
        <v>878.719970703125</v>
      </c>
      <c r="J1141" s="849">
        <v>7</v>
      </c>
      <c r="K1141" s="850">
        <v>6151.02001953125</v>
      </c>
    </row>
    <row r="1142" spans="1:11" ht="14.4" customHeight="1" x14ac:dyDescent="0.3">
      <c r="A1142" s="831" t="s">
        <v>586</v>
      </c>
      <c r="B1142" s="832" t="s">
        <v>587</v>
      </c>
      <c r="C1142" s="835" t="s">
        <v>3372</v>
      </c>
      <c r="D1142" s="863" t="s">
        <v>3373</v>
      </c>
      <c r="E1142" s="835" t="s">
        <v>3894</v>
      </c>
      <c r="F1142" s="863" t="s">
        <v>3895</v>
      </c>
      <c r="G1142" s="835" t="s">
        <v>5379</v>
      </c>
      <c r="H1142" s="835" t="s">
        <v>5380</v>
      </c>
      <c r="I1142" s="849">
        <v>878.719970703125</v>
      </c>
      <c r="J1142" s="849">
        <v>11</v>
      </c>
      <c r="K1142" s="850">
        <v>9665.889892578125</v>
      </c>
    </row>
    <row r="1143" spans="1:11" ht="14.4" customHeight="1" x14ac:dyDescent="0.3">
      <c r="A1143" s="831" t="s">
        <v>586</v>
      </c>
      <c r="B1143" s="832" t="s">
        <v>587</v>
      </c>
      <c r="C1143" s="835" t="s">
        <v>3372</v>
      </c>
      <c r="D1143" s="863" t="s">
        <v>3373</v>
      </c>
      <c r="E1143" s="835" t="s">
        <v>3894</v>
      </c>
      <c r="F1143" s="863" t="s">
        <v>3895</v>
      </c>
      <c r="G1143" s="835" t="s">
        <v>5381</v>
      </c>
      <c r="H1143" s="835" t="s">
        <v>5382</v>
      </c>
      <c r="I1143" s="849">
        <v>878.719970703125</v>
      </c>
      <c r="J1143" s="849">
        <v>7</v>
      </c>
      <c r="K1143" s="850">
        <v>6151.039794921875</v>
      </c>
    </row>
    <row r="1144" spans="1:11" ht="14.4" customHeight="1" x14ac:dyDescent="0.3">
      <c r="A1144" s="831" t="s">
        <v>586</v>
      </c>
      <c r="B1144" s="832" t="s">
        <v>587</v>
      </c>
      <c r="C1144" s="835" t="s">
        <v>3372</v>
      </c>
      <c r="D1144" s="863" t="s">
        <v>3373</v>
      </c>
      <c r="E1144" s="835" t="s">
        <v>3894</v>
      </c>
      <c r="F1144" s="863" t="s">
        <v>3895</v>
      </c>
      <c r="G1144" s="835" t="s">
        <v>5383</v>
      </c>
      <c r="H1144" s="835" t="s">
        <v>5384</v>
      </c>
      <c r="I1144" s="849">
        <v>878.71748352050781</v>
      </c>
      <c r="J1144" s="849">
        <v>11</v>
      </c>
      <c r="K1144" s="850">
        <v>9665.849853515625</v>
      </c>
    </row>
    <row r="1145" spans="1:11" ht="14.4" customHeight="1" x14ac:dyDescent="0.3">
      <c r="A1145" s="831" t="s">
        <v>586</v>
      </c>
      <c r="B1145" s="832" t="s">
        <v>587</v>
      </c>
      <c r="C1145" s="835" t="s">
        <v>3372</v>
      </c>
      <c r="D1145" s="863" t="s">
        <v>3373</v>
      </c>
      <c r="E1145" s="835" t="s">
        <v>3894</v>
      </c>
      <c r="F1145" s="863" t="s">
        <v>3895</v>
      </c>
      <c r="G1145" s="835" t="s">
        <v>5385</v>
      </c>
      <c r="H1145" s="835" t="s">
        <v>5386</v>
      </c>
      <c r="I1145" s="849">
        <v>878.71499633789062</v>
      </c>
      <c r="J1145" s="849">
        <v>8</v>
      </c>
      <c r="K1145" s="850">
        <v>7029.719970703125</v>
      </c>
    </row>
    <row r="1146" spans="1:11" ht="14.4" customHeight="1" x14ac:dyDescent="0.3">
      <c r="A1146" s="831" t="s">
        <v>586</v>
      </c>
      <c r="B1146" s="832" t="s">
        <v>587</v>
      </c>
      <c r="C1146" s="835" t="s">
        <v>3372</v>
      </c>
      <c r="D1146" s="863" t="s">
        <v>3373</v>
      </c>
      <c r="E1146" s="835" t="s">
        <v>3894</v>
      </c>
      <c r="F1146" s="863" t="s">
        <v>3895</v>
      </c>
      <c r="G1146" s="835" t="s">
        <v>5387</v>
      </c>
      <c r="H1146" s="835" t="s">
        <v>5388</v>
      </c>
      <c r="I1146" s="849">
        <v>3109.60009765625</v>
      </c>
      <c r="J1146" s="849">
        <v>20</v>
      </c>
      <c r="K1146" s="850">
        <v>62192</v>
      </c>
    </row>
    <row r="1147" spans="1:11" ht="14.4" customHeight="1" x14ac:dyDescent="0.3">
      <c r="A1147" s="831" t="s">
        <v>586</v>
      </c>
      <c r="B1147" s="832" t="s">
        <v>587</v>
      </c>
      <c r="C1147" s="835" t="s">
        <v>3372</v>
      </c>
      <c r="D1147" s="863" t="s">
        <v>3373</v>
      </c>
      <c r="E1147" s="835" t="s">
        <v>3894</v>
      </c>
      <c r="F1147" s="863" t="s">
        <v>3895</v>
      </c>
      <c r="G1147" s="835" t="s">
        <v>5389</v>
      </c>
      <c r="H1147" s="835" t="s">
        <v>5390</v>
      </c>
      <c r="I1147" s="849">
        <v>3109.60009765625</v>
      </c>
      <c r="J1147" s="849">
        <v>12</v>
      </c>
      <c r="K1147" s="850">
        <v>37315.2001953125</v>
      </c>
    </row>
    <row r="1148" spans="1:11" ht="14.4" customHeight="1" x14ac:dyDescent="0.3">
      <c r="A1148" s="831" t="s">
        <v>586</v>
      </c>
      <c r="B1148" s="832" t="s">
        <v>587</v>
      </c>
      <c r="C1148" s="835" t="s">
        <v>3372</v>
      </c>
      <c r="D1148" s="863" t="s">
        <v>3373</v>
      </c>
      <c r="E1148" s="835" t="s">
        <v>3894</v>
      </c>
      <c r="F1148" s="863" t="s">
        <v>3895</v>
      </c>
      <c r="G1148" s="835" t="s">
        <v>5391</v>
      </c>
      <c r="H1148" s="835" t="s">
        <v>5392</v>
      </c>
      <c r="I1148" s="849">
        <v>3109.60009765625</v>
      </c>
      <c r="J1148" s="849">
        <v>2</v>
      </c>
      <c r="K1148" s="850">
        <v>6219.2001953125</v>
      </c>
    </row>
    <row r="1149" spans="1:11" ht="14.4" customHeight="1" x14ac:dyDescent="0.3">
      <c r="A1149" s="831" t="s">
        <v>586</v>
      </c>
      <c r="B1149" s="832" t="s">
        <v>587</v>
      </c>
      <c r="C1149" s="835" t="s">
        <v>3372</v>
      </c>
      <c r="D1149" s="863" t="s">
        <v>3373</v>
      </c>
      <c r="E1149" s="835" t="s">
        <v>3894</v>
      </c>
      <c r="F1149" s="863" t="s">
        <v>3895</v>
      </c>
      <c r="G1149" s="835" t="s">
        <v>5393</v>
      </c>
      <c r="H1149" s="835" t="s">
        <v>5394</v>
      </c>
      <c r="I1149" s="849">
        <v>764.83001708984375</v>
      </c>
      <c r="J1149" s="849">
        <v>2</v>
      </c>
      <c r="K1149" s="850">
        <v>1529.6600341796875</v>
      </c>
    </row>
    <row r="1150" spans="1:11" ht="14.4" customHeight="1" x14ac:dyDescent="0.3">
      <c r="A1150" s="831" t="s">
        <v>586</v>
      </c>
      <c r="B1150" s="832" t="s">
        <v>587</v>
      </c>
      <c r="C1150" s="835" t="s">
        <v>3372</v>
      </c>
      <c r="D1150" s="863" t="s">
        <v>3373</v>
      </c>
      <c r="E1150" s="835" t="s">
        <v>3894</v>
      </c>
      <c r="F1150" s="863" t="s">
        <v>3895</v>
      </c>
      <c r="G1150" s="835" t="s">
        <v>5395</v>
      </c>
      <c r="H1150" s="835" t="s">
        <v>5396</v>
      </c>
      <c r="I1150" s="849">
        <v>764.83001708984375</v>
      </c>
      <c r="J1150" s="849">
        <v>2</v>
      </c>
      <c r="K1150" s="850">
        <v>1529.6600341796875</v>
      </c>
    </row>
    <row r="1151" spans="1:11" ht="14.4" customHeight="1" x14ac:dyDescent="0.3">
      <c r="A1151" s="831" t="s">
        <v>586</v>
      </c>
      <c r="B1151" s="832" t="s">
        <v>587</v>
      </c>
      <c r="C1151" s="835" t="s">
        <v>3372</v>
      </c>
      <c r="D1151" s="863" t="s">
        <v>3373</v>
      </c>
      <c r="E1151" s="835" t="s">
        <v>3894</v>
      </c>
      <c r="F1151" s="863" t="s">
        <v>3895</v>
      </c>
      <c r="G1151" s="835" t="s">
        <v>5397</v>
      </c>
      <c r="H1151" s="835" t="s">
        <v>5398</v>
      </c>
      <c r="I1151" s="849">
        <v>764.83001708984375</v>
      </c>
      <c r="J1151" s="849">
        <v>1</v>
      </c>
      <c r="K1151" s="850">
        <v>764.83001708984375</v>
      </c>
    </row>
    <row r="1152" spans="1:11" ht="14.4" customHeight="1" x14ac:dyDescent="0.3">
      <c r="A1152" s="831" t="s">
        <v>586</v>
      </c>
      <c r="B1152" s="832" t="s">
        <v>587</v>
      </c>
      <c r="C1152" s="835" t="s">
        <v>3372</v>
      </c>
      <c r="D1152" s="863" t="s">
        <v>3373</v>
      </c>
      <c r="E1152" s="835" t="s">
        <v>3894</v>
      </c>
      <c r="F1152" s="863" t="s">
        <v>3895</v>
      </c>
      <c r="G1152" s="835" t="s">
        <v>5399</v>
      </c>
      <c r="H1152" s="835" t="s">
        <v>5400</v>
      </c>
      <c r="I1152" s="849">
        <v>764.83001708984375</v>
      </c>
      <c r="J1152" s="849">
        <v>1</v>
      </c>
      <c r="K1152" s="850">
        <v>764.83001708984375</v>
      </c>
    </row>
    <row r="1153" spans="1:11" ht="14.4" customHeight="1" x14ac:dyDescent="0.3">
      <c r="A1153" s="831" t="s">
        <v>586</v>
      </c>
      <c r="B1153" s="832" t="s">
        <v>587</v>
      </c>
      <c r="C1153" s="835" t="s">
        <v>3372</v>
      </c>
      <c r="D1153" s="863" t="s">
        <v>3373</v>
      </c>
      <c r="E1153" s="835" t="s">
        <v>3894</v>
      </c>
      <c r="F1153" s="863" t="s">
        <v>3895</v>
      </c>
      <c r="G1153" s="835" t="s">
        <v>5401</v>
      </c>
      <c r="H1153" s="835" t="s">
        <v>5402</v>
      </c>
      <c r="I1153" s="849">
        <v>764.83001708984375</v>
      </c>
      <c r="J1153" s="849">
        <v>1</v>
      </c>
      <c r="K1153" s="850">
        <v>764.83001708984375</v>
      </c>
    </row>
    <row r="1154" spans="1:11" ht="14.4" customHeight="1" x14ac:dyDescent="0.3">
      <c r="A1154" s="831" t="s">
        <v>586</v>
      </c>
      <c r="B1154" s="832" t="s">
        <v>587</v>
      </c>
      <c r="C1154" s="835" t="s">
        <v>3372</v>
      </c>
      <c r="D1154" s="863" t="s">
        <v>3373</v>
      </c>
      <c r="E1154" s="835" t="s">
        <v>3894</v>
      </c>
      <c r="F1154" s="863" t="s">
        <v>3895</v>
      </c>
      <c r="G1154" s="835" t="s">
        <v>5403</v>
      </c>
      <c r="H1154" s="835" t="s">
        <v>5404</v>
      </c>
      <c r="I1154" s="849">
        <v>764.83001708984375</v>
      </c>
      <c r="J1154" s="849">
        <v>1</v>
      </c>
      <c r="K1154" s="850">
        <v>764.83001708984375</v>
      </c>
    </row>
    <row r="1155" spans="1:11" ht="14.4" customHeight="1" x14ac:dyDescent="0.3">
      <c r="A1155" s="831" t="s">
        <v>586</v>
      </c>
      <c r="B1155" s="832" t="s">
        <v>587</v>
      </c>
      <c r="C1155" s="835" t="s">
        <v>3372</v>
      </c>
      <c r="D1155" s="863" t="s">
        <v>3373</v>
      </c>
      <c r="E1155" s="835" t="s">
        <v>3894</v>
      </c>
      <c r="F1155" s="863" t="s">
        <v>3895</v>
      </c>
      <c r="G1155" s="835" t="s">
        <v>5405</v>
      </c>
      <c r="H1155" s="835" t="s">
        <v>5406</v>
      </c>
      <c r="I1155" s="849">
        <v>764.83001708984375</v>
      </c>
      <c r="J1155" s="849">
        <v>1</v>
      </c>
      <c r="K1155" s="850">
        <v>764.83001708984375</v>
      </c>
    </row>
    <row r="1156" spans="1:11" ht="14.4" customHeight="1" x14ac:dyDescent="0.3">
      <c r="A1156" s="831" t="s">
        <v>586</v>
      </c>
      <c r="B1156" s="832" t="s">
        <v>587</v>
      </c>
      <c r="C1156" s="835" t="s">
        <v>3372</v>
      </c>
      <c r="D1156" s="863" t="s">
        <v>3373</v>
      </c>
      <c r="E1156" s="835" t="s">
        <v>3894</v>
      </c>
      <c r="F1156" s="863" t="s">
        <v>3895</v>
      </c>
      <c r="G1156" s="835" t="s">
        <v>5407</v>
      </c>
      <c r="H1156" s="835" t="s">
        <v>5408</v>
      </c>
      <c r="I1156" s="849">
        <v>185.19999694824219</v>
      </c>
      <c r="J1156" s="849">
        <v>3</v>
      </c>
      <c r="K1156" s="850">
        <v>555.59999084472656</v>
      </c>
    </row>
    <row r="1157" spans="1:11" ht="14.4" customHeight="1" x14ac:dyDescent="0.3">
      <c r="A1157" s="831" t="s">
        <v>586</v>
      </c>
      <c r="B1157" s="832" t="s">
        <v>587</v>
      </c>
      <c r="C1157" s="835" t="s">
        <v>3372</v>
      </c>
      <c r="D1157" s="863" t="s">
        <v>3373</v>
      </c>
      <c r="E1157" s="835" t="s">
        <v>3894</v>
      </c>
      <c r="F1157" s="863" t="s">
        <v>3895</v>
      </c>
      <c r="G1157" s="835" t="s">
        <v>5409</v>
      </c>
      <c r="H1157" s="835" t="s">
        <v>5410</v>
      </c>
      <c r="I1157" s="849">
        <v>2390.949951171875</v>
      </c>
      <c r="J1157" s="849">
        <v>2</v>
      </c>
      <c r="K1157" s="850">
        <v>4781.89990234375</v>
      </c>
    </row>
    <row r="1158" spans="1:11" ht="14.4" customHeight="1" x14ac:dyDescent="0.3">
      <c r="A1158" s="831" t="s">
        <v>586</v>
      </c>
      <c r="B1158" s="832" t="s">
        <v>587</v>
      </c>
      <c r="C1158" s="835" t="s">
        <v>3372</v>
      </c>
      <c r="D1158" s="863" t="s">
        <v>3373</v>
      </c>
      <c r="E1158" s="835" t="s">
        <v>3894</v>
      </c>
      <c r="F1158" s="863" t="s">
        <v>3895</v>
      </c>
      <c r="G1158" s="835" t="s">
        <v>5411</v>
      </c>
      <c r="H1158" s="835" t="s">
        <v>5412</v>
      </c>
      <c r="I1158" s="849">
        <v>2390.93994140625</v>
      </c>
      <c r="J1158" s="849">
        <v>1</v>
      </c>
      <c r="K1158" s="850">
        <v>2390.93994140625</v>
      </c>
    </row>
    <row r="1159" spans="1:11" ht="14.4" customHeight="1" x14ac:dyDescent="0.3">
      <c r="A1159" s="831" t="s">
        <v>586</v>
      </c>
      <c r="B1159" s="832" t="s">
        <v>587</v>
      </c>
      <c r="C1159" s="835" t="s">
        <v>3372</v>
      </c>
      <c r="D1159" s="863" t="s">
        <v>3373</v>
      </c>
      <c r="E1159" s="835" t="s">
        <v>3894</v>
      </c>
      <c r="F1159" s="863" t="s">
        <v>3895</v>
      </c>
      <c r="G1159" s="835" t="s">
        <v>5413</v>
      </c>
      <c r="H1159" s="835" t="s">
        <v>5414</v>
      </c>
      <c r="I1159" s="849">
        <v>2390.93994140625</v>
      </c>
      <c r="J1159" s="849">
        <v>1</v>
      </c>
      <c r="K1159" s="850">
        <v>2390.93994140625</v>
      </c>
    </row>
    <row r="1160" spans="1:11" ht="14.4" customHeight="1" x14ac:dyDescent="0.3">
      <c r="A1160" s="831" t="s">
        <v>586</v>
      </c>
      <c r="B1160" s="832" t="s">
        <v>587</v>
      </c>
      <c r="C1160" s="835" t="s">
        <v>3372</v>
      </c>
      <c r="D1160" s="863" t="s">
        <v>3373</v>
      </c>
      <c r="E1160" s="835" t="s">
        <v>3894</v>
      </c>
      <c r="F1160" s="863" t="s">
        <v>3895</v>
      </c>
      <c r="G1160" s="835" t="s">
        <v>5415</v>
      </c>
      <c r="H1160" s="835" t="s">
        <v>5416</v>
      </c>
      <c r="I1160" s="849">
        <v>341.47000122070312</v>
      </c>
      <c r="J1160" s="849">
        <v>10</v>
      </c>
      <c r="K1160" s="850">
        <v>3414.6999816894531</v>
      </c>
    </row>
    <row r="1161" spans="1:11" ht="14.4" customHeight="1" x14ac:dyDescent="0.3">
      <c r="A1161" s="831" t="s">
        <v>586</v>
      </c>
      <c r="B1161" s="832" t="s">
        <v>587</v>
      </c>
      <c r="C1161" s="835" t="s">
        <v>3372</v>
      </c>
      <c r="D1161" s="863" t="s">
        <v>3373</v>
      </c>
      <c r="E1161" s="835" t="s">
        <v>3894</v>
      </c>
      <c r="F1161" s="863" t="s">
        <v>3895</v>
      </c>
      <c r="G1161" s="835" t="s">
        <v>5417</v>
      </c>
      <c r="H1161" s="835" t="s">
        <v>5418</v>
      </c>
      <c r="I1161" s="849">
        <v>341.47000122070312</v>
      </c>
      <c r="J1161" s="849">
        <v>5</v>
      </c>
      <c r="K1161" s="850">
        <v>1707.3499755859375</v>
      </c>
    </row>
    <row r="1162" spans="1:11" ht="14.4" customHeight="1" x14ac:dyDescent="0.3">
      <c r="A1162" s="831" t="s">
        <v>586</v>
      </c>
      <c r="B1162" s="832" t="s">
        <v>587</v>
      </c>
      <c r="C1162" s="835" t="s">
        <v>3372</v>
      </c>
      <c r="D1162" s="863" t="s">
        <v>3373</v>
      </c>
      <c r="E1162" s="835" t="s">
        <v>3894</v>
      </c>
      <c r="F1162" s="863" t="s">
        <v>3895</v>
      </c>
      <c r="G1162" s="835" t="s">
        <v>5417</v>
      </c>
      <c r="H1162" s="835" t="s">
        <v>5419</v>
      </c>
      <c r="I1162" s="849">
        <v>341.47000122070312</v>
      </c>
      <c r="J1162" s="849">
        <v>5</v>
      </c>
      <c r="K1162" s="850">
        <v>1707.3499755859375</v>
      </c>
    </row>
    <row r="1163" spans="1:11" ht="14.4" customHeight="1" x14ac:dyDescent="0.3">
      <c r="A1163" s="831" t="s">
        <v>586</v>
      </c>
      <c r="B1163" s="832" t="s">
        <v>587</v>
      </c>
      <c r="C1163" s="835" t="s">
        <v>3372</v>
      </c>
      <c r="D1163" s="863" t="s">
        <v>3373</v>
      </c>
      <c r="E1163" s="835" t="s">
        <v>3894</v>
      </c>
      <c r="F1163" s="863" t="s">
        <v>3895</v>
      </c>
      <c r="G1163" s="835" t="s">
        <v>5420</v>
      </c>
      <c r="H1163" s="835" t="s">
        <v>5421</v>
      </c>
      <c r="I1163" s="849">
        <v>341.47000122070312</v>
      </c>
      <c r="J1163" s="849">
        <v>10</v>
      </c>
      <c r="K1163" s="850">
        <v>3414.68994140625</v>
      </c>
    </row>
    <row r="1164" spans="1:11" ht="14.4" customHeight="1" x14ac:dyDescent="0.3">
      <c r="A1164" s="831" t="s">
        <v>586</v>
      </c>
      <c r="B1164" s="832" t="s">
        <v>587</v>
      </c>
      <c r="C1164" s="835" t="s">
        <v>3372</v>
      </c>
      <c r="D1164" s="863" t="s">
        <v>3373</v>
      </c>
      <c r="E1164" s="835" t="s">
        <v>3894</v>
      </c>
      <c r="F1164" s="863" t="s">
        <v>3895</v>
      </c>
      <c r="G1164" s="835" t="s">
        <v>5422</v>
      </c>
      <c r="H1164" s="835" t="s">
        <v>5423</v>
      </c>
      <c r="I1164" s="849">
        <v>5146.25</v>
      </c>
      <c r="J1164" s="849">
        <v>1</v>
      </c>
      <c r="K1164" s="850">
        <v>5146.25</v>
      </c>
    </row>
    <row r="1165" spans="1:11" ht="14.4" customHeight="1" x14ac:dyDescent="0.3">
      <c r="A1165" s="831" t="s">
        <v>586</v>
      </c>
      <c r="B1165" s="832" t="s">
        <v>587</v>
      </c>
      <c r="C1165" s="835" t="s">
        <v>3372</v>
      </c>
      <c r="D1165" s="863" t="s">
        <v>3373</v>
      </c>
      <c r="E1165" s="835" t="s">
        <v>3894</v>
      </c>
      <c r="F1165" s="863" t="s">
        <v>3895</v>
      </c>
      <c r="G1165" s="835" t="s">
        <v>5424</v>
      </c>
      <c r="H1165" s="835" t="s">
        <v>5425</v>
      </c>
      <c r="I1165" s="849">
        <v>5146.25</v>
      </c>
      <c r="J1165" s="849">
        <v>1</v>
      </c>
      <c r="K1165" s="850">
        <v>5146.25</v>
      </c>
    </row>
    <row r="1166" spans="1:11" ht="14.4" customHeight="1" x14ac:dyDescent="0.3">
      <c r="A1166" s="831" t="s">
        <v>586</v>
      </c>
      <c r="B1166" s="832" t="s">
        <v>587</v>
      </c>
      <c r="C1166" s="835" t="s">
        <v>3372</v>
      </c>
      <c r="D1166" s="863" t="s">
        <v>3373</v>
      </c>
      <c r="E1166" s="835" t="s">
        <v>3894</v>
      </c>
      <c r="F1166" s="863" t="s">
        <v>3895</v>
      </c>
      <c r="G1166" s="835" t="s">
        <v>5426</v>
      </c>
      <c r="H1166" s="835" t="s">
        <v>5427</v>
      </c>
      <c r="I1166" s="849">
        <v>5146.25</v>
      </c>
      <c r="J1166" s="849">
        <v>1</v>
      </c>
      <c r="K1166" s="850">
        <v>5146.25</v>
      </c>
    </row>
    <row r="1167" spans="1:11" ht="14.4" customHeight="1" x14ac:dyDescent="0.3">
      <c r="A1167" s="831" t="s">
        <v>586</v>
      </c>
      <c r="B1167" s="832" t="s">
        <v>587</v>
      </c>
      <c r="C1167" s="835" t="s">
        <v>3372</v>
      </c>
      <c r="D1167" s="863" t="s">
        <v>3373</v>
      </c>
      <c r="E1167" s="835" t="s">
        <v>3894</v>
      </c>
      <c r="F1167" s="863" t="s">
        <v>3895</v>
      </c>
      <c r="G1167" s="835" t="s">
        <v>5428</v>
      </c>
      <c r="H1167" s="835" t="s">
        <v>5429</v>
      </c>
      <c r="I1167" s="849">
        <v>5146.25</v>
      </c>
      <c r="J1167" s="849">
        <v>1</v>
      </c>
      <c r="K1167" s="850">
        <v>5146.25</v>
      </c>
    </row>
    <row r="1168" spans="1:11" ht="14.4" customHeight="1" x14ac:dyDescent="0.3">
      <c r="A1168" s="831" t="s">
        <v>586</v>
      </c>
      <c r="B1168" s="832" t="s">
        <v>587</v>
      </c>
      <c r="C1168" s="835" t="s">
        <v>3372</v>
      </c>
      <c r="D1168" s="863" t="s">
        <v>3373</v>
      </c>
      <c r="E1168" s="835" t="s">
        <v>3894</v>
      </c>
      <c r="F1168" s="863" t="s">
        <v>3895</v>
      </c>
      <c r="G1168" s="835" t="s">
        <v>5430</v>
      </c>
      <c r="H1168" s="835" t="s">
        <v>5431</v>
      </c>
      <c r="I1168" s="849">
        <v>5146.25</v>
      </c>
      <c r="J1168" s="849">
        <v>1</v>
      </c>
      <c r="K1168" s="850">
        <v>5146.25</v>
      </c>
    </row>
    <row r="1169" spans="1:11" ht="14.4" customHeight="1" x14ac:dyDescent="0.3">
      <c r="A1169" s="831" t="s">
        <v>586</v>
      </c>
      <c r="B1169" s="832" t="s">
        <v>587</v>
      </c>
      <c r="C1169" s="835" t="s">
        <v>3372</v>
      </c>
      <c r="D1169" s="863" t="s">
        <v>3373</v>
      </c>
      <c r="E1169" s="835" t="s">
        <v>3894</v>
      </c>
      <c r="F1169" s="863" t="s">
        <v>3895</v>
      </c>
      <c r="G1169" s="835" t="s">
        <v>5432</v>
      </c>
      <c r="H1169" s="835" t="s">
        <v>5433</v>
      </c>
      <c r="I1169" s="849">
        <v>5146.25</v>
      </c>
      <c r="J1169" s="849">
        <v>2</v>
      </c>
      <c r="K1169" s="850">
        <v>10292.5</v>
      </c>
    </row>
    <row r="1170" spans="1:11" ht="14.4" customHeight="1" x14ac:dyDescent="0.3">
      <c r="A1170" s="831" t="s">
        <v>586</v>
      </c>
      <c r="B1170" s="832" t="s">
        <v>587</v>
      </c>
      <c r="C1170" s="835" t="s">
        <v>3372</v>
      </c>
      <c r="D1170" s="863" t="s">
        <v>3373</v>
      </c>
      <c r="E1170" s="835" t="s">
        <v>3894</v>
      </c>
      <c r="F1170" s="863" t="s">
        <v>3895</v>
      </c>
      <c r="G1170" s="835" t="s">
        <v>5434</v>
      </c>
      <c r="H1170" s="835" t="s">
        <v>5435</v>
      </c>
      <c r="I1170" s="849">
        <v>4600</v>
      </c>
      <c r="J1170" s="849">
        <v>4</v>
      </c>
      <c r="K1170" s="850">
        <v>18400</v>
      </c>
    </row>
    <row r="1171" spans="1:11" ht="14.4" customHeight="1" x14ac:dyDescent="0.3">
      <c r="A1171" s="831" t="s">
        <v>586</v>
      </c>
      <c r="B1171" s="832" t="s">
        <v>587</v>
      </c>
      <c r="C1171" s="835" t="s">
        <v>3372</v>
      </c>
      <c r="D1171" s="863" t="s">
        <v>3373</v>
      </c>
      <c r="E1171" s="835" t="s">
        <v>3894</v>
      </c>
      <c r="F1171" s="863" t="s">
        <v>3895</v>
      </c>
      <c r="G1171" s="835" t="s">
        <v>5436</v>
      </c>
      <c r="H1171" s="835" t="s">
        <v>5437</v>
      </c>
      <c r="I1171" s="849">
        <v>4600</v>
      </c>
      <c r="J1171" s="849">
        <v>7</v>
      </c>
      <c r="K1171" s="850">
        <v>32200</v>
      </c>
    </row>
    <row r="1172" spans="1:11" ht="14.4" customHeight="1" x14ac:dyDescent="0.3">
      <c r="A1172" s="831" t="s">
        <v>586</v>
      </c>
      <c r="B1172" s="832" t="s">
        <v>587</v>
      </c>
      <c r="C1172" s="835" t="s">
        <v>3372</v>
      </c>
      <c r="D1172" s="863" t="s">
        <v>3373</v>
      </c>
      <c r="E1172" s="835" t="s">
        <v>3894</v>
      </c>
      <c r="F1172" s="863" t="s">
        <v>3895</v>
      </c>
      <c r="G1172" s="835" t="s">
        <v>5438</v>
      </c>
      <c r="H1172" s="835" t="s">
        <v>5439</v>
      </c>
      <c r="I1172" s="849">
        <v>4600</v>
      </c>
      <c r="J1172" s="849">
        <v>3</v>
      </c>
      <c r="K1172" s="850">
        <v>13800</v>
      </c>
    </row>
    <row r="1173" spans="1:11" ht="14.4" customHeight="1" x14ac:dyDescent="0.3">
      <c r="A1173" s="831" t="s">
        <v>586</v>
      </c>
      <c r="B1173" s="832" t="s">
        <v>587</v>
      </c>
      <c r="C1173" s="835" t="s">
        <v>3372</v>
      </c>
      <c r="D1173" s="863" t="s">
        <v>3373</v>
      </c>
      <c r="E1173" s="835" t="s">
        <v>3894</v>
      </c>
      <c r="F1173" s="863" t="s">
        <v>3895</v>
      </c>
      <c r="G1173" s="835" t="s">
        <v>5440</v>
      </c>
      <c r="H1173" s="835" t="s">
        <v>5441</v>
      </c>
      <c r="I1173" s="849">
        <v>4600</v>
      </c>
      <c r="J1173" s="849">
        <v>2</v>
      </c>
      <c r="K1173" s="850">
        <v>9200</v>
      </c>
    </row>
    <row r="1174" spans="1:11" ht="14.4" customHeight="1" x14ac:dyDescent="0.3">
      <c r="A1174" s="831" t="s">
        <v>586</v>
      </c>
      <c r="B1174" s="832" t="s">
        <v>587</v>
      </c>
      <c r="C1174" s="835" t="s">
        <v>3372</v>
      </c>
      <c r="D1174" s="863" t="s">
        <v>3373</v>
      </c>
      <c r="E1174" s="835" t="s">
        <v>3894</v>
      </c>
      <c r="F1174" s="863" t="s">
        <v>3895</v>
      </c>
      <c r="G1174" s="835" t="s">
        <v>5442</v>
      </c>
      <c r="H1174" s="835" t="s">
        <v>5443</v>
      </c>
      <c r="I1174" s="849">
        <v>4600</v>
      </c>
      <c r="J1174" s="849">
        <v>5</v>
      </c>
      <c r="K1174" s="850">
        <v>23000</v>
      </c>
    </row>
    <row r="1175" spans="1:11" ht="14.4" customHeight="1" x14ac:dyDescent="0.3">
      <c r="A1175" s="831" t="s">
        <v>586</v>
      </c>
      <c r="B1175" s="832" t="s">
        <v>587</v>
      </c>
      <c r="C1175" s="835" t="s">
        <v>3372</v>
      </c>
      <c r="D1175" s="863" t="s">
        <v>3373</v>
      </c>
      <c r="E1175" s="835" t="s">
        <v>3894</v>
      </c>
      <c r="F1175" s="863" t="s">
        <v>3895</v>
      </c>
      <c r="G1175" s="835" t="s">
        <v>5444</v>
      </c>
      <c r="H1175" s="835" t="s">
        <v>5445</v>
      </c>
      <c r="I1175" s="849">
        <v>4600</v>
      </c>
      <c r="J1175" s="849">
        <v>4</v>
      </c>
      <c r="K1175" s="850">
        <v>18400</v>
      </c>
    </row>
    <row r="1176" spans="1:11" ht="14.4" customHeight="1" x14ac:dyDescent="0.3">
      <c r="A1176" s="831" t="s">
        <v>586</v>
      </c>
      <c r="B1176" s="832" t="s">
        <v>587</v>
      </c>
      <c r="C1176" s="835" t="s">
        <v>3372</v>
      </c>
      <c r="D1176" s="863" t="s">
        <v>3373</v>
      </c>
      <c r="E1176" s="835" t="s">
        <v>3894</v>
      </c>
      <c r="F1176" s="863" t="s">
        <v>3895</v>
      </c>
      <c r="G1176" s="835" t="s">
        <v>5446</v>
      </c>
      <c r="H1176" s="835" t="s">
        <v>5447</v>
      </c>
      <c r="I1176" s="849">
        <v>4047.919921875</v>
      </c>
      <c r="J1176" s="849">
        <v>2</v>
      </c>
      <c r="K1176" s="850">
        <v>8095.83984375</v>
      </c>
    </row>
    <row r="1177" spans="1:11" ht="14.4" customHeight="1" x14ac:dyDescent="0.3">
      <c r="A1177" s="831" t="s">
        <v>586</v>
      </c>
      <c r="B1177" s="832" t="s">
        <v>587</v>
      </c>
      <c r="C1177" s="835" t="s">
        <v>3372</v>
      </c>
      <c r="D1177" s="863" t="s">
        <v>3373</v>
      </c>
      <c r="E1177" s="835" t="s">
        <v>3894</v>
      </c>
      <c r="F1177" s="863" t="s">
        <v>3895</v>
      </c>
      <c r="G1177" s="835" t="s">
        <v>5448</v>
      </c>
      <c r="H1177" s="835" t="s">
        <v>5449</v>
      </c>
      <c r="I1177" s="849">
        <v>4047.929931640625</v>
      </c>
      <c r="J1177" s="849">
        <v>2</v>
      </c>
      <c r="K1177" s="850">
        <v>8095.85986328125</v>
      </c>
    </row>
    <row r="1178" spans="1:11" ht="14.4" customHeight="1" x14ac:dyDescent="0.3">
      <c r="A1178" s="831" t="s">
        <v>586</v>
      </c>
      <c r="B1178" s="832" t="s">
        <v>587</v>
      </c>
      <c r="C1178" s="835" t="s">
        <v>3372</v>
      </c>
      <c r="D1178" s="863" t="s">
        <v>3373</v>
      </c>
      <c r="E1178" s="835" t="s">
        <v>3894</v>
      </c>
      <c r="F1178" s="863" t="s">
        <v>3895</v>
      </c>
      <c r="G1178" s="835" t="s">
        <v>5450</v>
      </c>
      <c r="H1178" s="835" t="s">
        <v>5451</v>
      </c>
      <c r="I1178" s="849">
        <v>4047.929931640625</v>
      </c>
      <c r="J1178" s="849">
        <v>4</v>
      </c>
      <c r="K1178" s="850">
        <v>16191.7197265625</v>
      </c>
    </row>
    <row r="1179" spans="1:11" ht="14.4" customHeight="1" x14ac:dyDescent="0.3">
      <c r="A1179" s="831" t="s">
        <v>586</v>
      </c>
      <c r="B1179" s="832" t="s">
        <v>587</v>
      </c>
      <c r="C1179" s="835" t="s">
        <v>3372</v>
      </c>
      <c r="D1179" s="863" t="s">
        <v>3373</v>
      </c>
      <c r="E1179" s="835" t="s">
        <v>3894</v>
      </c>
      <c r="F1179" s="863" t="s">
        <v>3895</v>
      </c>
      <c r="G1179" s="835" t="s">
        <v>5452</v>
      </c>
      <c r="H1179" s="835" t="s">
        <v>5453</v>
      </c>
      <c r="I1179" s="849">
        <v>4047.929931640625</v>
      </c>
      <c r="J1179" s="849">
        <v>2</v>
      </c>
      <c r="K1179" s="850">
        <v>8095.85986328125</v>
      </c>
    </row>
    <row r="1180" spans="1:11" ht="14.4" customHeight="1" x14ac:dyDescent="0.3">
      <c r="A1180" s="831" t="s">
        <v>586</v>
      </c>
      <c r="B1180" s="832" t="s">
        <v>587</v>
      </c>
      <c r="C1180" s="835" t="s">
        <v>3372</v>
      </c>
      <c r="D1180" s="863" t="s">
        <v>3373</v>
      </c>
      <c r="E1180" s="835" t="s">
        <v>3894</v>
      </c>
      <c r="F1180" s="863" t="s">
        <v>3895</v>
      </c>
      <c r="G1180" s="835" t="s">
        <v>5454</v>
      </c>
      <c r="H1180" s="835" t="s">
        <v>5455</v>
      </c>
      <c r="I1180" s="849">
        <v>4047.929931640625</v>
      </c>
      <c r="J1180" s="849">
        <v>1</v>
      </c>
      <c r="K1180" s="850">
        <v>4047.929931640625</v>
      </c>
    </row>
    <row r="1181" spans="1:11" ht="14.4" customHeight="1" x14ac:dyDescent="0.3">
      <c r="A1181" s="831" t="s">
        <v>586</v>
      </c>
      <c r="B1181" s="832" t="s">
        <v>587</v>
      </c>
      <c r="C1181" s="835" t="s">
        <v>3372</v>
      </c>
      <c r="D1181" s="863" t="s">
        <v>3373</v>
      </c>
      <c r="E1181" s="835" t="s">
        <v>3894</v>
      </c>
      <c r="F1181" s="863" t="s">
        <v>3895</v>
      </c>
      <c r="G1181" s="835" t="s">
        <v>5456</v>
      </c>
      <c r="H1181" s="835" t="s">
        <v>5457</v>
      </c>
      <c r="I1181" s="849">
        <v>4047.929931640625</v>
      </c>
      <c r="J1181" s="849">
        <v>1</v>
      </c>
      <c r="K1181" s="850">
        <v>4047.929931640625</v>
      </c>
    </row>
    <row r="1182" spans="1:11" ht="14.4" customHeight="1" x14ac:dyDescent="0.3">
      <c r="A1182" s="831" t="s">
        <v>586</v>
      </c>
      <c r="B1182" s="832" t="s">
        <v>587</v>
      </c>
      <c r="C1182" s="835" t="s">
        <v>3372</v>
      </c>
      <c r="D1182" s="863" t="s">
        <v>3373</v>
      </c>
      <c r="E1182" s="835" t="s">
        <v>3894</v>
      </c>
      <c r="F1182" s="863" t="s">
        <v>3895</v>
      </c>
      <c r="G1182" s="835" t="s">
        <v>5458</v>
      </c>
      <c r="H1182" s="835" t="s">
        <v>5459</v>
      </c>
      <c r="I1182" s="849">
        <v>467.8699951171875</v>
      </c>
      <c r="J1182" s="849">
        <v>1</v>
      </c>
      <c r="K1182" s="850">
        <v>467.8699951171875</v>
      </c>
    </row>
    <row r="1183" spans="1:11" ht="14.4" customHeight="1" x14ac:dyDescent="0.3">
      <c r="A1183" s="831" t="s">
        <v>586</v>
      </c>
      <c r="B1183" s="832" t="s">
        <v>587</v>
      </c>
      <c r="C1183" s="835" t="s">
        <v>3372</v>
      </c>
      <c r="D1183" s="863" t="s">
        <v>3373</v>
      </c>
      <c r="E1183" s="835" t="s">
        <v>3894</v>
      </c>
      <c r="F1183" s="863" t="s">
        <v>3895</v>
      </c>
      <c r="G1183" s="835" t="s">
        <v>5460</v>
      </c>
      <c r="H1183" s="835" t="s">
        <v>5461</v>
      </c>
      <c r="I1183" s="849">
        <v>467.86199340820315</v>
      </c>
      <c r="J1183" s="849">
        <v>11</v>
      </c>
      <c r="K1183" s="850">
        <v>5146.47998046875</v>
      </c>
    </row>
    <row r="1184" spans="1:11" ht="14.4" customHeight="1" x14ac:dyDescent="0.3">
      <c r="A1184" s="831" t="s">
        <v>586</v>
      </c>
      <c r="B1184" s="832" t="s">
        <v>587</v>
      </c>
      <c r="C1184" s="835" t="s">
        <v>3372</v>
      </c>
      <c r="D1184" s="863" t="s">
        <v>3373</v>
      </c>
      <c r="E1184" s="835" t="s">
        <v>3894</v>
      </c>
      <c r="F1184" s="863" t="s">
        <v>3895</v>
      </c>
      <c r="G1184" s="835" t="s">
        <v>5462</v>
      </c>
      <c r="H1184" s="835" t="s">
        <v>5463</v>
      </c>
      <c r="I1184" s="849">
        <v>467.85199584960935</v>
      </c>
      <c r="J1184" s="849">
        <v>12</v>
      </c>
      <c r="K1184" s="850">
        <v>5614.2101440429687</v>
      </c>
    </row>
    <row r="1185" spans="1:11" ht="14.4" customHeight="1" x14ac:dyDescent="0.3">
      <c r="A1185" s="831" t="s">
        <v>586</v>
      </c>
      <c r="B1185" s="832" t="s">
        <v>587</v>
      </c>
      <c r="C1185" s="835" t="s">
        <v>3372</v>
      </c>
      <c r="D1185" s="863" t="s">
        <v>3373</v>
      </c>
      <c r="E1185" s="835" t="s">
        <v>3894</v>
      </c>
      <c r="F1185" s="863" t="s">
        <v>3895</v>
      </c>
      <c r="G1185" s="835" t="s">
        <v>5464</v>
      </c>
      <c r="H1185" s="835" t="s">
        <v>5465</v>
      </c>
      <c r="I1185" s="849">
        <v>467.85000610351562</v>
      </c>
      <c r="J1185" s="849">
        <v>1</v>
      </c>
      <c r="K1185" s="850">
        <v>467.85000610351562</v>
      </c>
    </row>
    <row r="1186" spans="1:11" ht="14.4" customHeight="1" x14ac:dyDescent="0.3">
      <c r="A1186" s="831" t="s">
        <v>586</v>
      </c>
      <c r="B1186" s="832" t="s">
        <v>587</v>
      </c>
      <c r="C1186" s="835" t="s">
        <v>3372</v>
      </c>
      <c r="D1186" s="863" t="s">
        <v>3373</v>
      </c>
      <c r="E1186" s="835" t="s">
        <v>3894</v>
      </c>
      <c r="F1186" s="863" t="s">
        <v>3895</v>
      </c>
      <c r="G1186" s="835" t="s">
        <v>5466</v>
      </c>
      <c r="H1186" s="835" t="s">
        <v>5467</v>
      </c>
      <c r="I1186" s="849">
        <v>1579.9919921875</v>
      </c>
      <c r="J1186" s="849">
        <v>19</v>
      </c>
      <c r="K1186" s="850">
        <v>30019.780517578125</v>
      </c>
    </row>
    <row r="1187" spans="1:11" ht="14.4" customHeight="1" x14ac:dyDescent="0.3">
      <c r="A1187" s="831" t="s">
        <v>586</v>
      </c>
      <c r="B1187" s="832" t="s">
        <v>587</v>
      </c>
      <c r="C1187" s="835" t="s">
        <v>3372</v>
      </c>
      <c r="D1187" s="863" t="s">
        <v>3373</v>
      </c>
      <c r="E1187" s="835" t="s">
        <v>3894</v>
      </c>
      <c r="F1187" s="863" t="s">
        <v>3895</v>
      </c>
      <c r="G1187" s="835" t="s">
        <v>5468</v>
      </c>
      <c r="H1187" s="835" t="s">
        <v>5469</v>
      </c>
      <c r="I1187" s="849">
        <v>1447.4391561972129</v>
      </c>
      <c r="J1187" s="849">
        <v>69</v>
      </c>
      <c r="K1187" s="850">
        <v>99873.130615234375</v>
      </c>
    </row>
    <row r="1188" spans="1:11" ht="14.4" customHeight="1" x14ac:dyDescent="0.3">
      <c r="A1188" s="831" t="s">
        <v>586</v>
      </c>
      <c r="B1188" s="832" t="s">
        <v>587</v>
      </c>
      <c r="C1188" s="835" t="s">
        <v>3372</v>
      </c>
      <c r="D1188" s="863" t="s">
        <v>3373</v>
      </c>
      <c r="E1188" s="835" t="s">
        <v>3894</v>
      </c>
      <c r="F1188" s="863" t="s">
        <v>3895</v>
      </c>
      <c r="G1188" s="835" t="s">
        <v>5470</v>
      </c>
      <c r="H1188" s="835" t="s">
        <v>5471</v>
      </c>
      <c r="I1188" s="849">
        <v>1579.9857046944755</v>
      </c>
      <c r="J1188" s="849">
        <v>67</v>
      </c>
      <c r="K1188" s="850">
        <v>105859.01013183594</v>
      </c>
    </row>
    <row r="1189" spans="1:11" ht="14.4" customHeight="1" x14ac:dyDescent="0.3">
      <c r="A1189" s="831" t="s">
        <v>586</v>
      </c>
      <c r="B1189" s="832" t="s">
        <v>587</v>
      </c>
      <c r="C1189" s="835" t="s">
        <v>3372</v>
      </c>
      <c r="D1189" s="863" t="s">
        <v>3373</v>
      </c>
      <c r="E1189" s="835" t="s">
        <v>3894</v>
      </c>
      <c r="F1189" s="863" t="s">
        <v>3895</v>
      </c>
      <c r="G1189" s="835" t="s">
        <v>5472</v>
      </c>
      <c r="H1189" s="835" t="s">
        <v>5473</v>
      </c>
      <c r="I1189" s="849">
        <v>1579.989990234375</v>
      </c>
      <c r="J1189" s="849">
        <v>114</v>
      </c>
      <c r="K1189" s="850">
        <v>180118.65893554688</v>
      </c>
    </row>
    <row r="1190" spans="1:11" ht="14.4" customHeight="1" x14ac:dyDescent="0.3">
      <c r="A1190" s="831" t="s">
        <v>586</v>
      </c>
      <c r="B1190" s="832" t="s">
        <v>587</v>
      </c>
      <c r="C1190" s="835" t="s">
        <v>3372</v>
      </c>
      <c r="D1190" s="863" t="s">
        <v>3373</v>
      </c>
      <c r="E1190" s="835" t="s">
        <v>3894</v>
      </c>
      <c r="F1190" s="863" t="s">
        <v>3895</v>
      </c>
      <c r="G1190" s="835" t="s">
        <v>5474</v>
      </c>
      <c r="H1190" s="835" t="s">
        <v>5475</v>
      </c>
      <c r="I1190" s="849">
        <v>1579.9893444430443</v>
      </c>
      <c r="J1190" s="849">
        <v>95</v>
      </c>
      <c r="K1190" s="850">
        <v>150098.72021484375</v>
      </c>
    </row>
    <row r="1191" spans="1:11" ht="14.4" customHeight="1" x14ac:dyDescent="0.3">
      <c r="A1191" s="831" t="s">
        <v>586</v>
      </c>
      <c r="B1191" s="832" t="s">
        <v>587</v>
      </c>
      <c r="C1191" s="835" t="s">
        <v>3372</v>
      </c>
      <c r="D1191" s="863" t="s">
        <v>3373</v>
      </c>
      <c r="E1191" s="835" t="s">
        <v>3894</v>
      </c>
      <c r="F1191" s="863" t="s">
        <v>3895</v>
      </c>
      <c r="G1191" s="835" t="s">
        <v>5476</v>
      </c>
      <c r="H1191" s="835" t="s">
        <v>5477</v>
      </c>
      <c r="I1191" s="849">
        <v>1092.5</v>
      </c>
      <c r="J1191" s="849">
        <v>47</v>
      </c>
      <c r="K1191" s="850">
        <v>51347.5</v>
      </c>
    </row>
    <row r="1192" spans="1:11" ht="14.4" customHeight="1" x14ac:dyDescent="0.3">
      <c r="A1192" s="831" t="s">
        <v>586</v>
      </c>
      <c r="B1192" s="832" t="s">
        <v>587</v>
      </c>
      <c r="C1192" s="835" t="s">
        <v>3372</v>
      </c>
      <c r="D1192" s="863" t="s">
        <v>3373</v>
      </c>
      <c r="E1192" s="835" t="s">
        <v>3894</v>
      </c>
      <c r="F1192" s="863" t="s">
        <v>3895</v>
      </c>
      <c r="G1192" s="835" t="s">
        <v>5478</v>
      </c>
      <c r="H1192" s="835" t="s">
        <v>5479</v>
      </c>
      <c r="I1192" s="849">
        <v>1443.5</v>
      </c>
      <c r="J1192" s="849">
        <v>1</v>
      </c>
      <c r="K1192" s="850">
        <v>1443.5</v>
      </c>
    </row>
    <row r="1193" spans="1:11" ht="14.4" customHeight="1" x14ac:dyDescent="0.3">
      <c r="A1193" s="831" t="s">
        <v>586</v>
      </c>
      <c r="B1193" s="832" t="s">
        <v>587</v>
      </c>
      <c r="C1193" s="835" t="s">
        <v>3372</v>
      </c>
      <c r="D1193" s="863" t="s">
        <v>3373</v>
      </c>
      <c r="E1193" s="835" t="s">
        <v>3894</v>
      </c>
      <c r="F1193" s="863" t="s">
        <v>3895</v>
      </c>
      <c r="G1193" s="835" t="s">
        <v>5480</v>
      </c>
      <c r="H1193" s="835" t="s">
        <v>5481</v>
      </c>
      <c r="I1193" s="849">
        <v>596.3900146484375</v>
      </c>
      <c r="J1193" s="849">
        <v>2</v>
      </c>
      <c r="K1193" s="850">
        <v>1192.780029296875</v>
      </c>
    </row>
    <row r="1194" spans="1:11" ht="14.4" customHeight="1" x14ac:dyDescent="0.3">
      <c r="A1194" s="831" t="s">
        <v>586</v>
      </c>
      <c r="B1194" s="832" t="s">
        <v>587</v>
      </c>
      <c r="C1194" s="835" t="s">
        <v>3372</v>
      </c>
      <c r="D1194" s="863" t="s">
        <v>3373</v>
      </c>
      <c r="E1194" s="835" t="s">
        <v>3894</v>
      </c>
      <c r="F1194" s="863" t="s">
        <v>3895</v>
      </c>
      <c r="G1194" s="835" t="s">
        <v>5482</v>
      </c>
      <c r="H1194" s="835" t="s">
        <v>5483</v>
      </c>
      <c r="I1194" s="849">
        <v>596.739990234375</v>
      </c>
      <c r="J1194" s="849">
        <v>1</v>
      </c>
      <c r="K1194" s="850">
        <v>596.739990234375</v>
      </c>
    </row>
    <row r="1195" spans="1:11" ht="14.4" customHeight="1" x14ac:dyDescent="0.3">
      <c r="A1195" s="831" t="s">
        <v>586</v>
      </c>
      <c r="B1195" s="832" t="s">
        <v>587</v>
      </c>
      <c r="C1195" s="835" t="s">
        <v>3372</v>
      </c>
      <c r="D1195" s="863" t="s">
        <v>3373</v>
      </c>
      <c r="E1195" s="835" t="s">
        <v>3894</v>
      </c>
      <c r="F1195" s="863" t="s">
        <v>3895</v>
      </c>
      <c r="G1195" s="835" t="s">
        <v>5484</v>
      </c>
      <c r="H1195" s="835" t="s">
        <v>5485</v>
      </c>
      <c r="I1195" s="849">
        <v>596.56500244140625</v>
      </c>
      <c r="J1195" s="849">
        <v>6</v>
      </c>
      <c r="K1195" s="850">
        <v>3579.3900146484375</v>
      </c>
    </row>
    <row r="1196" spans="1:11" ht="14.4" customHeight="1" x14ac:dyDescent="0.3">
      <c r="A1196" s="831" t="s">
        <v>586</v>
      </c>
      <c r="B1196" s="832" t="s">
        <v>587</v>
      </c>
      <c r="C1196" s="835" t="s">
        <v>3372</v>
      </c>
      <c r="D1196" s="863" t="s">
        <v>3373</v>
      </c>
      <c r="E1196" s="835" t="s">
        <v>3894</v>
      </c>
      <c r="F1196" s="863" t="s">
        <v>3895</v>
      </c>
      <c r="G1196" s="835" t="s">
        <v>5486</v>
      </c>
      <c r="H1196" s="835" t="s">
        <v>5487</v>
      </c>
      <c r="I1196" s="849">
        <v>596.3800048828125</v>
      </c>
      <c r="J1196" s="849">
        <v>3</v>
      </c>
      <c r="K1196" s="850">
        <v>1789.1500244140625</v>
      </c>
    </row>
    <row r="1197" spans="1:11" ht="14.4" customHeight="1" x14ac:dyDescent="0.3">
      <c r="A1197" s="831" t="s">
        <v>586</v>
      </c>
      <c r="B1197" s="832" t="s">
        <v>587</v>
      </c>
      <c r="C1197" s="835" t="s">
        <v>3372</v>
      </c>
      <c r="D1197" s="863" t="s">
        <v>3373</v>
      </c>
      <c r="E1197" s="835" t="s">
        <v>3894</v>
      </c>
      <c r="F1197" s="863" t="s">
        <v>3895</v>
      </c>
      <c r="G1197" s="835" t="s">
        <v>5488</v>
      </c>
      <c r="H1197" s="835" t="s">
        <v>5489</v>
      </c>
      <c r="I1197" s="849">
        <v>195.91333516438803</v>
      </c>
      <c r="J1197" s="849">
        <v>6</v>
      </c>
      <c r="K1197" s="850">
        <v>1175.4800109863281</v>
      </c>
    </row>
    <row r="1198" spans="1:11" ht="14.4" customHeight="1" x14ac:dyDescent="0.3">
      <c r="A1198" s="831" t="s">
        <v>586</v>
      </c>
      <c r="B1198" s="832" t="s">
        <v>587</v>
      </c>
      <c r="C1198" s="835" t="s">
        <v>3372</v>
      </c>
      <c r="D1198" s="863" t="s">
        <v>3373</v>
      </c>
      <c r="E1198" s="835" t="s">
        <v>3894</v>
      </c>
      <c r="F1198" s="863" t="s">
        <v>3895</v>
      </c>
      <c r="G1198" s="835" t="s">
        <v>5490</v>
      </c>
      <c r="H1198" s="835" t="s">
        <v>5491</v>
      </c>
      <c r="I1198" s="849">
        <v>195.91529576918657</v>
      </c>
      <c r="J1198" s="849">
        <v>21</v>
      </c>
      <c r="K1198" s="850">
        <v>4114.2000122070312</v>
      </c>
    </row>
    <row r="1199" spans="1:11" ht="14.4" customHeight="1" x14ac:dyDescent="0.3">
      <c r="A1199" s="831" t="s">
        <v>586</v>
      </c>
      <c r="B1199" s="832" t="s">
        <v>587</v>
      </c>
      <c r="C1199" s="835" t="s">
        <v>3372</v>
      </c>
      <c r="D1199" s="863" t="s">
        <v>3373</v>
      </c>
      <c r="E1199" s="835" t="s">
        <v>3894</v>
      </c>
      <c r="F1199" s="863" t="s">
        <v>3895</v>
      </c>
      <c r="G1199" s="835" t="s">
        <v>5492</v>
      </c>
      <c r="H1199" s="835" t="s">
        <v>5493</v>
      </c>
      <c r="I1199" s="849">
        <v>195.91258239746094</v>
      </c>
      <c r="J1199" s="849">
        <v>49</v>
      </c>
      <c r="K1199" s="850">
        <v>9599.7299652099609</v>
      </c>
    </row>
    <row r="1200" spans="1:11" ht="14.4" customHeight="1" x14ac:dyDescent="0.3">
      <c r="A1200" s="831" t="s">
        <v>586</v>
      </c>
      <c r="B1200" s="832" t="s">
        <v>587</v>
      </c>
      <c r="C1200" s="835" t="s">
        <v>3372</v>
      </c>
      <c r="D1200" s="863" t="s">
        <v>3373</v>
      </c>
      <c r="E1200" s="835" t="s">
        <v>3894</v>
      </c>
      <c r="F1200" s="863" t="s">
        <v>3895</v>
      </c>
      <c r="G1200" s="835" t="s">
        <v>5494</v>
      </c>
      <c r="H1200" s="835" t="s">
        <v>5495</v>
      </c>
      <c r="I1200" s="849">
        <v>195.91154010479266</v>
      </c>
      <c r="J1200" s="849">
        <v>34</v>
      </c>
      <c r="K1200" s="850">
        <v>6660.97998046875</v>
      </c>
    </row>
    <row r="1201" spans="1:11" ht="14.4" customHeight="1" x14ac:dyDescent="0.3">
      <c r="A1201" s="831" t="s">
        <v>586</v>
      </c>
      <c r="B1201" s="832" t="s">
        <v>587</v>
      </c>
      <c r="C1201" s="835" t="s">
        <v>3372</v>
      </c>
      <c r="D1201" s="863" t="s">
        <v>3373</v>
      </c>
      <c r="E1201" s="835" t="s">
        <v>3894</v>
      </c>
      <c r="F1201" s="863" t="s">
        <v>3895</v>
      </c>
      <c r="G1201" s="835" t="s">
        <v>5496</v>
      </c>
      <c r="H1201" s="835" t="s">
        <v>5497</v>
      </c>
      <c r="I1201" s="849">
        <v>195.91444566514758</v>
      </c>
      <c r="J1201" s="849">
        <v>9</v>
      </c>
      <c r="K1201" s="850">
        <v>1763.2300109863281</v>
      </c>
    </row>
    <row r="1202" spans="1:11" ht="14.4" customHeight="1" x14ac:dyDescent="0.3">
      <c r="A1202" s="831" t="s">
        <v>586</v>
      </c>
      <c r="B1202" s="832" t="s">
        <v>587</v>
      </c>
      <c r="C1202" s="835" t="s">
        <v>3372</v>
      </c>
      <c r="D1202" s="863" t="s">
        <v>3373</v>
      </c>
      <c r="E1202" s="835" t="s">
        <v>3894</v>
      </c>
      <c r="F1202" s="863" t="s">
        <v>3895</v>
      </c>
      <c r="G1202" s="835" t="s">
        <v>5498</v>
      </c>
      <c r="H1202" s="835" t="s">
        <v>5499</v>
      </c>
      <c r="I1202" s="849">
        <v>195.91200256347656</v>
      </c>
      <c r="J1202" s="849">
        <v>7</v>
      </c>
      <c r="K1202" s="850">
        <v>1371.3800048828125</v>
      </c>
    </row>
    <row r="1203" spans="1:11" ht="14.4" customHeight="1" x14ac:dyDescent="0.3">
      <c r="A1203" s="831" t="s">
        <v>586</v>
      </c>
      <c r="B1203" s="832" t="s">
        <v>587</v>
      </c>
      <c r="C1203" s="835" t="s">
        <v>3372</v>
      </c>
      <c r="D1203" s="863" t="s">
        <v>3373</v>
      </c>
      <c r="E1203" s="835" t="s">
        <v>3894</v>
      </c>
      <c r="F1203" s="863" t="s">
        <v>3895</v>
      </c>
      <c r="G1203" s="835" t="s">
        <v>5500</v>
      </c>
      <c r="H1203" s="835" t="s">
        <v>5501</v>
      </c>
      <c r="I1203" s="849">
        <v>195.91500091552734</v>
      </c>
      <c r="J1203" s="849">
        <v>3</v>
      </c>
      <c r="K1203" s="850">
        <v>587.739990234375</v>
      </c>
    </row>
    <row r="1204" spans="1:11" ht="14.4" customHeight="1" x14ac:dyDescent="0.3">
      <c r="A1204" s="831" t="s">
        <v>586</v>
      </c>
      <c r="B1204" s="832" t="s">
        <v>587</v>
      </c>
      <c r="C1204" s="835" t="s">
        <v>3372</v>
      </c>
      <c r="D1204" s="863" t="s">
        <v>3373</v>
      </c>
      <c r="E1204" s="835" t="s">
        <v>3894</v>
      </c>
      <c r="F1204" s="863" t="s">
        <v>3895</v>
      </c>
      <c r="G1204" s="835" t="s">
        <v>5502</v>
      </c>
      <c r="H1204" s="835" t="s">
        <v>5503</v>
      </c>
      <c r="I1204" s="849">
        <v>195.91000366210937</v>
      </c>
      <c r="J1204" s="849">
        <v>2</v>
      </c>
      <c r="K1204" s="850">
        <v>391.82000732421875</v>
      </c>
    </row>
    <row r="1205" spans="1:11" ht="14.4" customHeight="1" x14ac:dyDescent="0.3">
      <c r="A1205" s="831" t="s">
        <v>586</v>
      </c>
      <c r="B1205" s="832" t="s">
        <v>587</v>
      </c>
      <c r="C1205" s="835" t="s">
        <v>3372</v>
      </c>
      <c r="D1205" s="863" t="s">
        <v>3373</v>
      </c>
      <c r="E1205" s="835" t="s">
        <v>3894</v>
      </c>
      <c r="F1205" s="863" t="s">
        <v>3895</v>
      </c>
      <c r="G1205" s="835" t="s">
        <v>5504</v>
      </c>
      <c r="H1205" s="835" t="s">
        <v>5505</v>
      </c>
      <c r="I1205" s="849">
        <v>196</v>
      </c>
      <c r="J1205" s="849">
        <v>1</v>
      </c>
      <c r="K1205" s="850">
        <v>196</v>
      </c>
    </row>
    <row r="1206" spans="1:11" ht="14.4" customHeight="1" x14ac:dyDescent="0.3">
      <c r="A1206" s="831" t="s">
        <v>586</v>
      </c>
      <c r="B1206" s="832" t="s">
        <v>587</v>
      </c>
      <c r="C1206" s="835" t="s">
        <v>3372</v>
      </c>
      <c r="D1206" s="863" t="s">
        <v>3373</v>
      </c>
      <c r="E1206" s="835" t="s">
        <v>3894</v>
      </c>
      <c r="F1206" s="863" t="s">
        <v>3895</v>
      </c>
      <c r="G1206" s="835" t="s">
        <v>5506</v>
      </c>
      <c r="H1206" s="835" t="s">
        <v>5507</v>
      </c>
      <c r="I1206" s="849">
        <v>334.32998657226562</v>
      </c>
      <c r="J1206" s="849">
        <v>1</v>
      </c>
      <c r="K1206" s="850">
        <v>334.32998657226562</v>
      </c>
    </row>
    <row r="1207" spans="1:11" ht="14.4" customHeight="1" x14ac:dyDescent="0.3">
      <c r="A1207" s="831" t="s">
        <v>586</v>
      </c>
      <c r="B1207" s="832" t="s">
        <v>587</v>
      </c>
      <c r="C1207" s="835" t="s">
        <v>3372</v>
      </c>
      <c r="D1207" s="863" t="s">
        <v>3373</v>
      </c>
      <c r="E1207" s="835" t="s">
        <v>3894</v>
      </c>
      <c r="F1207" s="863" t="s">
        <v>3895</v>
      </c>
      <c r="G1207" s="835" t="s">
        <v>5508</v>
      </c>
      <c r="H1207" s="835" t="s">
        <v>5509</v>
      </c>
      <c r="I1207" s="849">
        <v>334.29998779296875</v>
      </c>
      <c r="J1207" s="849">
        <v>1</v>
      </c>
      <c r="K1207" s="850">
        <v>334.29998779296875</v>
      </c>
    </row>
    <row r="1208" spans="1:11" ht="14.4" customHeight="1" x14ac:dyDescent="0.3">
      <c r="A1208" s="831" t="s">
        <v>586</v>
      </c>
      <c r="B1208" s="832" t="s">
        <v>587</v>
      </c>
      <c r="C1208" s="835" t="s">
        <v>3372</v>
      </c>
      <c r="D1208" s="863" t="s">
        <v>3373</v>
      </c>
      <c r="E1208" s="835" t="s">
        <v>3894</v>
      </c>
      <c r="F1208" s="863" t="s">
        <v>3895</v>
      </c>
      <c r="G1208" s="835" t="s">
        <v>5510</v>
      </c>
      <c r="H1208" s="835" t="s">
        <v>5511</v>
      </c>
      <c r="I1208" s="849">
        <v>334.29998779296875</v>
      </c>
      <c r="J1208" s="849">
        <v>1</v>
      </c>
      <c r="K1208" s="850">
        <v>334.29998779296875</v>
      </c>
    </row>
    <row r="1209" spans="1:11" ht="14.4" customHeight="1" x14ac:dyDescent="0.3">
      <c r="A1209" s="831" t="s">
        <v>586</v>
      </c>
      <c r="B1209" s="832" t="s">
        <v>587</v>
      </c>
      <c r="C1209" s="835" t="s">
        <v>3372</v>
      </c>
      <c r="D1209" s="863" t="s">
        <v>3373</v>
      </c>
      <c r="E1209" s="835" t="s">
        <v>3894</v>
      </c>
      <c r="F1209" s="863" t="s">
        <v>3895</v>
      </c>
      <c r="G1209" s="835" t="s">
        <v>5512</v>
      </c>
      <c r="H1209" s="835" t="s">
        <v>5513</v>
      </c>
      <c r="I1209" s="849">
        <v>334.32998657226562</v>
      </c>
      <c r="J1209" s="849">
        <v>2</v>
      </c>
      <c r="K1209" s="850">
        <v>668.6500244140625</v>
      </c>
    </row>
    <row r="1210" spans="1:11" ht="14.4" customHeight="1" x14ac:dyDescent="0.3">
      <c r="A1210" s="831" t="s">
        <v>586</v>
      </c>
      <c r="B1210" s="832" t="s">
        <v>587</v>
      </c>
      <c r="C1210" s="835" t="s">
        <v>3372</v>
      </c>
      <c r="D1210" s="863" t="s">
        <v>3373</v>
      </c>
      <c r="E1210" s="835" t="s">
        <v>3894</v>
      </c>
      <c r="F1210" s="863" t="s">
        <v>3895</v>
      </c>
      <c r="G1210" s="835" t="s">
        <v>5514</v>
      </c>
      <c r="H1210" s="835" t="s">
        <v>5515</v>
      </c>
      <c r="I1210" s="849">
        <v>2518.5</v>
      </c>
      <c r="J1210" s="849">
        <v>9</v>
      </c>
      <c r="K1210" s="850">
        <v>22666.5</v>
      </c>
    </row>
    <row r="1211" spans="1:11" ht="14.4" customHeight="1" x14ac:dyDescent="0.3">
      <c r="A1211" s="831" t="s">
        <v>586</v>
      </c>
      <c r="B1211" s="832" t="s">
        <v>587</v>
      </c>
      <c r="C1211" s="835" t="s">
        <v>3372</v>
      </c>
      <c r="D1211" s="863" t="s">
        <v>3373</v>
      </c>
      <c r="E1211" s="835" t="s">
        <v>3894</v>
      </c>
      <c r="F1211" s="863" t="s">
        <v>3895</v>
      </c>
      <c r="G1211" s="835" t="s">
        <v>5516</v>
      </c>
      <c r="H1211" s="835" t="s">
        <v>5517</v>
      </c>
      <c r="I1211" s="849">
        <v>2518.5</v>
      </c>
      <c r="J1211" s="849">
        <v>5</v>
      </c>
      <c r="K1211" s="850">
        <v>12592.5</v>
      </c>
    </row>
    <row r="1212" spans="1:11" ht="14.4" customHeight="1" x14ac:dyDescent="0.3">
      <c r="A1212" s="831" t="s">
        <v>586</v>
      </c>
      <c r="B1212" s="832" t="s">
        <v>587</v>
      </c>
      <c r="C1212" s="835" t="s">
        <v>3372</v>
      </c>
      <c r="D1212" s="863" t="s">
        <v>3373</v>
      </c>
      <c r="E1212" s="835" t="s">
        <v>3894</v>
      </c>
      <c r="F1212" s="863" t="s">
        <v>3895</v>
      </c>
      <c r="G1212" s="835" t="s">
        <v>5518</v>
      </c>
      <c r="H1212" s="835" t="s">
        <v>5519</v>
      </c>
      <c r="I1212" s="849">
        <v>2518.5</v>
      </c>
      <c r="J1212" s="849">
        <v>9</v>
      </c>
      <c r="K1212" s="850">
        <v>22666.5</v>
      </c>
    </row>
    <row r="1213" spans="1:11" ht="14.4" customHeight="1" x14ac:dyDescent="0.3">
      <c r="A1213" s="831" t="s">
        <v>586</v>
      </c>
      <c r="B1213" s="832" t="s">
        <v>587</v>
      </c>
      <c r="C1213" s="835" t="s">
        <v>3372</v>
      </c>
      <c r="D1213" s="863" t="s">
        <v>3373</v>
      </c>
      <c r="E1213" s="835" t="s">
        <v>3894</v>
      </c>
      <c r="F1213" s="863" t="s">
        <v>3895</v>
      </c>
      <c r="G1213" s="835" t="s">
        <v>5520</v>
      </c>
      <c r="H1213" s="835" t="s">
        <v>5521</v>
      </c>
      <c r="I1213" s="849">
        <v>3999</v>
      </c>
      <c r="J1213" s="849">
        <v>1</v>
      </c>
      <c r="K1213" s="850">
        <v>3999</v>
      </c>
    </row>
    <row r="1214" spans="1:11" ht="14.4" customHeight="1" x14ac:dyDescent="0.3">
      <c r="A1214" s="831" t="s">
        <v>586</v>
      </c>
      <c r="B1214" s="832" t="s">
        <v>587</v>
      </c>
      <c r="C1214" s="835" t="s">
        <v>3372</v>
      </c>
      <c r="D1214" s="863" t="s">
        <v>3373</v>
      </c>
      <c r="E1214" s="835" t="s">
        <v>3894</v>
      </c>
      <c r="F1214" s="863" t="s">
        <v>3895</v>
      </c>
      <c r="G1214" s="835" t="s">
        <v>5522</v>
      </c>
      <c r="H1214" s="835" t="s">
        <v>5523</v>
      </c>
      <c r="I1214" s="849">
        <v>3999</v>
      </c>
      <c r="J1214" s="849">
        <v>1</v>
      </c>
      <c r="K1214" s="850">
        <v>3999</v>
      </c>
    </row>
    <row r="1215" spans="1:11" ht="14.4" customHeight="1" x14ac:dyDescent="0.3">
      <c r="A1215" s="831" t="s">
        <v>586</v>
      </c>
      <c r="B1215" s="832" t="s">
        <v>587</v>
      </c>
      <c r="C1215" s="835" t="s">
        <v>3372</v>
      </c>
      <c r="D1215" s="863" t="s">
        <v>3373</v>
      </c>
      <c r="E1215" s="835" t="s">
        <v>3894</v>
      </c>
      <c r="F1215" s="863" t="s">
        <v>3895</v>
      </c>
      <c r="G1215" s="835" t="s">
        <v>5524</v>
      </c>
      <c r="H1215" s="835" t="s">
        <v>5525</v>
      </c>
      <c r="I1215" s="849">
        <v>3999</v>
      </c>
      <c r="J1215" s="849">
        <v>1</v>
      </c>
      <c r="K1215" s="850">
        <v>3999</v>
      </c>
    </row>
    <row r="1216" spans="1:11" ht="14.4" customHeight="1" x14ac:dyDescent="0.3">
      <c r="A1216" s="831" t="s">
        <v>586</v>
      </c>
      <c r="B1216" s="832" t="s">
        <v>587</v>
      </c>
      <c r="C1216" s="835" t="s">
        <v>3372</v>
      </c>
      <c r="D1216" s="863" t="s">
        <v>3373</v>
      </c>
      <c r="E1216" s="835" t="s">
        <v>3894</v>
      </c>
      <c r="F1216" s="863" t="s">
        <v>3895</v>
      </c>
      <c r="G1216" s="835" t="s">
        <v>5526</v>
      </c>
      <c r="H1216" s="835" t="s">
        <v>5527</v>
      </c>
      <c r="I1216" s="849">
        <v>3999</v>
      </c>
      <c r="J1216" s="849">
        <v>2</v>
      </c>
      <c r="K1216" s="850">
        <v>7997.990234375</v>
      </c>
    </row>
    <row r="1217" spans="1:11" ht="14.4" customHeight="1" x14ac:dyDescent="0.3">
      <c r="A1217" s="831" t="s">
        <v>586</v>
      </c>
      <c r="B1217" s="832" t="s">
        <v>587</v>
      </c>
      <c r="C1217" s="835" t="s">
        <v>3372</v>
      </c>
      <c r="D1217" s="863" t="s">
        <v>3373</v>
      </c>
      <c r="E1217" s="835" t="s">
        <v>3894</v>
      </c>
      <c r="F1217" s="863" t="s">
        <v>3895</v>
      </c>
      <c r="G1217" s="835" t="s">
        <v>5528</v>
      </c>
      <c r="H1217" s="835" t="s">
        <v>5529</v>
      </c>
      <c r="I1217" s="849">
        <v>3999</v>
      </c>
      <c r="J1217" s="849">
        <v>1</v>
      </c>
      <c r="K1217" s="850">
        <v>3999</v>
      </c>
    </row>
    <row r="1218" spans="1:11" ht="14.4" customHeight="1" x14ac:dyDescent="0.3">
      <c r="A1218" s="831" t="s">
        <v>586</v>
      </c>
      <c r="B1218" s="832" t="s">
        <v>587</v>
      </c>
      <c r="C1218" s="835" t="s">
        <v>3372</v>
      </c>
      <c r="D1218" s="863" t="s">
        <v>3373</v>
      </c>
      <c r="E1218" s="835" t="s">
        <v>3894</v>
      </c>
      <c r="F1218" s="863" t="s">
        <v>3895</v>
      </c>
      <c r="G1218" s="835" t="s">
        <v>5530</v>
      </c>
      <c r="H1218" s="835" t="s">
        <v>5531</v>
      </c>
      <c r="I1218" s="849">
        <v>3999</v>
      </c>
      <c r="J1218" s="849">
        <v>1</v>
      </c>
      <c r="K1218" s="850">
        <v>3999</v>
      </c>
    </row>
    <row r="1219" spans="1:11" ht="14.4" customHeight="1" x14ac:dyDescent="0.3">
      <c r="A1219" s="831" t="s">
        <v>586</v>
      </c>
      <c r="B1219" s="832" t="s">
        <v>587</v>
      </c>
      <c r="C1219" s="835" t="s">
        <v>3372</v>
      </c>
      <c r="D1219" s="863" t="s">
        <v>3373</v>
      </c>
      <c r="E1219" s="835" t="s">
        <v>3894</v>
      </c>
      <c r="F1219" s="863" t="s">
        <v>3895</v>
      </c>
      <c r="G1219" s="835" t="s">
        <v>5532</v>
      </c>
      <c r="H1219" s="835" t="s">
        <v>5533</v>
      </c>
      <c r="I1219" s="849">
        <v>3999</v>
      </c>
      <c r="J1219" s="849">
        <v>2</v>
      </c>
      <c r="K1219" s="850">
        <v>7998</v>
      </c>
    </row>
    <row r="1220" spans="1:11" ht="14.4" customHeight="1" x14ac:dyDescent="0.3">
      <c r="A1220" s="831" t="s">
        <v>586</v>
      </c>
      <c r="B1220" s="832" t="s">
        <v>587</v>
      </c>
      <c r="C1220" s="835" t="s">
        <v>3372</v>
      </c>
      <c r="D1220" s="863" t="s">
        <v>3373</v>
      </c>
      <c r="E1220" s="835" t="s">
        <v>3894</v>
      </c>
      <c r="F1220" s="863" t="s">
        <v>3895</v>
      </c>
      <c r="G1220" s="835" t="s">
        <v>5534</v>
      </c>
      <c r="H1220" s="835" t="s">
        <v>5535</v>
      </c>
      <c r="I1220" s="849">
        <v>3999</v>
      </c>
      <c r="J1220" s="849">
        <v>1</v>
      </c>
      <c r="K1220" s="850">
        <v>3999</v>
      </c>
    </row>
    <row r="1221" spans="1:11" ht="14.4" customHeight="1" x14ac:dyDescent="0.3">
      <c r="A1221" s="831" t="s">
        <v>586</v>
      </c>
      <c r="B1221" s="832" t="s">
        <v>587</v>
      </c>
      <c r="C1221" s="835" t="s">
        <v>3372</v>
      </c>
      <c r="D1221" s="863" t="s">
        <v>3373</v>
      </c>
      <c r="E1221" s="835" t="s">
        <v>3894</v>
      </c>
      <c r="F1221" s="863" t="s">
        <v>3895</v>
      </c>
      <c r="G1221" s="835" t="s">
        <v>5536</v>
      </c>
      <c r="H1221" s="835" t="s">
        <v>5537</v>
      </c>
      <c r="I1221" s="849">
        <v>3999</v>
      </c>
      <c r="J1221" s="849">
        <v>1</v>
      </c>
      <c r="K1221" s="850">
        <v>3999</v>
      </c>
    </row>
    <row r="1222" spans="1:11" ht="14.4" customHeight="1" x14ac:dyDescent="0.3">
      <c r="A1222" s="831" t="s">
        <v>586</v>
      </c>
      <c r="B1222" s="832" t="s">
        <v>587</v>
      </c>
      <c r="C1222" s="835" t="s">
        <v>3372</v>
      </c>
      <c r="D1222" s="863" t="s">
        <v>3373</v>
      </c>
      <c r="E1222" s="835" t="s">
        <v>3894</v>
      </c>
      <c r="F1222" s="863" t="s">
        <v>3895</v>
      </c>
      <c r="G1222" s="835" t="s">
        <v>5538</v>
      </c>
      <c r="H1222" s="835" t="s">
        <v>5539</v>
      </c>
      <c r="I1222" s="849">
        <v>3999</v>
      </c>
      <c r="J1222" s="849">
        <v>1</v>
      </c>
      <c r="K1222" s="850">
        <v>3999</v>
      </c>
    </row>
    <row r="1223" spans="1:11" ht="14.4" customHeight="1" x14ac:dyDescent="0.3">
      <c r="A1223" s="831" t="s">
        <v>586</v>
      </c>
      <c r="B1223" s="832" t="s">
        <v>587</v>
      </c>
      <c r="C1223" s="835" t="s">
        <v>3372</v>
      </c>
      <c r="D1223" s="863" t="s">
        <v>3373</v>
      </c>
      <c r="E1223" s="835" t="s">
        <v>3894</v>
      </c>
      <c r="F1223" s="863" t="s">
        <v>3895</v>
      </c>
      <c r="G1223" s="835" t="s">
        <v>5540</v>
      </c>
      <c r="H1223" s="835" t="s">
        <v>5541</v>
      </c>
      <c r="I1223" s="849">
        <v>3999</v>
      </c>
      <c r="J1223" s="849">
        <v>1</v>
      </c>
      <c r="K1223" s="850">
        <v>3999</v>
      </c>
    </row>
    <row r="1224" spans="1:11" ht="14.4" customHeight="1" x14ac:dyDescent="0.3">
      <c r="A1224" s="831" t="s">
        <v>586</v>
      </c>
      <c r="B1224" s="832" t="s">
        <v>587</v>
      </c>
      <c r="C1224" s="835" t="s">
        <v>3372</v>
      </c>
      <c r="D1224" s="863" t="s">
        <v>3373</v>
      </c>
      <c r="E1224" s="835" t="s">
        <v>3894</v>
      </c>
      <c r="F1224" s="863" t="s">
        <v>3895</v>
      </c>
      <c r="G1224" s="835" t="s">
        <v>5542</v>
      </c>
      <c r="H1224" s="835" t="s">
        <v>5543</v>
      </c>
      <c r="I1224" s="849">
        <v>3999</v>
      </c>
      <c r="J1224" s="849">
        <v>2</v>
      </c>
      <c r="K1224" s="850">
        <v>7998</v>
      </c>
    </row>
    <row r="1225" spans="1:11" ht="14.4" customHeight="1" x14ac:dyDescent="0.3">
      <c r="A1225" s="831" t="s">
        <v>586</v>
      </c>
      <c r="B1225" s="832" t="s">
        <v>587</v>
      </c>
      <c r="C1225" s="835" t="s">
        <v>3372</v>
      </c>
      <c r="D1225" s="863" t="s">
        <v>3373</v>
      </c>
      <c r="E1225" s="835" t="s">
        <v>3894</v>
      </c>
      <c r="F1225" s="863" t="s">
        <v>3895</v>
      </c>
      <c r="G1225" s="835" t="s">
        <v>5544</v>
      </c>
      <c r="H1225" s="835" t="s">
        <v>5545</v>
      </c>
      <c r="I1225" s="849">
        <v>1538.27001953125</v>
      </c>
      <c r="J1225" s="849">
        <v>1</v>
      </c>
      <c r="K1225" s="850">
        <v>1538.27001953125</v>
      </c>
    </row>
    <row r="1226" spans="1:11" ht="14.4" customHeight="1" x14ac:dyDescent="0.3">
      <c r="A1226" s="831" t="s">
        <v>586</v>
      </c>
      <c r="B1226" s="832" t="s">
        <v>587</v>
      </c>
      <c r="C1226" s="835" t="s">
        <v>3372</v>
      </c>
      <c r="D1226" s="863" t="s">
        <v>3373</v>
      </c>
      <c r="E1226" s="835" t="s">
        <v>3894</v>
      </c>
      <c r="F1226" s="863" t="s">
        <v>3895</v>
      </c>
      <c r="G1226" s="835" t="s">
        <v>5546</v>
      </c>
      <c r="H1226" s="835" t="s">
        <v>5547</v>
      </c>
      <c r="I1226" s="849">
        <v>1135.1700439453125</v>
      </c>
      <c r="J1226" s="849">
        <v>1</v>
      </c>
      <c r="K1226" s="850">
        <v>1135.1700439453125</v>
      </c>
    </row>
    <row r="1227" spans="1:11" ht="14.4" customHeight="1" x14ac:dyDescent="0.3">
      <c r="A1227" s="831" t="s">
        <v>586</v>
      </c>
      <c r="B1227" s="832" t="s">
        <v>587</v>
      </c>
      <c r="C1227" s="835" t="s">
        <v>3372</v>
      </c>
      <c r="D1227" s="863" t="s">
        <v>3373</v>
      </c>
      <c r="E1227" s="835" t="s">
        <v>3894</v>
      </c>
      <c r="F1227" s="863" t="s">
        <v>3895</v>
      </c>
      <c r="G1227" s="835" t="s">
        <v>5548</v>
      </c>
      <c r="H1227" s="835" t="s">
        <v>5549</v>
      </c>
      <c r="I1227" s="849">
        <v>1135.1533610026042</v>
      </c>
      <c r="J1227" s="849">
        <v>5</v>
      </c>
      <c r="K1227" s="850">
        <v>5675.7601318359375</v>
      </c>
    </row>
    <row r="1228" spans="1:11" ht="14.4" customHeight="1" x14ac:dyDescent="0.3">
      <c r="A1228" s="831" t="s">
        <v>586</v>
      </c>
      <c r="B1228" s="832" t="s">
        <v>587</v>
      </c>
      <c r="C1228" s="835" t="s">
        <v>3372</v>
      </c>
      <c r="D1228" s="863" t="s">
        <v>3373</v>
      </c>
      <c r="E1228" s="835" t="s">
        <v>3894</v>
      </c>
      <c r="F1228" s="863" t="s">
        <v>3895</v>
      </c>
      <c r="G1228" s="835" t="s">
        <v>5550</v>
      </c>
      <c r="H1228" s="835" t="s">
        <v>5551</v>
      </c>
      <c r="I1228" s="849">
        <v>1135.1700439453125</v>
      </c>
      <c r="J1228" s="849">
        <v>2</v>
      </c>
      <c r="K1228" s="850">
        <v>2270.340087890625</v>
      </c>
    </row>
    <row r="1229" spans="1:11" ht="14.4" customHeight="1" x14ac:dyDescent="0.3">
      <c r="A1229" s="831" t="s">
        <v>586</v>
      </c>
      <c r="B1229" s="832" t="s">
        <v>587</v>
      </c>
      <c r="C1229" s="835" t="s">
        <v>3372</v>
      </c>
      <c r="D1229" s="863" t="s">
        <v>3373</v>
      </c>
      <c r="E1229" s="835" t="s">
        <v>3894</v>
      </c>
      <c r="F1229" s="863" t="s">
        <v>3895</v>
      </c>
      <c r="G1229" s="835" t="s">
        <v>5552</v>
      </c>
      <c r="H1229" s="835" t="s">
        <v>5553</v>
      </c>
      <c r="I1229" s="849">
        <v>1135.1700439453125</v>
      </c>
      <c r="J1229" s="849">
        <v>3</v>
      </c>
      <c r="K1229" s="850">
        <v>3405.5101318359375</v>
      </c>
    </row>
    <row r="1230" spans="1:11" ht="14.4" customHeight="1" x14ac:dyDescent="0.3">
      <c r="A1230" s="831" t="s">
        <v>586</v>
      </c>
      <c r="B1230" s="832" t="s">
        <v>587</v>
      </c>
      <c r="C1230" s="835" t="s">
        <v>3372</v>
      </c>
      <c r="D1230" s="863" t="s">
        <v>3373</v>
      </c>
      <c r="E1230" s="835" t="s">
        <v>3894</v>
      </c>
      <c r="F1230" s="863" t="s">
        <v>3895</v>
      </c>
      <c r="G1230" s="835" t="s">
        <v>5554</v>
      </c>
      <c r="H1230" s="835" t="s">
        <v>5555</v>
      </c>
      <c r="I1230" s="849">
        <v>1135.1700439453125</v>
      </c>
      <c r="J1230" s="849">
        <v>1</v>
      </c>
      <c r="K1230" s="850">
        <v>1135.1700439453125</v>
      </c>
    </row>
    <row r="1231" spans="1:11" ht="14.4" customHeight="1" x14ac:dyDescent="0.3">
      <c r="A1231" s="831" t="s">
        <v>586</v>
      </c>
      <c r="B1231" s="832" t="s">
        <v>587</v>
      </c>
      <c r="C1231" s="835" t="s">
        <v>3372</v>
      </c>
      <c r="D1231" s="863" t="s">
        <v>3373</v>
      </c>
      <c r="E1231" s="835" t="s">
        <v>3894</v>
      </c>
      <c r="F1231" s="863" t="s">
        <v>3895</v>
      </c>
      <c r="G1231" s="835" t="s">
        <v>5556</v>
      </c>
      <c r="H1231" s="835" t="s">
        <v>5557</v>
      </c>
      <c r="I1231" s="849">
        <v>1135.1700439453125</v>
      </c>
      <c r="J1231" s="849">
        <v>2</v>
      </c>
      <c r="K1231" s="850">
        <v>2270.340087890625</v>
      </c>
    </row>
    <row r="1232" spans="1:11" ht="14.4" customHeight="1" x14ac:dyDescent="0.3">
      <c r="A1232" s="831" t="s">
        <v>586</v>
      </c>
      <c r="B1232" s="832" t="s">
        <v>587</v>
      </c>
      <c r="C1232" s="835" t="s">
        <v>3372</v>
      </c>
      <c r="D1232" s="863" t="s">
        <v>3373</v>
      </c>
      <c r="E1232" s="835" t="s">
        <v>3894</v>
      </c>
      <c r="F1232" s="863" t="s">
        <v>3895</v>
      </c>
      <c r="G1232" s="835" t="s">
        <v>5558</v>
      </c>
      <c r="H1232" s="835" t="s">
        <v>5559</v>
      </c>
      <c r="I1232" s="849">
        <v>1135.1660400390624</v>
      </c>
      <c r="J1232" s="849">
        <v>6</v>
      </c>
      <c r="K1232" s="850">
        <v>6810.990234375</v>
      </c>
    </row>
    <row r="1233" spans="1:11" ht="14.4" customHeight="1" x14ac:dyDescent="0.3">
      <c r="A1233" s="831" t="s">
        <v>586</v>
      </c>
      <c r="B1233" s="832" t="s">
        <v>587</v>
      </c>
      <c r="C1233" s="835" t="s">
        <v>3372</v>
      </c>
      <c r="D1233" s="863" t="s">
        <v>3373</v>
      </c>
      <c r="E1233" s="835" t="s">
        <v>3894</v>
      </c>
      <c r="F1233" s="863" t="s">
        <v>3895</v>
      </c>
      <c r="G1233" s="835" t="s">
        <v>5560</v>
      </c>
      <c r="H1233" s="835" t="s">
        <v>5561</v>
      </c>
      <c r="I1233" s="849">
        <v>1135.1700439453125</v>
      </c>
      <c r="J1233" s="849">
        <v>1</v>
      </c>
      <c r="K1233" s="850">
        <v>1135.1700439453125</v>
      </c>
    </row>
    <row r="1234" spans="1:11" ht="14.4" customHeight="1" x14ac:dyDescent="0.3">
      <c r="A1234" s="831" t="s">
        <v>586</v>
      </c>
      <c r="B1234" s="832" t="s">
        <v>587</v>
      </c>
      <c r="C1234" s="835" t="s">
        <v>3372</v>
      </c>
      <c r="D1234" s="863" t="s">
        <v>3373</v>
      </c>
      <c r="E1234" s="835" t="s">
        <v>3894</v>
      </c>
      <c r="F1234" s="863" t="s">
        <v>3895</v>
      </c>
      <c r="G1234" s="835" t="s">
        <v>5562</v>
      </c>
      <c r="H1234" s="835" t="s">
        <v>5563</v>
      </c>
      <c r="I1234" s="849">
        <v>1135.1700439453125</v>
      </c>
      <c r="J1234" s="849">
        <v>1</v>
      </c>
      <c r="K1234" s="850">
        <v>1135.1700439453125</v>
      </c>
    </row>
    <row r="1235" spans="1:11" ht="14.4" customHeight="1" x14ac:dyDescent="0.3">
      <c r="A1235" s="831" t="s">
        <v>586</v>
      </c>
      <c r="B1235" s="832" t="s">
        <v>587</v>
      </c>
      <c r="C1235" s="835" t="s">
        <v>3372</v>
      </c>
      <c r="D1235" s="863" t="s">
        <v>3373</v>
      </c>
      <c r="E1235" s="835" t="s">
        <v>3894</v>
      </c>
      <c r="F1235" s="863" t="s">
        <v>3895</v>
      </c>
      <c r="G1235" s="835" t="s">
        <v>5564</v>
      </c>
      <c r="H1235" s="835" t="s">
        <v>5565</v>
      </c>
      <c r="I1235" s="849">
        <v>1135.1650390625</v>
      </c>
      <c r="J1235" s="849">
        <v>3</v>
      </c>
      <c r="K1235" s="850">
        <v>3405.4901123046875</v>
      </c>
    </row>
    <row r="1236" spans="1:11" ht="14.4" customHeight="1" x14ac:dyDescent="0.3">
      <c r="A1236" s="831" t="s">
        <v>586</v>
      </c>
      <c r="B1236" s="832" t="s">
        <v>587</v>
      </c>
      <c r="C1236" s="835" t="s">
        <v>3372</v>
      </c>
      <c r="D1236" s="863" t="s">
        <v>3373</v>
      </c>
      <c r="E1236" s="835" t="s">
        <v>3894</v>
      </c>
      <c r="F1236" s="863" t="s">
        <v>3895</v>
      </c>
      <c r="G1236" s="835" t="s">
        <v>5566</v>
      </c>
      <c r="H1236" s="835" t="s">
        <v>5567</v>
      </c>
      <c r="I1236" s="849">
        <v>1135.1700439453125</v>
      </c>
      <c r="J1236" s="849">
        <v>2</v>
      </c>
      <c r="K1236" s="850">
        <v>2270.330078125</v>
      </c>
    </row>
    <row r="1237" spans="1:11" ht="14.4" customHeight="1" x14ac:dyDescent="0.3">
      <c r="A1237" s="831" t="s">
        <v>586</v>
      </c>
      <c r="B1237" s="832" t="s">
        <v>587</v>
      </c>
      <c r="C1237" s="835" t="s">
        <v>3372</v>
      </c>
      <c r="D1237" s="863" t="s">
        <v>3373</v>
      </c>
      <c r="E1237" s="835" t="s">
        <v>3894</v>
      </c>
      <c r="F1237" s="863" t="s">
        <v>3895</v>
      </c>
      <c r="G1237" s="835" t="s">
        <v>5568</v>
      </c>
      <c r="H1237" s="835" t="s">
        <v>5569</v>
      </c>
      <c r="I1237" s="849">
        <v>592.78997802734375</v>
      </c>
      <c r="J1237" s="849">
        <v>1</v>
      </c>
      <c r="K1237" s="850">
        <v>592.78997802734375</v>
      </c>
    </row>
    <row r="1238" spans="1:11" ht="14.4" customHeight="1" x14ac:dyDescent="0.3">
      <c r="A1238" s="831" t="s">
        <v>586</v>
      </c>
      <c r="B1238" s="832" t="s">
        <v>587</v>
      </c>
      <c r="C1238" s="835" t="s">
        <v>3372</v>
      </c>
      <c r="D1238" s="863" t="s">
        <v>3373</v>
      </c>
      <c r="E1238" s="835" t="s">
        <v>3894</v>
      </c>
      <c r="F1238" s="863" t="s">
        <v>3895</v>
      </c>
      <c r="G1238" s="835" t="s">
        <v>5570</v>
      </c>
      <c r="H1238" s="835" t="s">
        <v>5571</v>
      </c>
      <c r="I1238" s="849">
        <v>592.78997802734375</v>
      </c>
      <c r="J1238" s="849">
        <v>2</v>
      </c>
      <c r="K1238" s="850">
        <v>1185.5799560546875</v>
      </c>
    </row>
    <row r="1239" spans="1:11" ht="14.4" customHeight="1" x14ac:dyDescent="0.3">
      <c r="A1239" s="831" t="s">
        <v>586</v>
      </c>
      <c r="B1239" s="832" t="s">
        <v>587</v>
      </c>
      <c r="C1239" s="835" t="s">
        <v>3372</v>
      </c>
      <c r="D1239" s="863" t="s">
        <v>3373</v>
      </c>
      <c r="E1239" s="835" t="s">
        <v>3894</v>
      </c>
      <c r="F1239" s="863" t="s">
        <v>3895</v>
      </c>
      <c r="G1239" s="835" t="s">
        <v>5572</v>
      </c>
      <c r="H1239" s="835" t="s">
        <v>5573</v>
      </c>
      <c r="I1239" s="849">
        <v>592.78666178385413</v>
      </c>
      <c r="J1239" s="849">
        <v>3</v>
      </c>
      <c r="K1239" s="850">
        <v>1778.3599853515625</v>
      </c>
    </row>
    <row r="1240" spans="1:11" ht="14.4" customHeight="1" x14ac:dyDescent="0.3">
      <c r="A1240" s="831" t="s">
        <v>586</v>
      </c>
      <c r="B1240" s="832" t="s">
        <v>587</v>
      </c>
      <c r="C1240" s="835" t="s">
        <v>3372</v>
      </c>
      <c r="D1240" s="863" t="s">
        <v>3373</v>
      </c>
      <c r="E1240" s="835" t="s">
        <v>3894</v>
      </c>
      <c r="F1240" s="863" t="s">
        <v>3895</v>
      </c>
      <c r="G1240" s="835" t="s">
        <v>5574</v>
      </c>
      <c r="H1240" s="835" t="s">
        <v>5575</v>
      </c>
      <c r="I1240" s="849">
        <v>592.78997802734375</v>
      </c>
      <c r="J1240" s="849">
        <v>5</v>
      </c>
      <c r="K1240" s="850">
        <v>2963.9599609375</v>
      </c>
    </row>
    <row r="1241" spans="1:11" ht="14.4" customHeight="1" x14ac:dyDescent="0.3">
      <c r="A1241" s="831" t="s">
        <v>586</v>
      </c>
      <c r="B1241" s="832" t="s">
        <v>587</v>
      </c>
      <c r="C1241" s="835" t="s">
        <v>3372</v>
      </c>
      <c r="D1241" s="863" t="s">
        <v>3373</v>
      </c>
      <c r="E1241" s="835" t="s">
        <v>3894</v>
      </c>
      <c r="F1241" s="863" t="s">
        <v>3895</v>
      </c>
      <c r="G1241" s="835" t="s">
        <v>5576</v>
      </c>
      <c r="H1241" s="835" t="s">
        <v>5577</v>
      </c>
      <c r="I1241" s="849">
        <v>592.78997802734375</v>
      </c>
      <c r="J1241" s="849">
        <v>10</v>
      </c>
      <c r="K1241" s="850">
        <v>5927.8998413085937</v>
      </c>
    </row>
    <row r="1242" spans="1:11" ht="14.4" customHeight="1" x14ac:dyDescent="0.3">
      <c r="A1242" s="831" t="s">
        <v>586</v>
      </c>
      <c r="B1242" s="832" t="s">
        <v>587</v>
      </c>
      <c r="C1242" s="835" t="s">
        <v>3372</v>
      </c>
      <c r="D1242" s="863" t="s">
        <v>3373</v>
      </c>
      <c r="E1242" s="835" t="s">
        <v>3894</v>
      </c>
      <c r="F1242" s="863" t="s">
        <v>3895</v>
      </c>
      <c r="G1242" s="835" t="s">
        <v>5578</v>
      </c>
      <c r="H1242" s="835" t="s">
        <v>5579</v>
      </c>
      <c r="I1242" s="849">
        <v>592.78997802734375</v>
      </c>
      <c r="J1242" s="849">
        <v>6</v>
      </c>
      <c r="K1242" s="850">
        <v>3556.7299194335937</v>
      </c>
    </row>
    <row r="1243" spans="1:11" ht="14.4" customHeight="1" x14ac:dyDescent="0.3">
      <c r="A1243" s="831" t="s">
        <v>586</v>
      </c>
      <c r="B1243" s="832" t="s">
        <v>587</v>
      </c>
      <c r="C1243" s="835" t="s">
        <v>3372</v>
      </c>
      <c r="D1243" s="863" t="s">
        <v>3373</v>
      </c>
      <c r="E1243" s="835" t="s">
        <v>3894</v>
      </c>
      <c r="F1243" s="863" t="s">
        <v>3895</v>
      </c>
      <c r="G1243" s="835" t="s">
        <v>5580</v>
      </c>
      <c r="H1243" s="835" t="s">
        <v>5581</v>
      </c>
      <c r="I1243" s="849">
        <v>674.96002197265625</v>
      </c>
      <c r="J1243" s="849">
        <v>2</v>
      </c>
      <c r="K1243" s="850">
        <v>1349.9200439453125</v>
      </c>
    </row>
    <row r="1244" spans="1:11" ht="14.4" customHeight="1" x14ac:dyDescent="0.3">
      <c r="A1244" s="831" t="s">
        <v>586</v>
      </c>
      <c r="B1244" s="832" t="s">
        <v>587</v>
      </c>
      <c r="C1244" s="835" t="s">
        <v>3372</v>
      </c>
      <c r="D1244" s="863" t="s">
        <v>3373</v>
      </c>
      <c r="E1244" s="835" t="s">
        <v>3894</v>
      </c>
      <c r="F1244" s="863" t="s">
        <v>3895</v>
      </c>
      <c r="G1244" s="835" t="s">
        <v>5582</v>
      </c>
      <c r="H1244" s="835" t="s">
        <v>5583</v>
      </c>
      <c r="I1244" s="849">
        <v>674.96002197265625</v>
      </c>
      <c r="J1244" s="849">
        <v>1</v>
      </c>
      <c r="K1244" s="850">
        <v>674.96002197265625</v>
      </c>
    </row>
    <row r="1245" spans="1:11" ht="14.4" customHeight="1" x14ac:dyDescent="0.3">
      <c r="A1245" s="831" t="s">
        <v>586</v>
      </c>
      <c r="B1245" s="832" t="s">
        <v>587</v>
      </c>
      <c r="C1245" s="835" t="s">
        <v>3372</v>
      </c>
      <c r="D1245" s="863" t="s">
        <v>3373</v>
      </c>
      <c r="E1245" s="835" t="s">
        <v>3894</v>
      </c>
      <c r="F1245" s="863" t="s">
        <v>3895</v>
      </c>
      <c r="G1245" s="835" t="s">
        <v>5584</v>
      </c>
      <c r="H1245" s="835" t="s">
        <v>5585</v>
      </c>
      <c r="I1245" s="849">
        <v>674.96002197265625</v>
      </c>
      <c r="J1245" s="849">
        <v>1</v>
      </c>
      <c r="K1245" s="850">
        <v>674.96002197265625</v>
      </c>
    </row>
    <row r="1246" spans="1:11" ht="14.4" customHeight="1" x14ac:dyDescent="0.3">
      <c r="A1246" s="831" t="s">
        <v>586</v>
      </c>
      <c r="B1246" s="832" t="s">
        <v>587</v>
      </c>
      <c r="C1246" s="835" t="s">
        <v>3372</v>
      </c>
      <c r="D1246" s="863" t="s">
        <v>3373</v>
      </c>
      <c r="E1246" s="835" t="s">
        <v>3894</v>
      </c>
      <c r="F1246" s="863" t="s">
        <v>3895</v>
      </c>
      <c r="G1246" s="835" t="s">
        <v>5586</v>
      </c>
      <c r="H1246" s="835" t="s">
        <v>5587</v>
      </c>
      <c r="I1246" s="849">
        <v>674.96002197265625</v>
      </c>
      <c r="J1246" s="849">
        <v>1</v>
      </c>
      <c r="K1246" s="850">
        <v>674.96002197265625</v>
      </c>
    </row>
    <row r="1247" spans="1:11" ht="14.4" customHeight="1" x14ac:dyDescent="0.3">
      <c r="A1247" s="831" t="s">
        <v>586</v>
      </c>
      <c r="B1247" s="832" t="s">
        <v>587</v>
      </c>
      <c r="C1247" s="835" t="s">
        <v>3372</v>
      </c>
      <c r="D1247" s="863" t="s">
        <v>3373</v>
      </c>
      <c r="E1247" s="835" t="s">
        <v>3894</v>
      </c>
      <c r="F1247" s="863" t="s">
        <v>3895</v>
      </c>
      <c r="G1247" s="835" t="s">
        <v>5588</v>
      </c>
      <c r="H1247" s="835" t="s">
        <v>5589</v>
      </c>
      <c r="I1247" s="849">
        <v>674.96002197265625</v>
      </c>
      <c r="J1247" s="849">
        <v>1</v>
      </c>
      <c r="K1247" s="850">
        <v>674.96002197265625</v>
      </c>
    </row>
    <row r="1248" spans="1:11" ht="14.4" customHeight="1" x14ac:dyDescent="0.3">
      <c r="A1248" s="831" t="s">
        <v>586</v>
      </c>
      <c r="B1248" s="832" t="s">
        <v>587</v>
      </c>
      <c r="C1248" s="835" t="s">
        <v>3372</v>
      </c>
      <c r="D1248" s="863" t="s">
        <v>3373</v>
      </c>
      <c r="E1248" s="835" t="s">
        <v>3894</v>
      </c>
      <c r="F1248" s="863" t="s">
        <v>3895</v>
      </c>
      <c r="G1248" s="835" t="s">
        <v>5590</v>
      </c>
      <c r="H1248" s="835" t="s">
        <v>5591</v>
      </c>
      <c r="I1248" s="849">
        <v>956.19000244140625</v>
      </c>
      <c r="J1248" s="849">
        <v>2</v>
      </c>
      <c r="K1248" s="850">
        <v>1912.3800048828125</v>
      </c>
    </row>
    <row r="1249" spans="1:11" ht="14.4" customHeight="1" x14ac:dyDescent="0.3">
      <c r="A1249" s="831" t="s">
        <v>586</v>
      </c>
      <c r="B1249" s="832" t="s">
        <v>587</v>
      </c>
      <c r="C1249" s="835" t="s">
        <v>3372</v>
      </c>
      <c r="D1249" s="863" t="s">
        <v>3373</v>
      </c>
      <c r="E1249" s="835" t="s">
        <v>3894</v>
      </c>
      <c r="F1249" s="863" t="s">
        <v>3895</v>
      </c>
      <c r="G1249" s="835" t="s">
        <v>5592</v>
      </c>
      <c r="H1249" s="835" t="s">
        <v>5593</v>
      </c>
      <c r="I1249" s="849">
        <v>478.11500122025609</v>
      </c>
      <c r="J1249" s="849">
        <v>3</v>
      </c>
      <c r="K1249" s="850">
        <v>956.27000243961811</v>
      </c>
    </row>
    <row r="1250" spans="1:11" ht="14.4" customHeight="1" x14ac:dyDescent="0.3">
      <c r="A1250" s="831" t="s">
        <v>586</v>
      </c>
      <c r="B1250" s="832" t="s">
        <v>587</v>
      </c>
      <c r="C1250" s="835" t="s">
        <v>3372</v>
      </c>
      <c r="D1250" s="863" t="s">
        <v>3373</v>
      </c>
      <c r="E1250" s="835" t="s">
        <v>3894</v>
      </c>
      <c r="F1250" s="863" t="s">
        <v>3895</v>
      </c>
      <c r="G1250" s="835" t="s">
        <v>5594</v>
      </c>
      <c r="H1250" s="835" t="s">
        <v>5595</v>
      </c>
      <c r="I1250" s="849">
        <v>318.77000081290799</v>
      </c>
      <c r="J1250" s="849">
        <v>5</v>
      </c>
      <c r="K1250" s="850">
        <v>1912.5400048792362</v>
      </c>
    </row>
    <row r="1251" spans="1:11" ht="14.4" customHeight="1" x14ac:dyDescent="0.3">
      <c r="A1251" s="831" t="s">
        <v>586</v>
      </c>
      <c r="B1251" s="832" t="s">
        <v>587</v>
      </c>
      <c r="C1251" s="835" t="s">
        <v>3372</v>
      </c>
      <c r="D1251" s="863" t="s">
        <v>3373</v>
      </c>
      <c r="E1251" s="835" t="s">
        <v>3894</v>
      </c>
      <c r="F1251" s="863" t="s">
        <v>3895</v>
      </c>
      <c r="G1251" s="835" t="s">
        <v>5596</v>
      </c>
      <c r="H1251" s="835" t="s">
        <v>5597</v>
      </c>
      <c r="I1251" s="849">
        <v>956.19000244140625</v>
      </c>
      <c r="J1251" s="849">
        <v>2</v>
      </c>
      <c r="K1251" s="850">
        <v>1912.3800048828125</v>
      </c>
    </row>
    <row r="1252" spans="1:11" ht="14.4" customHeight="1" x14ac:dyDescent="0.3">
      <c r="A1252" s="831" t="s">
        <v>586</v>
      </c>
      <c r="B1252" s="832" t="s">
        <v>587</v>
      </c>
      <c r="C1252" s="835" t="s">
        <v>3372</v>
      </c>
      <c r="D1252" s="863" t="s">
        <v>3373</v>
      </c>
      <c r="E1252" s="835" t="s">
        <v>3894</v>
      </c>
      <c r="F1252" s="863" t="s">
        <v>3895</v>
      </c>
      <c r="G1252" s="835" t="s">
        <v>5598</v>
      </c>
      <c r="H1252" s="835" t="s">
        <v>5599</v>
      </c>
      <c r="I1252" s="849">
        <v>5.4999998770654202E-2</v>
      </c>
      <c r="J1252" s="849">
        <v>2</v>
      </c>
      <c r="K1252" s="850">
        <v>0.1099999975413084</v>
      </c>
    </row>
    <row r="1253" spans="1:11" ht="14.4" customHeight="1" x14ac:dyDescent="0.3">
      <c r="A1253" s="831" t="s">
        <v>586</v>
      </c>
      <c r="B1253" s="832" t="s">
        <v>587</v>
      </c>
      <c r="C1253" s="835" t="s">
        <v>3372</v>
      </c>
      <c r="D1253" s="863" t="s">
        <v>3373</v>
      </c>
      <c r="E1253" s="835" t="s">
        <v>3894</v>
      </c>
      <c r="F1253" s="863" t="s">
        <v>3895</v>
      </c>
      <c r="G1253" s="835" t="s">
        <v>5600</v>
      </c>
      <c r="H1253" s="835" t="s">
        <v>5601</v>
      </c>
      <c r="I1253" s="849">
        <v>478.11000122036785</v>
      </c>
      <c r="J1253" s="849">
        <v>2</v>
      </c>
      <c r="K1253" s="850">
        <v>956.2200024407357</v>
      </c>
    </row>
    <row r="1254" spans="1:11" ht="14.4" customHeight="1" x14ac:dyDescent="0.3">
      <c r="A1254" s="831" t="s">
        <v>586</v>
      </c>
      <c r="B1254" s="832" t="s">
        <v>587</v>
      </c>
      <c r="C1254" s="835" t="s">
        <v>3372</v>
      </c>
      <c r="D1254" s="863" t="s">
        <v>3373</v>
      </c>
      <c r="E1254" s="835" t="s">
        <v>3894</v>
      </c>
      <c r="F1254" s="863" t="s">
        <v>3895</v>
      </c>
      <c r="G1254" s="835" t="s">
        <v>5602</v>
      </c>
      <c r="H1254" s="835" t="s">
        <v>5603</v>
      </c>
      <c r="I1254" s="849">
        <v>318.76666747964919</v>
      </c>
      <c r="J1254" s="849">
        <v>4</v>
      </c>
      <c r="K1254" s="850">
        <v>1912.4900048803538</v>
      </c>
    </row>
    <row r="1255" spans="1:11" ht="14.4" customHeight="1" x14ac:dyDescent="0.3">
      <c r="A1255" s="831" t="s">
        <v>586</v>
      </c>
      <c r="B1255" s="832" t="s">
        <v>587</v>
      </c>
      <c r="C1255" s="835" t="s">
        <v>3372</v>
      </c>
      <c r="D1255" s="863" t="s">
        <v>3373</v>
      </c>
      <c r="E1255" s="835" t="s">
        <v>3894</v>
      </c>
      <c r="F1255" s="863" t="s">
        <v>3895</v>
      </c>
      <c r="G1255" s="835" t="s">
        <v>5604</v>
      </c>
      <c r="H1255" s="835" t="s">
        <v>5605</v>
      </c>
      <c r="I1255" s="849">
        <v>956.19000244140625</v>
      </c>
      <c r="J1255" s="849">
        <v>1</v>
      </c>
      <c r="K1255" s="850">
        <v>956.19000244140625</v>
      </c>
    </row>
    <row r="1256" spans="1:11" ht="14.4" customHeight="1" x14ac:dyDescent="0.3">
      <c r="A1256" s="831" t="s">
        <v>586</v>
      </c>
      <c r="B1256" s="832" t="s">
        <v>587</v>
      </c>
      <c r="C1256" s="835" t="s">
        <v>3372</v>
      </c>
      <c r="D1256" s="863" t="s">
        <v>3373</v>
      </c>
      <c r="E1256" s="835" t="s">
        <v>3894</v>
      </c>
      <c r="F1256" s="863" t="s">
        <v>3895</v>
      </c>
      <c r="G1256" s="835" t="s">
        <v>5606</v>
      </c>
      <c r="H1256" s="835" t="s">
        <v>5607</v>
      </c>
      <c r="I1256" s="849">
        <v>5.4999998770654202E-2</v>
      </c>
      <c r="J1256" s="849">
        <v>2</v>
      </c>
      <c r="K1256" s="850">
        <v>0.1099999975413084</v>
      </c>
    </row>
    <row r="1257" spans="1:11" ht="14.4" customHeight="1" x14ac:dyDescent="0.3">
      <c r="A1257" s="831" t="s">
        <v>586</v>
      </c>
      <c r="B1257" s="832" t="s">
        <v>587</v>
      </c>
      <c r="C1257" s="835" t="s">
        <v>3372</v>
      </c>
      <c r="D1257" s="863" t="s">
        <v>3373</v>
      </c>
      <c r="E1257" s="835" t="s">
        <v>3894</v>
      </c>
      <c r="F1257" s="863" t="s">
        <v>3895</v>
      </c>
      <c r="G1257" s="835" t="s">
        <v>5608</v>
      </c>
      <c r="H1257" s="835" t="s">
        <v>5609</v>
      </c>
      <c r="I1257" s="849">
        <v>2.9999999329447746E-2</v>
      </c>
      <c r="J1257" s="849">
        <v>1</v>
      </c>
      <c r="K1257" s="850">
        <v>2.9999999329447746E-2</v>
      </c>
    </row>
    <row r="1258" spans="1:11" ht="14.4" customHeight="1" x14ac:dyDescent="0.3">
      <c r="A1258" s="831" t="s">
        <v>586</v>
      </c>
      <c r="B1258" s="832" t="s">
        <v>587</v>
      </c>
      <c r="C1258" s="835" t="s">
        <v>3372</v>
      </c>
      <c r="D1258" s="863" t="s">
        <v>3373</v>
      </c>
      <c r="E1258" s="835" t="s">
        <v>3894</v>
      </c>
      <c r="F1258" s="863" t="s">
        <v>3895</v>
      </c>
      <c r="G1258" s="835" t="s">
        <v>5610</v>
      </c>
      <c r="H1258" s="835" t="s">
        <v>5611</v>
      </c>
      <c r="I1258" s="849">
        <v>956.19000244140625</v>
      </c>
      <c r="J1258" s="849">
        <v>2</v>
      </c>
      <c r="K1258" s="850">
        <v>1912.3800048828125</v>
      </c>
    </row>
    <row r="1259" spans="1:11" ht="14.4" customHeight="1" x14ac:dyDescent="0.3">
      <c r="A1259" s="831" t="s">
        <v>586</v>
      </c>
      <c r="B1259" s="832" t="s">
        <v>587</v>
      </c>
      <c r="C1259" s="835" t="s">
        <v>3372</v>
      </c>
      <c r="D1259" s="863" t="s">
        <v>3373</v>
      </c>
      <c r="E1259" s="835" t="s">
        <v>3894</v>
      </c>
      <c r="F1259" s="863" t="s">
        <v>3895</v>
      </c>
      <c r="G1259" s="835" t="s">
        <v>5612</v>
      </c>
      <c r="H1259" s="835" t="s">
        <v>5613</v>
      </c>
      <c r="I1259" s="849">
        <v>956.19000244140625</v>
      </c>
      <c r="J1259" s="849">
        <v>2</v>
      </c>
      <c r="K1259" s="850">
        <v>1912.3800048828125</v>
      </c>
    </row>
    <row r="1260" spans="1:11" ht="14.4" customHeight="1" x14ac:dyDescent="0.3">
      <c r="A1260" s="831" t="s">
        <v>586</v>
      </c>
      <c r="B1260" s="832" t="s">
        <v>587</v>
      </c>
      <c r="C1260" s="835" t="s">
        <v>3372</v>
      </c>
      <c r="D1260" s="863" t="s">
        <v>3373</v>
      </c>
      <c r="E1260" s="835" t="s">
        <v>3894</v>
      </c>
      <c r="F1260" s="863" t="s">
        <v>3895</v>
      </c>
      <c r="G1260" s="835" t="s">
        <v>5614</v>
      </c>
      <c r="H1260" s="835" t="s">
        <v>5615</v>
      </c>
      <c r="I1260" s="849">
        <v>956.19000244140625</v>
      </c>
      <c r="J1260" s="849">
        <v>1</v>
      </c>
      <c r="K1260" s="850">
        <v>956.19000244140625</v>
      </c>
    </row>
    <row r="1261" spans="1:11" ht="14.4" customHeight="1" x14ac:dyDescent="0.3">
      <c r="A1261" s="831" t="s">
        <v>586</v>
      </c>
      <c r="B1261" s="832" t="s">
        <v>587</v>
      </c>
      <c r="C1261" s="835" t="s">
        <v>3372</v>
      </c>
      <c r="D1261" s="863" t="s">
        <v>3373</v>
      </c>
      <c r="E1261" s="835" t="s">
        <v>3894</v>
      </c>
      <c r="F1261" s="863" t="s">
        <v>3895</v>
      </c>
      <c r="G1261" s="835" t="s">
        <v>5616</v>
      </c>
      <c r="H1261" s="835" t="s">
        <v>5617</v>
      </c>
      <c r="I1261" s="849">
        <v>5.000000074505806E-2</v>
      </c>
      <c r="J1261" s="849">
        <v>3</v>
      </c>
      <c r="K1261" s="850">
        <v>0.14000000059604645</v>
      </c>
    </row>
    <row r="1262" spans="1:11" ht="14.4" customHeight="1" x14ac:dyDescent="0.3">
      <c r="A1262" s="831" t="s">
        <v>586</v>
      </c>
      <c r="B1262" s="832" t="s">
        <v>587</v>
      </c>
      <c r="C1262" s="835" t="s">
        <v>3372</v>
      </c>
      <c r="D1262" s="863" t="s">
        <v>3373</v>
      </c>
      <c r="E1262" s="835" t="s">
        <v>3894</v>
      </c>
      <c r="F1262" s="863" t="s">
        <v>3895</v>
      </c>
      <c r="G1262" s="835" t="s">
        <v>5618</v>
      </c>
      <c r="H1262" s="835" t="s">
        <v>5619</v>
      </c>
      <c r="I1262" s="849">
        <v>562.49002685584128</v>
      </c>
      <c r="J1262" s="849">
        <v>2</v>
      </c>
      <c r="K1262" s="850">
        <v>1124.9800537116826</v>
      </c>
    </row>
    <row r="1263" spans="1:11" ht="14.4" customHeight="1" x14ac:dyDescent="0.3">
      <c r="A1263" s="831" t="s">
        <v>586</v>
      </c>
      <c r="B1263" s="832" t="s">
        <v>587</v>
      </c>
      <c r="C1263" s="835" t="s">
        <v>3372</v>
      </c>
      <c r="D1263" s="863" t="s">
        <v>3373</v>
      </c>
      <c r="E1263" s="835" t="s">
        <v>3894</v>
      </c>
      <c r="F1263" s="863" t="s">
        <v>3895</v>
      </c>
      <c r="G1263" s="835" t="s">
        <v>5620</v>
      </c>
      <c r="H1263" s="835" t="s">
        <v>5621</v>
      </c>
      <c r="I1263" s="849">
        <v>956.19000244140625</v>
      </c>
      <c r="J1263" s="849">
        <v>4</v>
      </c>
      <c r="K1263" s="850">
        <v>3824.760009765625</v>
      </c>
    </row>
    <row r="1264" spans="1:11" ht="14.4" customHeight="1" x14ac:dyDescent="0.3">
      <c r="A1264" s="831" t="s">
        <v>586</v>
      </c>
      <c r="B1264" s="832" t="s">
        <v>587</v>
      </c>
      <c r="C1264" s="835" t="s">
        <v>3372</v>
      </c>
      <c r="D1264" s="863" t="s">
        <v>3373</v>
      </c>
      <c r="E1264" s="835" t="s">
        <v>3894</v>
      </c>
      <c r="F1264" s="863" t="s">
        <v>3895</v>
      </c>
      <c r="G1264" s="835" t="s">
        <v>5622</v>
      </c>
      <c r="H1264" s="835" t="s">
        <v>5623</v>
      </c>
      <c r="I1264" s="849">
        <v>956.19000244140625</v>
      </c>
      <c r="J1264" s="849">
        <v>1</v>
      </c>
      <c r="K1264" s="850">
        <v>956.19000244140625</v>
      </c>
    </row>
    <row r="1265" spans="1:11" ht="14.4" customHeight="1" x14ac:dyDescent="0.3">
      <c r="A1265" s="831" t="s">
        <v>586</v>
      </c>
      <c r="B1265" s="832" t="s">
        <v>587</v>
      </c>
      <c r="C1265" s="835" t="s">
        <v>3372</v>
      </c>
      <c r="D1265" s="863" t="s">
        <v>3373</v>
      </c>
      <c r="E1265" s="835" t="s">
        <v>3894</v>
      </c>
      <c r="F1265" s="863" t="s">
        <v>3895</v>
      </c>
      <c r="G1265" s="835" t="s">
        <v>5624</v>
      </c>
      <c r="H1265" s="835" t="s">
        <v>5625</v>
      </c>
      <c r="I1265" s="849">
        <v>1124.9300537109375</v>
      </c>
      <c r="J1265" s="849">
        <v>2</v>
      </c>
      <c r="K1265" s="850">
        <v>2249.860107421875</v>
      </c>
    </row>
    <row r="1266" spans="1:11" ht="14.4" customHeight="1" x14ac:dyDescent="0.3">
      <c r="A1266" s="831" t="s">
        <v>586</v>
      </c>
      <c r="B1266" s="832" t="s">
        <v>587</v>
      </c>
      <c r="C1266" s="835" t="s">
        <v>3372</v>
      </c>
      <c r="D1266" s="863" t="s">
        <v>3373</v>
      </c>
      <c r="E1266" s="835" t="s">
        <v>3894</v>
      </c>
      <c r="F1266" s="863" t="s">
        <v>3895</v>
      </c>
      <c r="G1266" s="835" t="s">
        <v>5626</v>
      </c>
      <c r="H1266" s="835" t="s">
        <v>5627</v>
      </c>
      <c r="I1266" s="849">
        <v>1124.9300537109375</v>
      </c>
      <c r="J1266" s="849">
        <v>1</v>
      </c>
      <c r="K1266" s="850">
        <v>1124.9300537109375</v>
      </c>
    </row>
    <row r="1267" spans="1:11" ht="14.4" customHeight="1" x14ac:dyDescent="0.3">
      <c r="A1267" s="831" t="s">
        <v>586</v>
      </c>
      <c r="B1267" s="832" t="s">
        <v>587</v>
      </c>
      <c r="C1267" s="835" t="s">
        <v>3372</v>
      </c>
      <c r="D1267" s="863" t="s">
        <v>3373</v>
      </c>
      <c r="E1267" s="835" t="s">
        <v>3894</v>
      </c>
      <c r="F1267" s="863" t="s">
        <v>3895</v>
      </c>
      <c r="G1267" s="835" t="s">
        <v>5628</v>
      </c>
      <c r="H1267" s="835" t="s">
        <v>5629</v>
      </c>
      <c r="I1267" s="849">
        <v>1124.9300537109375</v>
      </c>
      <c r="J1267" s="849">
        <v>2</v>
      </c>
      <c r="K1267" s="850">
        <v>2249.860107421875</v>
      </c>
    </row>
    <row r="1268" spans="1:11" ht="14.4" customHeight="1" x14ac:dyDescent="0.3">
      <c r="A1268" s="831" t="s">
        <v>586</v>
      </c>
      <c r="B1268" s="832" t="s">
        <v>587</v>
      </c>
      <c r="C1268" s="835" t="s">
        <v>3372</v>
      </c>
      <c r="D1268" s="863" t="s">
        <v>3373</v>
      </c>
      <c r="E1268" s="835" t="s">
        <v>3894</v>
      </c>
      <c r="F1268" s="863" t="s">
        <v>3895</v>
      </c>
      <c r="G1268" s="835" t="s">
        <v>5630</v>
      </c>
      <c r="H1268" s="835" t="s">
        <v>5631</v>
      </c>
      <c r="I1268" s="849">
        <v>1124.9300537109375</v>
      </c>
      <c r="J1268" s="849">
        <v>3</v>
      </c>
      <c r="K1268" s="850">
        <v>3374.7900390625</v>
      </c>
    </row>
    <row r="1269" spans="1:11" ht="14.4" customHeight="1" x14ac:dyDescent="0.3">
      <c r="A1269" s="831" t="s">
        <v>586</v>
      </c>
      <c r="B1269" s="832" t="s">
        <v>587</v>
      </c>
      <c r="C1269" s="835" t="s">
        <v>3372</v>
      </c>
      <c r="D1269" s="863" t="s">
        <v>3373</v>
      </c>
      <c r="E1269" s="835" t="s">
        <v>3894</v>
      </c>
      <c r="F1269" s="863" t="s">
        <v>3895</v>
      </c>
      <c r="G1269" s="835" t="s">
        <v>5632</v>
      </c>
      <c r="H1269" s="835" t="s">
        <v>5633</v>
      </c>
      <c r="I1269" s="849">
        <v>1124.9300537109375</v>
      </c>
      <c r="J1269" s="849">
        <v>3</v>
      </c>
      <c r="K1269" s="850">
        <v>3374.7901611328125</v>
      </c>
    </row>
    <row r="1270" spans="1:11" ht="14.4" customHeight="1" x14ac:dyDescent="0.3">
      <c r="A1270" s="831" t="s">
        <v>586</v>
      </c>
      <c r="B1270" s="832" t="s">
        <v>587</v>
      </c>
      <c r="C1270" s="835" t="s">
        <v>3372</v>
      </c>
      <c r="D1270" s="863" t="s">
        <v>3373</v>
      </c>
      <c r="E1270" s="835" t="s">
        <v>3894</v>
      </c>
      <c r="F1270" s="863" t="s">
        <v>3895</v>
      </c>
      <c r="G1270" s="835" t="s">
        <v>5634</v>
      </c>
      <c r="H1270" s="835" t="s">
        <v>5635</v>
      </c>
      <c r="I1270" s="849">
        <v>516</v>
      </c>
      <c r="J1270" s="849">
        <v>2</v>
      </c>
      <c r="K1270" s="850">
        <v>1032</v>
      </c>
    </row>
    <row r="1271" spans="1:11" ht="14.4" customHeight="1" x14ac:dyDescent="0.3">
      <c r="A1271" s="831" t="s">
        <v>586</v>
      </c>
      <c r="B1271" s="832" t="s">
        <v>587</v>
      </c>
      <c r="C1271" s="835" t="s">
        <v>3372</v>
      </c>
      <c r="D1271" s="863" t="s">
        <v>3373</v>
      </c>
      <c r="E1271" s="835" t="s">
        <v>3894</v>
      </c>
      <c r="F1271" s="863" t="s">
        <v>3895</v>
      </c>
      <c r="G1271" s="835" t="s">
        <v>5636</v>
      </c>
      <c r="H1271" s="835" t="s">
        <v>5637</v>
      </c>
      <c r="I1271" s="849">
        <v>516</v>
      </c>
      <c r="J1271" s="849">
        <v>2</v>
      </c>
      <c r="K1271" s="850">
        <v>1032</v>
      </c>
    </row>
    <row r="1272" spans="1:11" ht="14.4" customHeight="1" x14ac:dyDescent="0.3">
      <c r="A1272" s="831" t="s">
        <v>586</v>
      </c>
      <c r="B1272" s="832" t="s">
        <v>587</v>
      </c>
      <c r="C1272" s="835" t="s">
        <v>3372</v>
      </c>
      <c r="D1272" s="863" t="s">
        <v>3373</v>
      </c>
      <c r="E1272" s="835" t="s">
        <v>3894</v>
      </c>
      <c r="F1272" s="863" t="s">
        <v>3895</v>
      </c>
      <c r="G1272" s="835" t="s">
        <v>5638</v>
      </c>
      <c r="H1272" s="835" t="s">
        <v>5639</v>
      </c>
      <c r="I1272" s="849">
        <v>516</v>
      </c>
      <c r="J1272" s="849">
        <v>1</v>
      </c>
      <c r="K1272" s="850">
        <v>516</v>
      </c>
    </row>
    <row r="1273" spans="1:11" ht="14.4" customHeight="1" x14ac:dyDescent="0.3">
      <c r="A1273" s="831" t="s">
        <v>586</v>
      </c>
      <c r="B1273" s="832" t="s">
        <v>587</v>
      </c>
      <c r="C1273" s="835" t="s">
        <v>3372</v>
      </c>
      <c r="D1273" s="863" t="s">
        <v>3373</v>
      </c>
      <c r="E1273" s="835" t="s">
        <v>3894</v>
      </c>
      <c r="F1273" s="863" t="s">
        <v>3895</v>
      </c>
      <c r="G1273" s="835" t="s">
        <v>5640</v>
      </c>
      <c r="H1273" s="835" t="s">
        <v>5641</v>
      </c>
      <c r="I1273" s="849">
        <v>412</v>
      </c>
      <c r="J1273" s="849">
        <v>1</v>
      </c>
      <c r="K1273" s="850">
        <v>412</v>
      </c>
    </row>
    <row r="1274" spans="1:11" ht="14.4" customHeight="1" x14ac:dyDescent="0.3">
      <c r="A1274" s="831" t="s">
        <v>586</v>
      </c>
      <c r="B1274" s="832" t="s">
        <v>587</v>
      </c>
      <c r="C1274" s="835" t="s">
        <v>3372</v>
      </c>
      <c r="D1274" s="863" t="s">
        <v>3373</v>
      </c>
      <c r="E1274" s="835" t="s">
        <v>3894</v>
      </c>
      <c r="F1274" s="863" t="s">
        <v>3895</v>
      </c>
      <c r="G1274" s="835" t="s">
        <v>5642</v>
      </c>
      <c r="H1274" s="835" t="s">
        <v>5643</v>
      </c>
      <c r="I1274" s="849">
        <v>412</v>
      </c>
      <c r="J1274" s="849">
        <v>2</v>
      </c>
      <c r="K1274" s="850">
        <v>824</v>
      </c>
    </row>
    <row r="1275" spans="1:11" ht="14.4" customHeight="1" x14ac:dyDescent="0.3">
      <c r="A1275" s="831" t="s">
        <v>586</v>
      </c>
      <c r="B1275" s="832" t="s">
        <v>587</v>
      </c>
      <c r="C1275" s="835" t="s">
        <v>3372</v>
      </c>
      <c r="D1275" s="863" t="s">
        <v>3373</v>
      </c>
      <c r="E1275" s="835" t="s">
        <v>3894</v>
      </c>
      <c r="F1275" s="863" t="s">
        <v>3895</v>
      </c>
      <c r="G1275" s="835" t="s">
        <v>5644</v>
      </c>
      <c r="H1275" s="835" t="s">
        <v>5645</v>
      </c>
      <c r="I1275" s="849">
        <v>412</v>
      </c>
      <c r="J1275" s="849">
        <v>1</v>
      </c>
      <c r="K1275" s="850">
        <v>412</v>
      </c>
    </row>
    <row r="1276" spans="1:11" ht="14.4" customHeight="1" x14ac:dyDescent="0.3">
      <c r="A1276" s="831" t="s">
        <v>586</v>
      </c>
      <c r="B1276" s="832" t="s">
        <v>587</v>
      </c>
      <c r="C1276" s="835" t="s">
        <v>3372</v>
      </c>
      <c r="D1276" s="863" t="s">
        <v>3373</v>
      </c>
      <c r="E1276" s="835" t="s">
        <v>3894</v>
      </c>
      <c r="F1276" s="863" t="s">
        <v>3895</v>
      </c>
      <c r="G1276" s="835" t="s">
        <v>5646</v>
      </c>
      <c r="H1276" s="835" t="s">
        <v>5647</v>
      </c>
      <c r="I1276" s="849">
        <v>412.01998901367187</v>
      </c>
      <c r="J1276" s="849">
        <v>1</v>
      </c>
      <c r="K1276" s="850">
        <v>412.01998901367187</v>
      </c>
    </row>
    <row r="1277" spans="1:11" ht="14.4" customHeight="1" x14ac:dyDescent="0.3">
      <c r="A1277" s="831" t="s">
        <v>586</v>
      </c>
      <c r="B1277" s="832" t="s">
        <v>587</v>
      </c>
      <c r="C1277" s="835" t="s">
        <v>3372</v>
      </c>
      <c r="D1277" s="863" t="s">
        <v>3373</v>
      </c>
      <c r="E1277" s="835" t="s">
        <v>3894</v>
      </c>
      <c r="F1277" s="863" t="s">
        <v>3895</v>
      </c>
      <c r="G1277" s="835" t="s">
        <v>5648</v>
      </c>
      <c r="H1277" s="835" t="s">
        <v>5649</v>
      </c>
      <c r="I1277" s="849">
        <v>908.41998291015625</v>
      </c>
      <c r="J1277" s="849">
        <v>1</v>
      </c>
      <c r="K1277" s="850">
        <v>908.41998291015625</v>
      </c>
    </row>
    <row r="1278" spans="1:11" ht="14.4" customHeight="1" x14ac:dyDescent="0.3">
      <c r="A1278" s="831" t="s">
        <v>586</v>
      </c>
      <c r="B1278" s="832" t="s">
        <v>587</v>
      </c>
      <c r="C1278" s="835" t="s">
        <v>3372</v>
      </c>
      <c r="D1278" s="863" t="s">
        <v>3373</v>
      </c>
      <c r="E1278" s="835" t="s">
        <v>3894</v>
      </c>
      <c r="F1278" s="863" t="s">
        <v>3895</v>
      </c>
      <c r="G1278" s="835" t="s">
        <v>5650</v>
      </c>
      <c r="H1278" s="835" t="s">
        <v>5651</v>
      </c>
      <c r="I1278" s="849">
        <v>908.41998291015625</v>
      </c>
      <c r="J1278" s="849">
        <v>2</v>
      </c>
      <c r="K1278" s="850">
        <v>1816.8399658203125</v>
      </c>
    </row>
    <row r="1279" spans="1:11" ht="14.4" customHeight="1" x14ac:dyDescent="0.3">
      <c r="A1279" s="831" t="s">
        <v>586</v>
      </c>
      <c r="B1279" s="832" t="s">
        <v>587</v>
      </c>
      <c r="C1279" s="835" t="s">
        <v>3372</v>
      </c>
      <c r="D1279" s="863" t="s">
        <v>3373</v>
      </c>
      <c r="E1279" s="835" t="s">
        <v>3894</v>
      </c>
      <c r="F1279" s="863" t="s">
        <v>3895</v>
      </c>
      <c r="G1279" s="835" t="s">
        <v>5652</v>
      </c>
      <c r="H1279" s="835" t="s">
        <v>5653</v>
      </c>
      <c r="I1279" s="849">
        <v>908.41998291015625</v>
      </c>
      <c r="J1279" s="849">
        <v>3</v>
      </c>
      <c r="K1279" s="850">
        <v>2725.260009765625</v>
      </c>
    </row>
    <row r="1280" spans="1:11" ht="14.4" customHeight="1" x14ac:dyDescent="0.3">
      <c r="A1280" s="831" t="s">
        <v>586</v>
      </c>
      <c r="B1280" s="832" t="s">
        <v>587</v>
      </c>
      <c r="C1280" s="835" t="s">
        <v>3372</v>
      </c>
      <c r="D1280" s="863" t="s">
        <v>3373</v>
      </c>
      <c r="E1280" s="835" t="s">
        <v>3894</v>
      </c>
      <c r="F1280" s="863" t="s">
        <v>3895</v>
      </c>
      <c r="G1280" s="835" t="s">
        <v>5654</v>
      </c>
      <c r="H1280" s="835" t="s">
        <v>5655</v>
      </c>
      <c r="I1280" s="849">
        <v>943</v>
      </c>
      <c r="J1280" s="849">
        <v>2</v>
      </c>
      <c r="K1280" s="850">
        <v>1886</v>
      </c>
    </row>
    <row r="1281" spans="1:11" ht="14.4" customHeight="1" x14ac:dyDescent="0.3">
      <c r="A1281" s="831" t="s">
        <v>586</v>
      </c>
      <c r="B1281" s="832" t="s">
        <v>587</v>
      </c>
      <c r="C1281" s="835" t="s">
        <v>3372</v>
      </c>
      <c r="D1281" s="863" t="s">
        <v>3373</v>
      </c>
      <c r="E1281" s="835" t="s">
        <v>3894</v>
      </c>
      <c r="F1281" s="863" t="s">
        <v>3895</v>
      </c>
      <c r="G1281" s="835" t="s">
        <v>5656</v>
      </c>
      <c r="H1281" s="835" t="s">
        <v>5657</v>
      </c>
      <c r="I1281" s="849">
        <v>943</v>
      </c>
      <c r="J1281" s="849">
        <v>2</v>
      </c>
      <c r="K1281" s="850">
        <v>1886</v>
      </c>
    </row>
    <row r="1282" spans="1:11" ht="14.4" customHeight="1" x14ac:dyDescent="0.3">
      <c r="A1282" s="831" t="s">
        <v>586</v>
      </c>
      <c r="B1282" s="832" t="s">
        <v>587</v>
      </c>
      <c r="C1282" s="835" t="s">
        <v>3372</v>
      </c>
      <c r="D1282" s="863" t="s">
        <v>3373</v>
      </c>
      <c r="E1282" s="835" t="s">
        <v>3894</v>
      </c>
      <c r="F1282" s="863" t="s">
        <v>3895</v>
      </c>
      <c r="G1282" s="835" t="s">
        <v>5658</v>
      </c>
      <c r="H1282" s="835" t="s">
        <v>5659</v>
      </c>
      <c r="I1282" s="849">
        <v>943</v>
      </c>
      <c r="J1282" s="849">
        <v>14</v>
      </c>
      <c r="K1282" s="850">
        <v>13202</v>
      </c>
    </row>
    <row r="1283" spans="1:11" ht="14.4" customHeight="1" x14ac:dyDescent="0.3">
      <c r="A1283" s="831" t="s">
        <v>586</v>
      </c>
      <c r="B1283" s="832" t="s">
        <v>587</v>
      </c>
      <c r="C1283" s="835" t="s">
        <v>3372</v>
      </c>
      <c r="D1283" s="863" t="s">
        <v>3373</v>
      </c>
      <c r="E1283" s="835" t="s">
        <v>3894</v>
      </c>
      <c r="F1283" s="863" t="s">
        <v>3895</v>
      </c>
      <c r="G1283" s="835" t="s">
        <v>5660</v>
      </c>
      <c r="H1283" s="835" t="s">
        <v>5661</v>
      </c>
      <c r="I1283" s="849">
        <v>943</v>
      </c>
      <c r="J1283" s="849">
        <v>18</v>
      </c>
      <c r="K1283" s="850">
        <v>16974</v>
      </c>
    </row>
    <row r="1284" spans="1:11" ht="14.4" customHeight="1" x14ac:dyDescent="0.3">
      <c r="A1284" s="831" t="s">
        <v>586</v>
      </c>
      <c r="B1284" s="832" t="s">
        <v>587</v>
      </c>
      <c r="C1284" s="835" t="s">
        <v>3372</v>
      </c>
      <c r="D1284" s="863" t="s">
        <v>3373</v>
      </c>
      <c r="E1284" s="835" t="s">
        <v>3894</v>
      </c>
      <c r="F1284" s="863" t="s">
        <v>3895</v>
      </c>
      <c r="G1284" s="835" t="s">
        <v>5662</v>
      </c>
      <c r="H1284" s="835" t="s">
        <v>5663</v>
      </c>
      <c r="I1284" s="849">
        <v>943</v>
      </c>
      <c r="J1284" s="849">
        <v>5</v>
      </c>
      <c r="K1284" s="850">
        <v>4715</v>
      </c>
    </row>
    <row r="1285" spans="1:11" ht="14.4" customHeight="1" x14ac:dyDescent="0.3">
      <c r="A1285" s="831" t="s">
        <v>586</v>
      </c>
      <c r="B1285" s="832" t="s">
        <v>587</v>
      </c>
      <c r="C1285" s="835" t="s">
        <v>3372</v>
      </c>
      <c r="D1285" s="863" t="s">
        <v>3373</v>
      </c>
      <c r="E1285" s="835" t="s">
        <v>3894</v>
      </c>
      <c r="F1285" s="863" t="s">
        <v>3895</v>
      </c>
      <c r="G1285" s="835" t="s">
        <v>5664</v>
      </c>
      <c r="H1285" s="835" t="s">
        <v>5665</v>
      </c>
      <c r="I1285" s="849">
        <v>943</v>
      </c>
      <c r="J1285" s="849">
        <v>2</v>
      </c>
      <c r="K1285" s="850">
        <v>1886</v>
      </c>
    </row>
    <row r="1286" spans="1:11" ht="14.4" customHeight="1" x14ac:dyDescent="0.3">
      <c r="A1286" s="831" t="s">
        <v>586</v>
      </c>
      <c r="B1286" s="832" t="s">
        <v>587</v>
      </c>
      <c r="C1286" s="835" t="s">
        <v>3372</v>
      </c>
      <c r="D1286" s="863" t="s">
        <v>3373</v>
      </c>
      <c r="E1286" s="835" t="s">
        <v>3894</v>
      </c>
      <c r="F1286" s="863" t="s">
        <v>3895</v>
      </c>
      <c r="G1286" s="835" t="s">
        <v>5666</v>
      </c>
      <c r="H1286" s="835" t="s">
        <v>5667</v>
      </c>
      <c r="I1286" s="849">
        <v>506</v>
      </c>
      <c r="J1286" s="849">
        <v>2</v>
      </c>
      <c r="K1286" s="850">
        <v>1012</v>
      </c>
    </row>
    <row r="1287" spans="1:11" ht="14.4" customHeight="1" x14ac:dyDescent="0.3">
      <c r="A1287" s="831" t="s">
        <v>586</v>
      </c>
      <c r="B1287" s="832" t="s">
        <v>587</v>
      </c>
      <c r="C1287" s="835" t="s">
        <v>3372</v>
      </c>
      <c r="D1287" s="863" t="s">
        <v>3373</v>
      </c>
      <c r="E1287" s="835" t="s">
        <v>3894</v>
      </c>
      <c r="F1287" s="863" t="s">
        <v>3895</v>
      </c>
      <c r="G1287" s="835" t="s">
        <v>5668</v>
      </c>
      <c r="H1287" s="835" t="s">
        <v>5669</v>
      </c>
      <c r="I1287" s="849">
        <v>506</v>
      </c>
      <c r="J1287" s="849">
        <v>30</v>
      </c>
      <c r="K1287" s="850">
        <v>15180</v>
      </c>
    </row>
    <row r="1288" spans="1:11" ht="14.4" customHeight="1" x14ac:dyDescent="0.3">
      <c r="A1288" s="831" t="s">
        <v>586</v>
      </c>
      <c r="B1288" s="832" t="s">
        <v>587</v>
      </c>
      <c r="C1288" s="835" t="s">
        <v>3372</v>
      </c>
      <c r="D1288" s="863" t="s">
        <v>3373</v>
      </c>
      <c r="E1288" s="835" t="s">
        <v>3894</v>
      </c>
      <c r="F1288" s="863" t="s">
        <v>3895</v>
      </c>
      <c r="G1288" s="835" t="s">
        <v>5670</v>
      </c>
      <c r="H1288" s="835" t="s">
        <v>5671</v>
      </c>
      <c r="I1288" s="849">
        <v>506</v>
      </c>
      <c r="J1288" s="849">
        <v>11</v>
      </c>
      <c r="K1288" s="850">
        <v>5566</v>
      </c>
    </row>
    <row r="1289" spans="1:11" ht="14.4" customHeight="1" x14ac:dyDescent="0.3">
      <c r="A1289" s="831" t="s">
        <v>586</v>
      </c>
      <c r="B1289" s="832" t="s">
        <v>587</v>
      </c>
      <c r="C1289" s="835" t="s">
        <v>3372</v>
      </c>
      <c r="D1289" s="863" t="s">
        <v>3373</v>
      </c>
      <c r="E1289" s="835" t="s">
        <v>3894</v>
      </c>
      <c r="F1289" s="863" t="s">
        <v>3895</v>
      </c>
      <c r="G1289" s="835" t="s">
        <v>5672</v>
      </c>
      <c r="H1289" s="835" t="s">
        <v>5673</v>
      </c>
      <c r="I1289" s="849">
        <v>506</v>
      </c>
      <c r="J1289" s="849">
        <v>6</v>
      </c>
      <c r="K1289" s="850">
        <v>3036</v>
      </c>
    </row>
    <row r="1290" spans="1:11" ht="14.4" customHeight="1" x14ac:dyDescent="0.3">
      <c r="A1290" s="831" t="s">
        <v>586</v>
      </c>
      <c r="B1290" s="832" t="s">
        <v>587</v>
      </c>
      <c r="C1290" s="835" t="s">
        <v>3372</v>
      </c>
      <c r="D1290" s="863" t="s">
        <v>3373</v>
      </c>
      <c r="E1290" s="835" t="s">
        <v>3894</v>
      </c>
      <c r="F1290" s="863" t="s">
        <v>3895</v>
      </c>
      <c r="G1290" s="835" t="s">
        <v>5674</v>
      </c>
      <c r="H1290" s="835" t="s">
        <v>5675</v>
      </c>
      <c r="I1290" s="849">
        <v>506</v>
      </c>
      <c r="J1290" s="849">
        <v>4</v>
      </c>
      <c r="K1290" s="850">
        <v>2024</v>
      </c>
    </row>
    <row r="1291" spans="1:11" ht="14.4" customHeight="1" x14ac:dyDescent="0.3">
      <c r="A1291" s="831" t="s">
        <v>586</v>
      </c>
      <c r="B1291" s="832" t="s">
        <v>587</v>
      </c>
      <c r="C1291" s="835" t="s">
        <v>3372</v>
      </c>
      <c r="D1291" s="863" t="s">
        <v>3373</v>
      </c>
      <c r="E1291" s="835" t="s">
        <v>3894</v>
      </c>
      <c r="F1291" s="863" t="s">
        <v>3895</v>
      </c>
      <c r="G1291" s="835" t="s">
        <v>5676</v>
      </c>
      <c r="H1291" s="835" t="s">
        <v>5677</v>
      </c>
      <c r="I1291" s="849">
        <v>506</v>
      </c>
      <c r="J1291" s="849">
        <v>3</v>
      </c>
      <c r="K1291" s="850">
        <v>1518</v>
      </c>
    </row>
    <row r="1292" spans="1:11" ht="14.4" customHeight="1" x14ac:dyDescent="0.3">
      <c r="A1292" s="831" t="s">
        <v>586</v>
      </c>
      <c r="B1292" s="832" t="s">
        <v>587</v>
      </c>
      <c r="C1292" s="835" t="s">
        <v>3372</v>
      </c>
      <c r="D1292" s="863" t="s">
        <v>3373</v>
      </c>
      <c r="E1292" s="835" t="s">
        <v>3894</v>
      </c>
      <c r="F1292" s="863" t="s">
        <v>3895</v>
      </c>
      <c r="G1292" s="835" t="s">
        <v>5678</v>
      </c>
      <c r="H1292" s="835" t="s">
        <v>5679</v>
      </c>
      <c r="I1292" s="849">
        <v>506</v>
      </c>
      <c r="J1292" s="849">
        <v>4</v>
      </c>
      <c r="K1292" s="850">
        <v>2024</v>
      </c>
    </row>
    <row r="1293" spans="1:11" ht="14.4" customHeight="1" x14ac:dyDescent="0.3">
      <c r="A1293" s="831" t="s">
        <v>586</v>
      </c>
      <c r="B1293" s="832" t="s">
        <v>587</v>
      </c>
      <c r="C1293" s="835" t="s">
        <v>3372</v>
      </c>
      <c r="D1293" s="863" t="s">
        <v>3373</v>
      </c>
      <c r="E1293" s="835" t="s">
        <v>3894</v>
      </c>
      <c r="F1293" s="863" t="s">
        <v>3895</v>
      </c>
      <c r="G1293" s="835" t="s">
        <v>5680</v>
      </c>
      <c r="H1293" s="835" t="s">
        <v>5681</v>
      </c>
      <c r="I1293" s="849">
        <v>943</v>
      </c>
      <c r="J1293" s="849">
        <v>3</v>
      </c>
      <c r="K1293" s="850">
        <v>2829</v>
      </c>
    </row>
    <row r="1294" spans="1:11" ht="14.4" customHeight="1" x14ac:dyDescent="0.3">
      <c r="A1294" s="831" t="s">
        <v>586</v>
      </c>
      <c r="B1294" s="832" t="s">
        <v>587</v>
      </c>
      <c r="C1294" s="835" t="s">
        <v>3372</v>
      </c>
      <c r="D1294" s="863" t="s">
        <v>3373</v>
      </c>
      <c r="E1294" s="835" t="s">
        <v>3894</v>
      </c>
      <c r="F1294" s="863" t="s">
        <v>3895</v>
      </c>
      <c r="G1294" s="835" t="s">
        <v>5682</v>
      </c>
      <c r="H1294" s="835" t="s">
        <v>5683</v>
      </c>
      <c r="I1294" s="849">
        <v>943</v>
      </c>
      <c r="J1294" s="849">
        <v>1</v>
      </c>
      <c r="K1294" s="850">
        <v>943</v>
      </c>
    </row>
    <row r="1295" spans="1:11" ht="14.4" customHeight="1" x14ac:dyDescent="0.3">
      <c r="A1295" s="831" t="s">
        <v>586</v>
      </c>
      <c r="B1295" s="832" t="s">
        <v>587</v>
      </c>
      <c r="C1295" s="835" t="s">
        <v>3372</v>
      </c>
      <c r="D1295" s="863" t="s">
        <v>3373</v>
      </c>
      <c r="E1295" s="835" t="s">
        <v>3894</v>
      </c>
      <c r="F1295" s="863" t="s">
        <v>3895</v>
      </c>
      <c r="G1295" s="835" t="s">
        <v>5684</v>
      </c>
      <c r="H1295" s="835" t="s">
        <v>5685</v>
      </c>
      <c r="I1295" s="849">
        <v>1163.800048828125</v>
      </c>
      <c r="J1295" s="849">
        <v>1</v>
      </c>
      <c r="K1295" s="850">
        <v>1163.800048828125</v>
      </c>
    </row>
    <row r="1296" spans="1:11" ht="14.4" customHeight="1" x14ac:dyDescent="0.3">
      <c r="A1296" s="831" t="s">
        <v>586</v>
      </c>
      <c r="B1296" s="832" t="s">
        <v>587</v>
      </c>
      <c r="C1296" s="835" t="s">
        <v>3372</v>
      </c>
      <c r="D1296" s="863" t="s">
        <v>3373</v>
      </c>
      <c r="E1296" s="835" t="s">
        <v>3894</v>
      </c>
      <c r="F1296" s="863" t="s">
        <v>3895</v>
      </c>
      <c r="G1296" s="835" t="s">
        <v>5686</v>
      </c>
      <c r="H1296" s="835" t="s">
        <v>5687</v>
      </c>
      <c r="I1296" s="849">
        <v>1163.800048828125</v>
      </c>
      <c r="J1296" s="849">
        <v>1</v>
      </c>
      <c r="K1296" s="850">
        <v>1163.800048828125</v>
      </c>
    </row>
    <row r="1297" spans="1:11" ht="14.4" customHeight="1" x14ac:dyDescent="0.3">
      <c r="A1297" s="831" t="s">
        <v>586</v>
      </c>
      <c r="B1297" s="832" t="s">
        <v>587</v>
      </c>
      <c r="C1297" s="835" t="s">
        <v>3372</v>
      </c>
      <c r="D1297" s="863" t="s">
        <v>3373</v>
      </c>
      <c r="E1297" s="835" t="s">
        <v>3894</v>
      </c>
      <c r="F1297" s="863" t="s">
        <v>3895</v>
      </c>
      <c r="G1297" s="835" t="s">
        <v>5688</v>
      </c>
      <c r="H1297" s="835" t="s">
        <v>5689</v>
      </c>
      <c r="I1297" s="849">
        <v>1053.663330078125</v>
      </c>
      <c r="J1297" s="849">
        <v>3</v>
      </c>
      <c r="K1297" s="850">
        <v>3160.989990234375</v>
      </c>
    </row>
    <row r="1298" spans="1:11" ht="14.4" customHeight="1" x14ac:dyDescent="0.3">
      <c r="A1298" s="831" t="s">
        <v>586</v>
      </c>
      <c r="B1298" s="832" t="s">
        <v>587</v>
      </c>
      <c r="C1298" s="835" t="s">
        <v>3372</v>
      </c>
      <c r="D1298" s="863" t="s">
        <v>3373</v>
      </c>
      <c r="E1298" s="835" t="s">
        <v>3894</v>
      </c>
      <c r="F1298" s="863" t="s">
        <v>3895</v>
      </c>
      <c r="G1298" s="835" t="s">
        <v>5690</v>
      </c>
      <c r="H1298" s="835" t="s">
        <v>5691</v>
      </c>
      <c r="I1298" s="849">
        <v>1053.6533610026042</v>
      </c>
      <c r="J1298" s="849">
        <v>3</v>
      </c>
      <c r="K1298" s="850">
        <v>3160.9600830078125</v>
      </c>
    </row>
    <row r="1299" spans="1:11" ht="14.4" customHeight="1" x14ac:dyDescent="0.3">
      <c r="A1299" s="831" t="s">
        <v>586</v>
      </c>
      <c r="B1299" s="832" t="s">
        <v>587</v>
      </c>
      <c r="C1299" s="835" t="s">
        <v>3372</v>
      </c>
      <c r="D1299" s="863" t="s">
        <v>3373</v>
      </c>
      <c r="E1299" s="835" t="s">
        <v>3894</v>
      </c>
      <c r="F1299" s="863" t="s">
        <v>3895</v>
      </c>
      <c r="G1299" s="835" t="s">
        <v>5692</v>
      </c>
      <c r="H1299" s="835" t="s">
        <v>5693</v>
      </c>
      <c r="I1299" s="849">
        <v>1053.6500244140625</v>
      </c>
      <c r="J1299" s="849">
        <v>3</v>
      </c>
      <c r="K1299" s="850">
        <v>3160.9500732421875</v>
      </c>
    </row>
    <row r="1300" spans="1:11" ht="14.4" customHeight="1" x14ac:dyDescent="0.3">
      <c r="A1300" s="831" t="s">
        <v>586</v>
      </c>
      <c r="B1300" s="832" t="s">
        <v>587</v>
      </c>
      <c r="C1300" s="835" t="s">
        <v>3372</v>
      </c>
      <c r="D1300" s="863" t="s">
        <v>3373</v>
      </c>
      <c r="E1300" s="835" t="s">
        <v>3894</v>
      </c>
      <c r="F1300" s="863" t="s">
        <v>3895</v>
      </c>
      <c r="G1300" s="835" t="s">
        <v>5694</v>
      </c>
      <c r="H1300" s="835" t="s">
        <v>5695</v>
      </c>
      <c r="I1300" s="849">
        <v>1053.6500244140625</v>
      </c>
      <c r="J1300" s="849">
        <v>3</v>
      </c>
      <c r="K1300" s="850">
        <v>3160.9500732421875</v>
      </c>
    </row>
    <row r="1301" spans="1:11" ht="14.4" customHeight="1" x14ac:dyDescent="0.3">
      <c r="A1301" s="831" t="s">
        <v>586</v>
      </c>
      <c r="B1301" s="832" t="s">
        <v>587</v>
      </c>
      <c r="C1301" s="835" t="s">
        <v>3372</v>
      </c>
      <c r="D1301" s="863" t="s">
        <v>3373</v>
      </c>
      <c r="E1301" s="835" t="s">
        <v>3894</v>
      </c>
      <c r="F1301" s="863" t="s">
        <v>3895</v>
      </c>
      <c r="G1301" s="835" t="s">
        <v>5696</v>
      </c>
      <c r="H1301" s="835" t="s">
        <v>5697</v>
      </c>
      <c r="I1301" s="849">
        <v>1053.6500244140625</v>
      </c>
      <c r="J1301" s="849">
        <v>3</v>
      </c>
      <c r="K1301" s="850">
        <v>3160.9500732421875</v>
      </c>
    </row>
    <row r="1302" spans="1:11" ht="14.4" customHeight="1" x14ac:dyDescent="0.3">
      <c r="A1302" s="831" t="s">
        <v>586</v>
      </c>
      <c r="B1302" s="832" t="s">
        <v>587</v>
      </c>
      <c r="C1302" s="835" t="s">
        <v>3372</v>
      </c>
      <c r="D1302" s="863" t="s">
        <v>3373</v>
      </c>
      <c r="E1302" s="835" t="s">
        <v>3894</v>
      </c>
      <c r="F1302" s="863" t="s">
        <v>3895</v>
      </c>
      <c r="G1302" s="835" t="s">
        <v>5698</v>
      </c>
      <c r="H1302" s="835" t="s">
        <v>5699</v>
      </c>
      <c r="I1302" s="849">
        <v>1053.6500244140625</v>
      </c>
      <c r="J1302" s="849">
        <v>4</v>
      </c>
      <c r="K1302" s="850">
        <v>4214.60009765625</v>
      </c>
    </row>
    <row r="1303" spans="1:11" ht="14.4" customHeight="1" x14ac:dyDescent="0.3">
      <c r="A1303" s="831" t="s">
        <v>586</v>
      </c>
      <c r="B1303" s="832" t="s">
        <v>587</v>
      </c>
      <c r="C1303" s="835" t="s">
        <v>3372</v>
      </c>
      <c r="D1303" s="863" t="s">
        <v>3373</v>
      </c>
      <c r="E1303" s="835" t="s">
        <v>3894</v>
      </c>
      <c r="F1303" s="863" t="s">
        <v>3895</v>
      </c>
      <c r="G1303" s="835" t="s">
        <v>5700</v>
      </c>
      <c r="H1303" s="835" t="s">
        <v>5701</v>
      </c>
      <c r="I1303" s="849">
        <v>1053.6500244140625</v>
      </c>
      <c r="J1303" s="849">
        <v>2</v>
      </c>
      <c r="K1303" s="850">
        <v>2107.300048828125</v>
      </c>
    </row>
    <row r="1304" spans="1:11" ht="14.4" customHeight="1" x14ac:dyDescent="0.3">
      <c r="A1304" s="831" t="s">
        <v>586</v>
      </c>
      <c r="B1304" s="832" t="s">
        <v>587</v>
      </c>
      <c r="C1304" s="835" t="s">
        <v>3372</v>
      </c>
      <c r="D1304" s="863" t="s">
        <v>3373</v>
      </c>
      <c r="E1304" s="835" t="s">
        <v>3894</v>
      </c>
      <c r="F1304" s="863" t="s">
        <v>3895</v>
      </c>
      <c r="G1304" s="835" t="s">
        <v>5702</v>
      </c>
      <c r="H1304" s="835" t="s">
        <v>5703</v>
      </c>
      <c r="I1304" s="849">
        <v>581.6300048828125</v>
      </c>
      <c r="J1304" s="849">
        <v>1</v>
      </c>
      <c r="K1304" s="850">
        <v>581.6300048828125</v>
      </c>
    </row>
    <row r="1305" spans="1:11" ht="14.4" customHeight="1" x14ac:dyDescent="0.3">
      <c r="A1305" s="831" t="s">
        <v>586</v>
      </c>
      <c r="B1305" s="832" t="s">
        <v>587</v>
      </c>
      <c r="C1305" s="835" t="s">
        <v>3372</v>
      </c>
      <c r="D1305" s="863" t="s">
        <v>3373</v>
      </c>
      <c r="E1305" s="835" t="s">
        <v>3894</v>
      </c>
      <c r="F1305" s="863" t="s">
        <v>3895</v>
      </c>
      <c r="G1305" s="835" t="s">
        <v>5704</v>
      </c>
      <c r="H1305" s="835" t="s">
        <v>5705</v>
      </c>
      <c r="I1305" s="849">
        <v>581.6300048828125</v>
      </c>
      <c r="J1305" s="849">
        <v>6</v>
      </c>
      <c r="K1305" s="850">
        <v>3489.75</v>
      </c>
    </row>
    <row r="1306" spans="1:11" ht="14.4" customHeight="1" x14ac:dyDescent="0.3">
      <c r="A1306" s="831" t="s">
        <v>586</v>
      </c>
      <c r="B1306" s="832" t="s">
        <v>587</v>
      </c>
      <c r="C1306" s="835" t="s">
        <v>3372</v>
      </c>
      <c r="D1306" s="863" t="s">
        <v>3373</v>
      </c>
      <c r="E1306" s="835" t="s">
        <v>3894</v>
      </c>
      <c r="F1306" s="863" t="s">
        <v>3895</v>
      </c>
      <c r="G1306" s="835" t="s">
        <v>5706</v>
      </c>
      <c r="H1306" s="835" t="s">
        <v>5707</v>
      </c>
      <c r="I1306" s="849">
        <v>1242</v>
      </c>
      <c r="J1306" s="849">
        <v>13</v>
      </c>
      <c r="K1306" s="850">
        <v>16146</v>
      </c>
    </row>
    <row r="1307" spans="1:11" ht="14.4" customHeight="1" x14ac:dyDescent="0.3">
      <c r="A1307" s="831" t="s">
        <v>586</v>
      </c>
      <c r="B1307" s="832" t="s">
        <v>587</v>
      </c>
      <c r="C1307" s="835" t="s">
        <v>3372</v>
      </c>
      <c r="D1307" s="863" t="s">
        <v>3373</v>
      </c>
      <c r="E1307" s="835" t="s">
        <v>3894</v>
      </c>
      <c r="F1307" s="863" t="s">
        <v>3895</v>
      </c>
      <c r="G1307" s="835" t="s">
        <v>5708</v>
      </c>
      <c r="H1307" s="835" t="s">
        <v>5709</v>
      </c>
      <c r="I1307" s="849">
        <v>1242</v>
      </c>
      <c r="J1307" s="849">
        <v>8</v>
      </c>
      <c r="K1307" s="850">
        <v>9936</v>
      </c>
    </row>
    <row r="1308" spans="1:11" ht="14.4" customHeight="1" x14ac:dyDescent="0.3">
      <c r="A1308" s="831" t="s">
        <v>586</v>
      </c>
      <c r="B1308" s="832" t="s">
        <v>587</v>
      </c>
      <c r="C1308" s="835" t="s">
        <v>3372</v>
      </c>
      <c r="D1308" s="863" t="s">
        <v>3373</v>
      </c>
      <c r="E1308" s="835" t="s">
        <v>3894</v>
      </c>
      <c r="F1308" s="863" t="s">
        <v>3895</v>
      </c>
      <c r="G1308" s="835" t="s">
        <v>5710</v>
      </c>
      <c r="H1308" s="835" t="s">
        <v>5711</v>
      </c>
      <c r="I1308" s="849">
        <v>1242</v>
      </c>
      <c r="J1308" s="849">
        <v>5</v>
      </c>
      <c r="K1308" s="850">
        <v>6210</v>
      </c>
    </row>
    <row r="1309" spans="1:11" ht="14.4" customHeight="1" x14ac:dyDescent="0.3">
      <c r="A1309" s="831" t="s">
        <v>586</v>
      </c>
      <c r="B1309" s="832" t="s">
        <v>587</v>
      </c>
      <c r="C1309" s="835" t="s">
        <v>3372</v>
      </c>
      <c r="D1309" s="863" t="s">
        <v>3373</v>
      </c>
      <c r="E1309" s="835" t="s">
        <v>3894</v>
      </c>
      <c r="F1309" s="863" t="s">
        <v>3895</v>
      </c>
      <c r="G1309" s="835" t="s">
        <v>5712</v>
      </c>
      <c r="H1309" s="835" t="s">
        <v>5713</v>
      </c>
      <c r="I1309" s="849">
        <v>1242</v>
      </c>
      <c r="J1309" s="849">
        <v>2</v>
      </c>
      <c r="K1309" s="850">
        <v>2484</v>
      </c>
    </row>
    <row r="1310" spans="1:11" ht="14.4" customHeight="1" x14ac:dyDescent="0.3">
      <c r="A1310" s="831" t="s">
        <v>586</v>
      </c>
      <c r="B1310" s="832" t="s">
        <v>587</v>
      </c>
      <c r="C1310" s="835" t="s">
        <v>3372</v>
      </c>
      <c r="D1310" s="863" t="s">
        <v>3373</v>
      </c>
      <c r="E1310" s="835" t="s">
        <v>3894</v>
      </c>
      <c r="F1310" s="863" t="s">
        <v>3895</v>
      </c>
      <c r="G1310" s="835" t="s">
        <v>5714</v>
      </c>
      <c r="H1310" s="835" t="s">
        <v>5715</v>
      </c>
      <c r="I1310" s="849">
        <v>1955</v>
      </c>
      <c r="J1310" s="849">
        <v>1</v>
      </c>
      <c r="K1310" s="850">
        <v>1955</v>
      </c>
    </row>
    <row r="1311" spans="1:11" ht="14.4" customHeight="1" x14ac:dyDescent="0.3">
      <c r="A1311" s="831" t="s">
        <v>586</v>
      </c>
      <c r="B1311" s="832" t="s">
        <v>587</v>
      </c>
      <c r="C1311" s="835" t="s">
        <v>3372</v>
      </c>
      <c r="D1311" s="863" t="s">
        <v>3373</v>
      </c>
      <c r="E1311" s="835" t="s">
        <v>3894</v>
      </c>
      <c r="F1311" s="863" t="s">
        <v>3895</v>
      </c>
      <c r="G1311" s="835" t="s">
        <v>5716</v>
      </c>
      <c r="H1311" s="835" t="s">
        <v>5717</v>
      </c>
      <c r="I1311" s="849">
        <v>908.4000244140625</v>
      </c>
      <c r="J1311" s="849">
        <v>1</v>
      </c>
      <c r="K1311" s="850">
        <v>908.4000244140625</v>
      </c>
    </row>
    <row r="1312" spans="1:11" ht="14.4" customHeight="1" x14ac:dyDescent="0.3">
      <c r="A1312" s="831" t="s">
        <v>586</v>
      </c>
      <c r="B1312" s="832" t="s">
        <v>587</v>
      </c>
      <c r="C1312" s="835" t="s">
        <v>3372</v>
      </c>
      <c r="D1312" s="863" t="s">
        <v>3373</v>
      </c>
      <c r="E1312" s="835" t="s">
        <v>3894</v>
      </c>
      <c r="F1312" s="863" t="s">
        <v>3895</v>
      </c>
      <c r="G1312" s="835" t="s">
        <v>5718</v>
      </c>
      <c r="H1312" s="835" t="s">
        <v>5719</v>
      </c>
      <c r="I1312" s="849">
        <v>908.41998291015625</v>
      </c>
      <c r="J1312" s="849">
        <v>3</v>
      </c>
      <c r="K1312" s="850">
        <v>2725.260009765625</v>
      </c>
    </row>
    <row r="1313" spans="1:11" ht="14.4" customHeight="1" x14ac:dyDescent="0.3">
      <c r="A1313" s="831" t="s">
        <v>586</v>
      </c>
      <c r="B1313" s="832" t="s">
        <v>587</v>
      </c>
      <c r="C1313" s="835" t="s">
        <v>3372</v>
      </c>
      <c r="D1313" s="863" t="s">
        <v>3373</v>
      </c>
      <c r="E1313" s="835" t="s">
        <v>3894</v>
      </c>
      <c r="F1313" s="863" t="s">
        <v>3895</v>
      </c>
      <c r="G1313" s="835" t="s">
        <v>5720</v>
      </c>
      <c r="H1313" s="835" t="s">
        <v>5721</v>
      </c>
      <c r="I1313" s="849">
        <v>1213.5</v>
      </c>
      <c r="J1313" s="849">
        <v>1</v>
      </c>
      <c r="K1313" s="850">
        <v>1213.5</v>
      </c>
    </row>
    <row r="1314" spans="1:11" ht="14.4" customHeight="1" x14ac:dyDescent="0.3">
      <c r="A1314" s="831" t="s">
        <v>586</v>
      </c>
      <c r="B1314" s="832" t="s">
        <v>587</v>
      </c>
      <c r="C1314" s="835" t="s">
        <v>3372</v>
      </c>
      <c r="D1314" s="863" t="s">
        <v>3373</v>
      </c>
      <c r="E1314" s="835" t="s">
        <v>3894</v>
      </c>
      <c r="F1314" s="863" t="s">
        <v>3895</v>
      </c>
      <c r="G1314" s="835" t="s">
        <v>5722</v>
      </c>
      <c r="H1314" s="835" t="s">
        <v>5723</v>
      </c>
      <c r="I1314" s="849">
        <v>1247.2074890136719</v>
      </c>
      <c r="J1314" s="849">
        <v>5</v>
      </c>
      <c r="K1314" s="850">
        <v>6202.3299560546875</v>
      </c>
    </row>
    <row r="1315" spans="1:11" ht="14.4" customHeight="1" x14ac:dyDescent="0.3">
      <c r="A1315" s="831" t="s">
        <v>586</v>
      </c>
      <c r="B1315" s="832" t="s">
        <v>587</v>
      </c>
      <c r="C1315" s="835" t="s">
        <v>3372</v>
      </c>
      <c r="D1315" s="863" t="s">
        <v>3373</v>
      </c>
      <c r="E1315" s="835" t="s">
        <v>3894</v>
      </c>
      <c r="F1315" s="863" t="s">
        <v>3895</v>
      </c>
      <c r="G1315" s="835" t="s">
        <v>5724</v>
      </c>
      <c r="H1315" s="835" t="s">
        <v>5725</v>
      </c>
      <c r="I1315" s="849">
        <v>1213.502001953125</v>
      </c>
      <c r="J1315" s="849">
        <v>6</v>
      </c>
      <c r="K1315" s="850">
        <v>7281.010009765625</v>
      </c>
    </row>
    <row r="1316" spans="1:11" ht="14.4" customHeight="1" x14ac:dyDescent="0.3">
      <c r="A1316" s="831" t="s">
        <v>586</v>
      </c>
      <c r="B1316" s="832" t="s">
        <v>587</v>
      </c>
      <c r="C1316" s="835" t="s">
        <v>3372</v>
      </c>
      <c r="D1316" s="863" t="s">
        <v>3373</v>
      </c>
      <c r="E1316" s="835" t="s">
        <v>3894</v>
      </c>
      <c r="F1316" s="863" t="s">
        <v>3895</v>
      </c>
      <c r="G1316" s="835" t="s">
        <v>5726</v>
      </c>
      <c r="H1316" s="835" t="s">
        <v>5727</v>
      </c>
      <c r="I1316" s="849">
        <v>1213.4981800426137</v>
      </c>
      <c r="J1316" s="849">
        <v>17</v>
      </c>
      <c r="K1316" s="850">
        <v>20629.489990234375</v>
      </c>
    </row>
    <row r="1317" spans="1:11" ht="14.4" customHeight="1" x14ac:dyDescent="0.3">
      <c r="A1317" s="831" t="s">
        <v>586</v>
      </c>
      <c r="B1317" s="832" t="s">
        <v>587</v>
      </c>
      <c r="C1317" s="835" t="s">
        <v>3372</v>
      </c>
      <c r="D1317" s="863" t="s">
        <v>3373</v>
      </c>
      <c r="E1317" s="835" t="s">
        <v>3894</v>
      </c>
      <c r="F1317" s="863" t="s">
        <v>3895</v>
      </c>
      <c r="G1317" s="835" t="s">
        <v>5728</v>
      </c>
      <c r="H1317" s="835" t="s">
        <v>5729</v>
      </c>
      <c r="I1317" s="849">
        <v>1213.5021449497767</v>
      </c>
      <c r="J1317" s="849">
        <v>17</v>
      </c>
      <c r="K1317" s="850">
        <v>20629.530029296875</v>
      </c>
    </row>
    <row r="1318" spans="1:11" ht="14.4" customHeight="1" x14ac:dyDescent="0.3">
      <c r="A1318" s="831" t="s">
        <v>586</v>
      </c>
      <c r="B1318" s="832" t="s">
        <v>587</v>
      </c>
      <c r="C1318" s="835" t="s">
        <v>3372</v>
      </c>
      <c r="D1318" s="863" t="s">
        <v>3373</v>
      </c>
      <c r="E1318" s="835" t="s">
        <v>3894</v>
      </c>
      <c r="F1318" s="863" t="s">
        <v>3895</v>
      </c>
      <c r="G1318" s="835" t="s">
        <v>5730</v>
      </c>
      <c r="H1318" s="835" t="s">
        <v>5731</v>
      </c>
      <c r="I1318" s="849">
        <v>1322.6809414950285</v>
      </c>
      <c r="J1318" s="849">
        <v>22</v>
      </c>
      <c r="K1318" s="850">
        <v>29098.900512695313</v>
      </c>
    </row>
    <row r="1319" spans="1:11" ht="14.4" customHeight="1" x14ac:dyDescent="0.3">
      <c r="A1319" s="831" t="s">
        <v>586</v>
      </c>
      <c r="B1319" s="832" t="s">
        <v>587</v>
      </c>
      <c r="C1319" s="835" t="s">
        <v>3372</v>
      </c>
      <c r="D1319" s="863" t="s">
        <v>3373</v>
      </c>
      <c r="E1319" s="835" t="s">
        <v>3894</v>
      </c>
      <c r="F1319" s="863" t="s">
        <v>3895</v>
      </c>
      <c r="G1319" s="835" t="s">
        <v>5732</v>
      </c>
      <c r="H1319" s="835" t="s">
        <v>5733</v>
      </c>
      <c r="I1319" s="849">
        <v>1322.6709539240057</v>
      </c>
      <c r="J1319" s="849">
        <v>16</v>
      </c>
      <c r="K1319" s="850">
        <v>21162.740600585938</v>
      </c>
    </row>
    <row r="1320" spans="1:11" ht="14.4" customHeight="1" x14ac:dyDescent="0.3">
      <c r="A1320" s="831" t="s">
        <v>586</v>
      </c>
      <c r="B1320" s="832" t="s">
        <v>587</v>
      </c>
      <c r="C1320" s="835" t="s">
        <v>3372</v>
      </c>
      <c r="D1320" s="863" t="s">
        <v>3373</v>
      </c>
      <c r="E1320" s="835" t="s">
        <v>3894</v>
      </c>
      <c r="F1320" s="863" t="s">
        <v>3895</v>
      </c>
      <c r="G1320" s="835" t="s">
        <v>5734</v>
      </c>
      <c r="H1320" s="835" t="s">
        <v>5735</v>
      </c>
      <c r="I1320" s="849">
        <v>1322.6733805338542</v>
      </c>
      <c r="J1320" s="849">
        <v>11</v>
      </c>
      <c r="K1320" s="850">
        <v>14549.410400390625</v>
      </c>
    </row>
    <row r="1321" spans="1:11" ht="14.4" customHeight="1" x14ac:dyDescent="0.3">
      <c r="A1321" s="831" t="s">
        <v>586</v>
      </c>
      <c r="B1321" s="832" t="s">
        <v>587</v>
      </c>
      <c r="C1321" s="835" t="s">
        <v>3372</v>
      </c>
      <c r="D1321" s="863" t="s">
        <v>3373</v>
      </c>
      <c r="E1321" s="835" t="s">
        <v>3894</v>
      </c>
      <c r="F1321" s="863" t="s">
        <v>3895</v>
      </c>
      <c r="G1321" s="835" t="s">
        <v>5736</v>
      </c>
      <c r="H1321" s="835" t="s">
        <v>5737</v>
      </c>
      <c r="I1321" s="849">
        <v>1322.6700439453125</v>
      </c>
      <c r="J1321" s="849">
        <v>6</v>
      </c>
      <c r="K1321" s="850">
        <v>7936.0301513671875</v>
      </c>
    </row>
    <row r="1322" spans="1:11" ht="14.4" customHeight="1" x14ac:dyDescent="0.3">
      <c r="A1322" s="831" t="s">
        <v>586</v>
      </c>
      <c r="B1322" s="832" t="s">
        <v>587</v>
      </c>
      <c r="C1322" s="835" t="s">
        <v>3372</v>
      </c>
      <c r="D1322" s="863" t="s">
        <v>3373</v>
      </c>
      <c r="E1322" s="835" t="s">
        <v>3894</v>
      </c>
      <c r="F1322" s="863" t="s">
        <v>3895</v>
      </c>
      <c r="G1322" s="835" t="s">
        <v>5738</v>
      </c>
      <c r="H1322" s="835" t="s">
        <v>5739</v>
      </c>
      <c r="I1322" s="849">
        <v>1175.7122531467014</v>
      </c>
      <c r="J1322" s="849">
        <v>11</v>
      </c>
      <c r="K1322" s="850">
        <v>14549.430410156026</v>
      </c>
    </row>
    <row r="1323" spans="1:11" ht="14.4" customHeight="1" x14ac:dyDescent="0.3">
      <c r="A1323" s="831" t="s">
        <v>586</v>
      </c>
      <c r="B1323" s="832" t="s">
        <v>587</v>
      </c>
      <c r="C1323" s="835" t="s">
        <v>3372</v>
      </c>
      <c r="D1323" s="863" t="s">
        <v>3373</v>
      </c>
      <c r="E1323" s="835" t="s">
        <v>3894</v>
      </c>
      <c r="F1323" s="863" t="s">
        <v>3895</v>
      </c>
      <c r="G1323" s="835" t="s">
        <v>5740</v>
      </c>
      <c r="H1323" s="835" t="s">
        <v>5741</v>
      </c>
      <c r="I1323" s="849">
        <v>1405.5225219726562</v>
      </c>
      <c r="J1323" s="849">
        <v>6</v>
      </c>
      <c r="K1323" s="850">
        <v>8433.130126953125</v>
      </c>
    </row>
    <row r="1324" spans="1:11" ht="14.4" customHeight="1" x14ac:dyDescent="0.3">
      <c r="A1324" s="831" t="s">
        <v>586</v>
      </c>
      <c r="B1324" s="832" t="s">
        <v>587</v>
      </c>
      <c r="C1324" s="835" t="s">
        <v>3372</v>
      </c>
      <c r="D1324" s="863" t="s">
        <v>3373</v>
      </c>
      <c r="E1324" s="835" t="s">
        <v>3894</v>
      </c>
      <c r="F1324" s="863" t="s">
        <v>3895</v>
      </c>
      <c r="G1324" s="835" t="s">
        <v>5742</v>
      </c>
      <c r="H1324" s="835" t="s">
        <v>5743</v>
      </c>
      <c r="I1324" s="849">
        <v>1405.52001953125</v>
      </c>
      <c r="J1324" s="849">
        <v>2</v>
      </c>
      <c r="K1324" s="850">
        <v>2811.0400390625</v>
      </c>
    </row>
    <row r="1325" spans="1:11" ht="14.4" customHeight="1" x14ac:dyDescent="0.3">
      <c r="A1325" s="831" t="s">
        <v>586</v>
      </c>
      <c r="B1325" s="832" t="s">
        <v>587</v>
      </c>
      <c r="C1325" s="835" t="s">
        <v>3372</v>
      </c>
      <c r="D1325" s="863" t="s">
        <v>3373</v>
      </c>
      <c r="E1325" s="835" t="s">
        <v>3894</v>
      </c>
      <c r="F1325" s="863" t="s">
        <v>3895</v>
      </c>
      <c r="G1325" s="835" t="s">
        <v>5744</v>
      </c>
      <c r="H1325" s="835" t="s">
        <v>5745</v>
      </c>
      <c r="I1325" s="849">
        <v>1637.489990234375</v>
      </c>
      <c r="J1325" s="849">
        <v>2</v>
      </c>
      <c r="K1325" s="850">
        <v>3274.97998046875</v>
      </c>
    </row>
    <row r="1326" spans="1:11" ht="14.4" customHeight="1" x14ac:dyDescent="0.3">
      <c r="A1326" s="831" t="s">
        <v>586</v>
      </c>
      <c r="B1326" s="832" t="s">
        <v>587</v>
      </c>
      <c r="C1326" s="835" t="s">
        <v>3372</v>
      </c>
      <c r="D1326" s="863" t="s">
        <v>3373</v>
      </c>
      <c r="E1326" s="835" t="s">
        <v>3894</v>
      </c>
      <c r="F1326" s="863" t="s">
        <v>3895</v>
      </c>
      <c r="G1326" s="835" t="s">
        <v>5746</v>
      </c>
      <c r="H1326" s="835" t="s">
        <v>5747</v>
      </c>
      <c r="I1326" s="849">
        <v>886.010009765625</v>
      </c>
      <c r="J1326" s="849">
        <v>1</v>
      </c>
      <c r="K1326" s="850">
        <v>886.010009765625</v>
      </c>
    </row>
    <row r="1327" spans="1:11" ht="14.4" customHeight="1" x14ac:dyDescent="0.3">
      <c r="A1327" s="831" t="s">
        <v>586</v>
      </c>
      <c r="B1327" s="832" t="s">
        <v>587</v>
      </c>
      <c r="C1327" s="835" t="s">
        <v>3372</v>
      </c>
      <c r="D1327" s="863" t="s">
        <v>3373</v>
      </c>
      <c r="E1327" s="835" t="s">
        <v>3894</v>
      </c>
      <c r="F1327" s="863" t="s">
        <v>3895</v>
      </c>
      <c r="G1327" s="835" t="s">
        <v>5748</v>
      </c>
      <c r="H1327" s="835" t="s">
        <v>5749</v>
      </c>
      <c r="I1327" s="849">
        <v>886.010009765625</v>
      </c>
      <c r="J1327" s="849">
        <v>1</v>
      </c>
      <c r="K1327" s="850">
        <v>886.010009765625</v>
      </c>
    </row>
    <row r="1328" spans="1:11" ht="14.4" customHeight="1" x14ac:dyDescent="0.3">
      <c r="A1328" s="831" t="s">
        <v>586</v>
      </c>
      <c r="B1328" s="832" t="s">
        <v>587</v>
      </c>
      <c r="C1328" s="835" t="s">
        <v>3372</v>
      </c>
      <c r="D1328" s="863" t="s">
        <v>3373</v>
      </c>
      <c r="E1328" s="835" t="s">
        <v>3894</v>
      </c>
      <c r="F1328" s="863" t="s">
        <v>3895</v>
      </c>
      <c r="G1328" s="835" t="s">
        <v>5750</v>
      </c>
      <c r="H1328" s="835" t="s">
        <v>5751</v>
      </c>
      <c r="I1328" s="849">
        <v>1089.719970703125</v>
      </c>
      <c r="J1328" s="849">
        <v>1</v>
      </c>
      <c r="K1328" s="850">
        <v>1089.719970703125</v>
      </c>
    </row>
    <row r="1329" spans="1:11" ht="14.4" customHeight="1" x14ac:dyDescent="0.3">
      <c r="A1329" s="831" t="s">
        <v>586</v>
      </c>
      <c r="B1329" s="832" t="s">
        <v>587</v>
      </c>
      <c r="C1329" s="835" t="s">
        <v>3372</v>
      </c>
      <c r="D1329" s="863" t="s">
        <v>3373</v>
      </c>
      <c r="E1329" s="835" t="s">
        <v>3894</v>
      </c>
      <c r="F1329" s="863" t="s">
        <v>3895</v>
      </c>
      <c r="G1329" s="835" t="s">
        <v>5752</v>
      </c>
      <c r="H1329" s="835" t="s">
        <v>5753</v>
      </c>
      <c r="I1329" s="849">
        <v>1089.719970703125</v>
      </c>
      <c r="J1329" s="849">
        <v>3</v>
      </c>
      <c r="K1329" s="850">
        <v>3269.159912109375</v>
      </c>
    </row>
    <row r="1330" spans="1:11" ht="14.4" customHeight="1" x14ac:dyDescent="0.3">
      <c r="A1330" s="831" t="s">
        <v>586</v>
      </c>
      <c r="B1330" s="832" t="s">
        <v>587</v>
      </c>
      <c r="C1330" s="835" t="s">
        <v>3372</v>
      </c>
      <c r="D1330" s="863" t="s">
        <v>3373</v>
      </c>
      <c r="E1330" s="835" t="s">
        <v>3894</v>
      </c>
      <c r="F1330" s="863" t="s">
        <v>3895</v>
      </c>
      <c r="G1330" s="835" t="s">
        <v>5754</v>
      </c>
      <c r="H1330" s="835" t="s">
        <v>5755</v>
      </c>
      <c r="I1330" s="849">
        <v>1089.719970703125</v>
      </c>
      <c r="J1330" s="849">
        <v>3</v>
      </c>
      <c r="K1330" s="850">
        <v>3269.159912109375</v>
      </c>
    </row>
    <row r="1331" spans="1:11" ht="14.4" customHeight="1" x14ac:dyDescent="0.3">
      <c r="A1331" s="831" t="s">
        <v>586</v>
      </c>
      <c r="B1331" s="832" t="s">
        <v>587</v>
      </c>
      <c r="C1331" s="835" t="s">
        <v>3372</v>
      </c>
      <c r="D1331" s="863" t="s">
        <v>3373</v>
      </c>
      <c r="E1331" s="835" t="s">
        <v>3894</v>
      </c>
      <c r="F1331" s="863" t="s">
        <v>3895</v>
      </c>
      <c r="G1331" s="835" t="s">
        <v>5756</v>
      </c>
      <c r="H1331" s="835" t="s">
        <v>5757</v>
      </c>
      <c r="I1331" s="849">
        <v>1089.719970703125</v>
      </c>
      <c r="J1331" s="849">
        <v>1</v>
      </c>
      <c r="K1331" s="850">
        <v>1089.719970703125</v>
      </c>
    </row>
    <row r="1332" spans="1:11" ht="14.4" customHeight="1" x14ac:dyDescent="0.3">
      <c r="A1332" s="831" t="s">
        <v>586</v>
      </c>
      <c r="B1332" s="832" t="s">
        <v>587</v>
      </c>
      <c r="C1332" s="835" t="s">
        <v>3372</v>
      </c>
      <c r="D1332" s="863" t="s">
        <v>3373</v>
      </c>
      <c r="E1332" s="835" t="s">
        <v>3894</v>
      </c>
      <c r="F1332" s="863" t="s">
        <v>3895</v>
      </c>
      <c r="G1332" s="835" t="s">
        <v>5758</v>
      </c>
      <c r="H1332" s="835" t="s">
        <v>5759</v>
      </c>
      <c r="I1332" s="849">
        <v>1089.719970703125</v>
      </c>
      <c r="J1332" s="849">
        <v>6</v>
      </c>
      <c r="K1332" s="850">
        <v>6538.31982421875</v>
      </c>
    </row>
    <row r="1333" spans="1:11" ht="14.4" customHeight="1" x14ac:dyDescent="0.3">
      <c r="A1333" s="831" t="s">
        <v>586</v>
      </c>
      <c r="B1333" s="832" t="s">
        <v>587</v>
      </c>
      <c r="C1333" s="835" t="s">
        <v>3372</v>
      </c>
      <c r="D1333" s="863" t="s">
        <v>3373</v>
      </c>
      <c r="E1333" s="835" t="s">
        <v>3894</v>
      </c>
      <c r="F1333" s="863" t="s">
        <v>3895</v>
      </c>
      <c r="G1333" s="835" t="s">
        <v>5760</v>
      </c>
      <c r="H1333" s="835" t="s">
        <v>5761</v>
      </c>
      <c r="I1333" s="849">
        <v>1161.8379638671875</v>
      </c>
      <c r="J1333" s="849">
        <v>6</v>
      </c>
      <c r="K1333" s="850">
        <v>6971.019775390625</v>
      </c>
    </row>
    <row r="1334" spans="1:11" ht="14.4" customHeight="1" x14ac:dyDescent="0.3">
      <c r="A1334" s="831" t="s">
        <v>586</v>
      </c>
      <c r="B1334" s="832" t="s">
        <v>587</v>
      </c>
      <c r="C1334" s="835" t="s">
        <v>3372</v>
      </c>
      <c r="D1334" s="863" t="s">
        <v>3373</v>
      </c>
      <c r="E1334" s="835" t="s">
        <v>3894</v>
      </c>
      <c r="F1334" s="863" t="s">
        <v>3895</v>
      </c>
      <c r="G1334" s="835" t="s">
        <v>5762</v>
      </c>
      <c r="H1334" s="835" t="s">
        <v>5763</v>
      </c>
      <c r="I1334" s="849">
        <v>1161.8399658203125</v>
      </c>
      <c r="J1334" s="849">
        <v>2</v>
      </c>
      <c r="K1334" s="850">
        <v>2323.679931640625</v>
      </c>
    </row>
    <row r="1335" spans="1:11" ht="14.4" customHeight="1" x14ac:dyDescent="0.3">
      <c r="A1335" s="831" t="s">
        <v>586</v>
      </c>
      <c r="B1335" s="832" t="s">
        <v>587</v>
      </c>
      <c r="C1335" s="835" t="s">
        <v>3372</v>
      </c>
      <c r="D1335" s="863" t="s">
        <v>3373</v>
      </c>
      <c r="E1335" s="835" t="s">
        <v>3894</v>
      </c>
      <c r="F1335" s="863" t="s">
        <v>3895</v>
      </c>
      <c r="G1335" s="835" t="s">
        <v>5764</v>
      </c>
      <c r="H1335" s="835" t="s">
        <v>5765</v>
      </c>
      <c r="I1335" s="849">
        <v>1161.8399658203125</v>
      </c>
      <c r="J1335" s="849">
        <v>3</v>
      </c>
      <c r="K1335" s="850">
        <v>3485.5198974609375</v>
      </c>
    </row>
    <row r="1336" spans="1:11" ht="14.4" customHeight="1" x14ac:dyDescent="0.3">
      <c r="A1336" s="831" t="s">
        <v>586</v>
      </c>
      <c r="B1336" s="832" t="s">
        <v>587</v>
      </c>
      <c r="C1336" s="835" t="s">
        <v>3372</v>
      </c>
      <c r="D1336" s="863" t="s">
        <v>3373</v>
      </c>
      <c r="E1336" s="835" t="s">
        <v>3894</v>
      </c>
      <c r="F1336" s="863" t="s">
        <v>3895</v>
      </c>
      <c r="G1336" s="835" t="s">
        <v>5766</v>
      </c>
      <c r="H1336" s="835" t="s">
        <v>5767</v>
      </c>
      <c r="I1336" s="849">
        <v>1161.8399658203125</v>
      </c>
      <c r="J1336" s="849">
        <v>3</v>
      </c>
      <c r="K1336" s="850">
        <v>3485.5198974609375</v>
      </c>
    </row>
    <row r="1337" spans="1:11" ht="14.4" customHeight="1" x14ac:dyDescent="0.3">
      <c r="A1337" s="831" t="s">
        <v>586</v>
      </c>
      <c r="B1337" s="832" t="s">
        <v>587</v>
      </c>
      <c r="C1337" s="835" t="s">
        <v>3372</v>
      </c>
      <c r="D1337" s="863" t="s">
        <v>3373</v>
      </c>
      <c r="E1337" s="835" t="s">
        <v>3894</v>
      </c>
      <c r="F1337" s="863" t="s">
        <v>3895</v>
      </c>
      <c r="G1337" s="835" t="s">
        <v>5768</v>
      </c>
      <c r="H1337" s="835" t="s">
        <v>5769</v>
      </c>
      <c r="I1337" s="849">
        <v>1161.8374633789062</v>
      </c>
      <c r="J1337" s="849">
        <v>7</v>
      </c>
      <c r="K1337" s="850">
        <v>8132.85986328125</v>
      </c>
    </row>
    <row r="1338" spans="1:11" ht="14.4" customHeight="1" x14ac:dyDescent="0.3">
      <c r="A1338" s="831" t="s">
        <v>586</v>
      </c>
      <c r="B1338" s="832" t="s">
        <v>587</v>
      </c>
      <c r="C1338" s="835" t="s">
        <v>3372</v>
      </c>
      <c r="D1338" s="863" t="s">
        <v>3373</v>
      </c>
      <c r="E1338" s="835" t="s">
        <v>3894</v>
      </c>
      <c r="F1338" s="863" t="s">
        <v>3895</v>
      </c>
      <c r="G1338" s="835" t="s">
        <v>5770</v>
      </c>
      <c r="H1338" s="835" t="s">
        <v>5771</v>
      </c>
      <c r="I1338" s="849">
        <v>1161.8349609375</v>
      </c>
      <c r="J1338" s="849">
        <v>4</v>
      </c>
      <c r="K1338" s="850">
        <v>4647.33984375</v>
      </c>
    </row>
    <row r="1339" spans="1:11" ht="14.4" customHeight="1" x14ac:dyDescent="0.3">
      <c r="A1339" s="831" t="s">
        <v>586</v>
      </c>
      <c r="B1339" s="832" t="s">
        <v>587</v>
      </c>
      <c r="C1339" s="835" t="s">
        <v>3372</v>
      </c>
      <c r="D1339" s="863" t="s">
        <v>3373</v>
      </c>
      <c r="E1339" s="835" t="s">
        <v>3894</v>
      </c>
      <c r="F1339" s="863" t="s">
        <v>3895</v>
      </c>
      <c r="G1339" s="835" t="s">
        <v>5772</v>
      </c>
      <c r="H1339" s="835" t="s">
        <v>5773</v>
      </c>
      <c r="I1339" s="849">
        <v>1161.8399658203125</v>
      </c>
      <c r="J1339" s="849">
        <v>3</v>
      </c>
      <c r="K1339" s="850">
        <v>3485.5198974609375</v>
      </c>
    </row>
    <row r="1340" spans="1:11" ht="14.4" customHeight="1" x14ac:dyDescent="0.3">
      <c r="A1340" s="831" t="s">
        <v>586</v>
      </c>
      <c r="B1340" s="832" t="s">
        <v>587</v>
      </c>
      <c r="C1340" s="835" t="s">
        <v>3372</v>
      </c>
      <c r="D1340" s="863" t="s">
        <v>3373</v>
      </c>
      <c r="E1340" s="835" t="s">
        <v>3894</v>
      </c>
      <c r="F1340" s="863" t="s">
        <v>3895</v>
      </c>
      <c r="G1340" s="835" t="s">
        <v>5774</v>
      </c>
      <c r="H1340" s="835" t="s">
        <v>5775</v>
      </c>
      <c r="I1340" s="849">
        <v>1161.8299560546875</v>
      </c>
      <c r="J1340" s="849">
        <v>1</v>
      </c>
      <c r="K1340" s="850">
        <v>1161.8299560546875</v>
      </c>
    </row>
    <row r="1341" spans="1:11" ht="14.4" customHeight="1" x14ac:dyDescent="0.3">
      <c r="A1341" s="831" t="s">
        <v>586</v>
      </c>
      <c r="B1341" s="832" t="s">
        <v>587</v>
      </c>
      <c r="C1341" s="835" t="s">
        <v>3372</v>
      </c>
      <c r="D1341" s="863" t="s">
        <v>3373</v>
      </c>
      <c r="E1341" s="835" t="s">
        <v>3894</v>
      </c>
      <c r="F1341" s="863" t="s">
        <v>3895</v>
      </c>
      <c r="G1341" s="835" t="s">
        <v>5776</v>
      </c>
      <c r="H1341" s="835" t="s">
        <v>5777</v>
      </c>
      <c r="I1341" s="849">
        <v>1161.8332926432292</v>
      </c>
      <c r="J1341" s="849">
        <v>3</v>
      </c>
      <c r="K1341" s="850">
        <v>3485.4998779296875</v>
      </c>
    </row>
    <row r="1342" spans="1:11" ht="14.4" customHeight="1" x14ac:dyDescent="0.3">
      <c r="A1342" s="831" t="s">
        <v>586</v>
      </c>
      <c r="B1342" s="832" t="s">
        <v>587</v>
      </c>
      <c r="C1342" s="835" t="s">
        <v>3372</v>
      </c>
      <c r="D1342" s="863" t="s">
        <v>3373</v>
      </c>
      <c r="E1342" s="835" t="s">
        <v>3894</v>
      </c>
      <c r="F1342" s="863" t="s">
        <v>3895</v>
      </c>
      <c r="G1342" s="835" t="s">
        <v>5778</v>
      </c>
      <c r="H1342" s="835" t="s">
        <v>5779</v>
      </c>
      <c r="I1342" s="849">
        <v>1217.4000244140625</v>
      </c>
      <c r="J1342" s="849">
        <v>1</v>
      </c>
      <c r="K1342" s="850">
        <v>1217.4000244140625</v>
      </c>
    </row>
    <row r="1343" spans="1:11" ht="14.4" customHeight="1" x14ac:dyDescent="0.3">
      <c r="A1343" s="831" t="s">
        <v>586</v>
      </c>
      <c r="B1343" s="832" t="s">
        <v>587</v>
      </c>
      <c r="C1343" s="835" t="s">
        <v>3372</v>
      </c>
      <c r="D1343" s="863" t="s">
        <v>3373</v>
      </c>
      <c r="E1343" s="835" t="s">
        <v>3894</v>
      </c>
      <c r="F1343" s="863" t="s">
        <v>3895</v>
      </c>
      <c r="G1343" s="835" t="s">
        <v>5780</v>
      </c>
      <c r="H1343" s="835" t="s">
        <v>5781</v>
      </c>
      <c r="I1343" s="849">
        <v>1217.4000244140625</v>
      </c>
      <c r="J1343" s="849">
        <v>1</v>
      </c>
      <c r="K1343" s="850">
        <v>1217.4000244140625</v>
      </c>
    </row>
    <row r="1344" spans="1:11" ht="14.4" customHeight="1" x14ac:dyDescent="0.3">
      <c r="A1344" s="831" t="s">
        <v>586</v>
      </c>
      <c r="B1344" s="832" t="s">
        <v>587</v>
      </c>
      <c r="C1344" s="835" t="s">
        <v>3372</v>
      </c>
      <c r="D1344" s="863" t="s">
        <v>3373</v>
      </c>
      <c r="E1344" s="835" t="s">
        <v>3894</v>
      </c>
      <c r="F1344" s="863" t="s">
        <v>3895</v>
      </c>
      <c r="G1344" s="835" t="s">
        <v>5782</v>
      </c>
      <c r="H1344" s="835" t="s">
        <v>5783</v>
      </c>
      <c r="I1344" s="849">
        <v>1217.4000244140625</v>
      </c>
      <c r="J1344" s="849">
        <v>1</v>
      </c>
      <c r="K1344" s="850">
        <v>1217.4000244140625</v>
      </c>
    </row>
    <row r="1345" spans="1:11" ht="14.4" customHeight="1" x14ac:dyDescent="0.3">
      <c r="A1345" s="831" t="s">
        <v>586</v>
      </c>
      <c r="B1345" s="832" t="s">
        <v>587</v>
      </c>
      <c r="C1345" s="835" t="s">
        <v>3372</v>
      </c>
      <c r="D1345" s="863" t="s">
        <v>3373</v>
      </c>
      <c r="E1345" s="835" t="s">
        <v>3894</v>
      </c>
      <c r="F1345" s="863" t="s">
        <v>3895</v>
      </c>
      <c r="G1345" s="835" t="s">
        <v>5784</v>
      </c>
      <c r="H1345" s="835" t="s">
        <v>5785</v>
      </c>
      <c r="I1345" s="849">
        <v>1217.4000244140625</v>
      </c>
      <c r="J1345" s="849">
        <v>1</v>
      </c>
      <c r="K1345" s="850">
        <v>1217.4000244140625</v>
      </c>
    </row>
    <row r="1346" spans="1:11" ht="14.4" customHeight="1" x14ac:dyDescent="0.3">
      <c r="A1346" s="831" t="s">
        <v>586</v>
      </c>
      <c r="B1346" s="832" t="s">
        <v>587</v>
      </c>
      <c r="C1346" s="835" t="s">
        <v>3372</v>
      </c>
      <c r="D1346" s="863" t="s">
        <v>3373</v>
      </c>
      <c r="E1346" s="835" t="s">
        <v>3894</v>
      </c>
      <c r="F1346" s="863" t="s">
        <v>3895</v>
      </c>
      <c r="G1346" s="835" t="s">
        <v>5786</v>
      </c>
      <c r="H1346" s="835" t="s">
        <v>5787</v>
      </c>
      <c r="I1346" s="849">
        <v>1089.719970703125</v>
      </c>
      <c r="J1346" s="849">
        <v>1</v>
      </c>
      <c r="K1346" s="850">
        <v>1089.719970703125</v>
      </c>
    </row>
    <row r="1347" spans="1:11" ht="14.4" customHeight="1" x14ac:dyDescent="0.3">
      <c r="A1347" s="831" t="s">
        <v>586</v>
      </c>
      <c r="B1347" s="832" t="s">
        <v>587</v>
      </c>
      <c r="C1347" s="835" t="s">
        <v>3372</v>
      </c>
      <c r="D1347" s="863" t="s">
        <v>3373</v>
      </c>
      <c r="E1347" s="835" t="s">
        <v>3894</v>
      </c>
      <c r="F1347" s="863" t="s">
        <v>3895</v>
      </c>
      <c r="G1347" s="835" t="s">
        <v>5788</v>
      </c>
      <c r="H1347" s="835" t="s">
        <v>5789</v>
      </c>
      <c r="I1347" s="849">
        <v>1089.719970703125</v>
      </c>
      <c r="J1347" s="849">
        <v>2</v>
      </c>
      <c r="K1347" s="850">
        <v>2179.429931640625</v>
      </c>
    </row>
    <row r="1348" spans="1:11" ht="14.4" customHeight="1" x14ac:dyDescent="0.3">
      <c r="A1348" s="831" t="s">
        <v>586</v>
      </c>
      <c r="B1348" s="832" t="s">
        <v>587</v>
      </c>
      <c r="C1348" s="835" t="s">
        <v>3372</v>
      </c>
      <c r="D1348" s="863" t="s">
        <v>3373</v>
      </c>
      <c r="E1348" s="835" t="s">
        <v>3894</v>
      </c>
      <c r="F1348" s="863" t="s">
        <v>3895</v>
      </c>
      <c r="G1348" s="835" t="s">
        <v>5790</v>
      </c>
      <c r="H1348" s="835" t="s">
        <v>5791</v>
      </c>
      <c r="I1348" s="849">
        <v>1089.7224731445312</v>
      </c>
      <c r="J1348" s="849">
        <v>5</v>
      </c>
      <c r="K1348" s="850">
        <v>5448.60986328125</v>
      </c>
    </row>
    <row r="1349" spans="1:11" ht="14.4" customHeight="1" x14ac:dyDescent="0.3">
      <c r="A1349" s="831" t="s">
        <v>586</v>
      </c>
      <c r="B1349" s="832" t="s">
        <v>587</v>
      </c>
      <c r="C1349" s="835" t="s">
        <v>3372</v>
      </c>
      <c r="D1349" s="863" t="s">
        <v>3373</v>
      </c>
      <c r="E1349" s="835" t="s">
        <v>3894</v>
      </c>
      <c r="F1349" s="863" t="s">
        <v>3895</v>
      </c>
      <c r="G1349" s="835" t="s">
        <v>5792</v>
      </c>
      <c r="H1349" s="835" t="s">
        <v>5793</v>
      </c>
      <c r="I1349" s="849">
        <v>1089.7171107700892</v>
      </c>
      <c r="J1349" s="849">
        <v>13</v>
      </c>
      <c r="K1349" s="850">
        <v>14166.3095703125</v>
      </c>
    </row>
    <row r="1350" spans="1:11" ht="14.4" customHeight="1" x14ac:dyDescent="0.3">
      <c r="A1350" s="831" t="s">
        <v>586</v>
      </c>
      <c r="B1350" s="832" t="s">
        <v>587</v>
      </c>
      <c r="C1350" s="835" t="s">
        <v>3372</v>
      </c>
      <c r="D1350" s="863" t="s">
        <v>3373</v>
      </c>
      <c r="E1350" s="835" t="s">
        <v>3894</v>
      </c>
      <c r="F1350" s="863" t="s">
        <v>3895</v>
      </c>
      <c r="G1350" s="835" t="s">
        <v>5794</v>
      </c>
      <c r="H1350" s="835" t="s">
        <v>5795</v>
      </c>
      <c r="I1350" s="849">
        <v>1089.7162170410156</v>
      </c>
      <c r="J1350" s="849">
        <v>14</v>
      </c>
      <c r="K1350" s="850">
        <v>15256.01953125</v>
      </c>
    </row>
    <row r="1351" spans="1:11" ht="14.4" customHeight="1" x14ac:dyDescent="0.3">
      <c r="A1351" s="831" t="s">
        <v>586</v>
      </c>
      <c r="B1351" s="832" t="s">
        <v>587</v>
      </c>
      <c r="C1351" s="835" t="s">
        <v>3372</v>
      </c>
      <c r="D1351" s="863" t="s">
        <v>3373</v>
      </c>
      <c r="E1351" s="835" t="s">
        <v>3894</v>
      </c>
      <c r="F1351" s="863" t="s">
        <v>3895</v>
      </c>
      <c r="G1351" s="835" t="s">
        <v>5796</v>
      </c>
      <c r="H1351" s="835" t="s">
        <v>5797</v>
      </c>
      <c r="I1351" s="849">
        <v>1089.7174682617187</v>
      </c>
      <c r="J1351" s="849">
        <v>15</v>
      </c>
      <c r="K1351" s="850">
        <v>16345.719482421875</v>
      </c>
    </row>
    <row r="1352" spans="1:11" ht="14.4" customHeight="1" x14ac:dyDescent="0.3">
      <c r="A1352" s="831" t="s">
        <v>586</v>
      </c>
      <c r="B1352" s="832" t="s">
        <v>587</v>
      </c>
      <c r="C1352" s="835" t="s">
        <v>3372</v>
      </c>
      <c r="D1352" s="863" t="s">
        <v>3373</v>
      </c>
      <c r="E1352" s="835" t="s">
        <v>3894</v>
      </c>
      <c r="F1352" s="863" t="s">
        <v>3895</v>
      </c>
      <c r="G1352" s="835" t="s">
        <v>5798</v>
      </c>
      <c r="H1352" s="835" t="s">
        <v>5799</v>
      </c>
      <c r="I1352" s="849">
        <v>1089.719970703125</v>
      </c>
      <c r="J1352" s="849">
        <v>6</v>
      </c>
      <c r="K1352" s="850">
        <v>6538.309814453125</v>
      </c>
    </row>
    <row r="1353" spans="1:11" ht="14.4" customHeight="1" x14ac:dyDescent="0.3">
      <c r="A1353" s="831" t="s">
        <v>586</v>
      </c>
      <c r="B1353" s="832" t="s">
        <v>587</v>
      </c>
      <c r="C1353" s="835" t="s">
        <v>3372</v>
      </c>
      <c r="D1353" s="863" t="s">
        <v>3373</v>
      </c>
      <c r="E1353" s="835" t="s">
        <v>3894</v>
      </c>
      <c r="F1353" s="863" t="s">
        <v>3895</v>
      </c>
      <c r="G1353" s="835" t="s">
        <v>5800</v>
      </c>
      <c r="H1353" s="835" t="s">
        <v>5801</v>
      </c>
      <c r="I1353" s="849">
        <v>1161.8299560546875</v>
      </c>
      <c r="J1353" s="849">
        <v>3</v>
      </c>
      <c r="K1353" s="850">
        <v>3485.4898681640625</v>
      </c>
    </row>
    <row r="1354" spans="1:11" ht="14.4" customHeight="1" x14ac:dyDescent="0.3">
      <c r="A1354" s="831" t="s">
        <v>586</v>
      </c>
      <c r="B1354" s="832" t="s">
        <v>587</v>
      </c>
      <c r="C1354" s="835" t="s">
        <v>3372</v>
      </c>
      <c r="D1354" s="863" t="s">
        <v>3373</v>
      </c>
      <c r="E1354" s="835" t="s">
        <v>3894</v>
      </c>
      <c r="F1354" s="863" t="s">
        <v>3895</v>
      </c>
      <c r="G1354" s="835" t="s">
        <v>5802</v>
      </c>
      <c r="H1354" s="835" t="s">
        <v>5803</v>
      </c>
      <c r="I1354" s="849">
        <v>1161.8299560546875</v>
      </c>
      <c r="J1354" s="849">
        <v>3</v>
      </c>
      <c r="K1354" s="850">
        <v>3485.5</v>
      </c>
    </row>
    <row r="1355" spans="1:11" ht="14.4" customHeight="1" x14ac:dyDescent="0.3">
      <c r="A1355" s="831" t="s">
        <v>586</v>
      </c>
      <c r="B1355" s="832" t="s">
        <v>587</v>
      </c>
      <c r="C1355" s="835" t="s">
        <v>3372</v>
      </c>
      <c r="D1355" s="863" t="s">
        <v>3373</v>
      </c>
      <c r="E1355" s="835" t="s">
        <v>3894</v>
      </c>
      <c r="F1355" s="863" t="s">
        <v>3895</v>
      </c>
      <c r="G1355" s="835" t="s">
        <v>5804</v>
      </c>
      <c r="H1355" s="835" t="s">
        <v>5805</v>
      </c>
      <c r="I1355" s="849">
        <v>1217.4000244140625</v>
      </c>
      <c r="J1355" s="849">
        <v>1</v>
      </c>
      <c r="K1355" s="850">
        <v>1217.4000244140625</v>
      </c>
    </row>
    <row r="1356" spans="1:11" ht="14.4" customHeight="1" x14ac:dyDescent="0.3">
      <c r="A1356" s="831" t="s">
        <v>586</v>
      </c>
      <c r="B1356" s="832" t="s">
        <v>587</v>
      </c>
      <c r="C1356" s="835" t="s">
        <v>3372</v>
      </c>
      <c r="D1356" s="863" t="s">
        <v>3373</v>
      </c>
      <c r="E1356" s="835" t="s">
        <v>3894</v>
      </c>
      <c r="F1356" s="863" t="s">
        <v>3895</v>
      </c>
      <c r="G1356" s="835" t="s">
        <v>5806</v>
      </c>
      <c r="H1356" s="835" t="s">
        <v>5807</v>
      </c>
      <c r="I1356" s="849">
        <v>1213.5057198660713</v>
      </c>
      <c r="J1356" s="849">
        <v>9</v>
      </c>
      <c r="K1356" s="850">
        <v>10921.550048828125</v>
      </c>
    </row>
    <row r="1357" spans="1:11" ht="14.4" customHeight="1" x14ac:dyDescent="0.3">
      <c r="A1357" s="831" t="s">
        <v>586</v>
      </c>
      <c r="B1357" s="832" t="s">
        <v>587</v>
      </c>
      <c r="C1357" s="835" t="s">
        <v>3372</v>
      </c>
      <c r="D1357" s="863" t="s">
        <v>3373</v>
      </c>
      <c r="E1357" s="835" t="s">
        <v>3894</v>
      </c>
      <c r="F1357" s="863" t="s">
        <v>3895</v>
      </c>
      <c r="G1357" s="835" t="s">
        <v>5808</v>
      </c>
      <c r="H1357" s="835" t="s">
        <v>5809</v>
      </c>
      <c r="I1357" s="849">
        <v>1213.5025024414062</v>
      </c>
      <c r="J1357" s="849">
        <v>10</v>
      </c>
      <c r="K1357" s="850">
        <v>12135.02001953125</v>
      </c>
    </row>
    <row r="1358" spans="1:11" ht="14.4" customHeight="1" x14ac:dyDescent="0.3">
      <c r="A1358" s="831" t="s">
        <v>586</v>
      </c>
      <c r="B1358" s="832" t="s">
        <v>587</v>
      </c>
      <c r="C1358" s="835" t="s">
        <v>3372</v>
      </c>
      <c r="D1358" s="863" t="s">
        <v>3373</v>
      </c>
      <c r="E1358" s="835" t="s">
        <v>3894</v>
      </c>
      <c r="F1358" s="863" t="s">
        <v>3895</v>
      </c>
      <c r="G1358" s="835" t="s">
        <v>5810</v>
      </c>
      <c r="H1358" s="835" t="s">
        <v>5811</v>
      </c>
      <c r="I1358" s="849">
        <v>1213.5022243923611</v>
      </c>
      <c r="J1358" s="849">
        <v>14</v>
      </c>
      <c r="K1358" s="850">
        <v>16989.02001953125</v>
      </c>
    </row>
    <row r="1359" spans="1:11" ht="14.4" customHeight="1" x14ac:dyDescent="0.3">
      <c r="A1359" s="831" t="s">
        <v>586</v>
      </c>
      <c r="B1359" s="832" t="s">
        <v>587</v>
      </c>
      <c r="C1359" s="835" t="s">
        <v>3372</v>
      </c>
      <c r="D1359" s="863" t="s">
        <v>3373</v>
      </c>
      <c r="E1359" s="835" t="s">
        <v>3894</v>
      </c>
      <c r="F1359" s="863" t="s">
        <v>3895</v>
      </c>
      <c r="G1359" s="835" t="s">
        <v>5812</v>
      </c>
      <c r="H1359" s="835" t="s">
        <v>5813</v>
      </c>
      <c r="I1359" s="849">
        <v>1213.5014299665179</v>
      </c>
      <c r="J1359" s="849">
        <v>14</v>
      </c>
      <c r="K1359" s="850">
        <v>16989.010009765625</v>
      </c>
    </row>
    <row r="1360" spans="1:11" ht="14.4" customHeight="1" x14ac:dyDescent="0.3">
      <c r="A1360" s="831" t="s">
        <v>586</v>
      </c>
      <c r="B1360" s="832" t="s">
        <v>587</v>
      </c>
      <c r="C1360" s="835" t="s">
        <v>3372</v>
      </c>
      <c r="D1360" s="863" t="s">
        <v>3373</v>
      </c>
      <c r="E1360" s="835" t="s">
        <v>3894</v>
      </c>
      <c r="F1360" s="863" t="s">
        <v>3895</v>
      </c>
      <c r="G1360" s="835" t="s">
        <v>5814</v>
      </c>
      <c r="H1360" s="835" t="s">
        <v>5815</v>
      </c>
      <c r="I1360" s="849">
        <v>1213.5025024414062</v>
      </c>
      <c r="J1360" s="849">
        <v>5</v>
      </c>
      <c r="K1360" s="850">
        <v>6067.510009765625</v>
      </c>
    </row>
    <row r="1361" spans="1:11" ht="14.4" customHeight="1" x14ac:dyDescent="0.3">
      <c r="A1361" s="831" t="s">
        <v>586</v>
      </c>
      <c r="B1361" s="832" t="s">
        <v>587</v>
      </c>
      <c r="C1361" s="835" t="s">
        <v>3372</v>
      </c>
      <c r="D1361" s="863" t="s">
        <v>3373</v>
      </c>
      <c r="E1361" s="835" t="s">
        <v>3894</v>
      </c>
      <c r="F1361" s="863" t="s">
        <v>3895</v>
      </c>
      <c r="G1361" s="835" t="s">
        <v>5816</v>
      </c>
      <c r="H1361" s="835" t="s">
        <v>5817</v>
      </c>
      <c r="I1361" s="849">
        <v>1322.6700439453125</v>
      </c>
      <c r="J1361" s="849">
        <v>2</v>
      </c>
      <c r="K1361" s="850">
        <v>2645.340087890625</v>
      </c>
    </row>
    <row r="1362" spans="1:11" ht="14.4" customHeight="1" x14ac:dyDescent="0.3">
      <c r="A1362" s="831" t="s">
        <v>586</v>
      </c>
      <c r="B1362" s="832" t="s">
        <v>587</v>
      </c>
      <c r="C1362" s="835" t="s">
        <v>3372</v>
      </c>
      <c r="D1362" s="863" t="s">
        <v>3373</v>
      </c>
      <c r="E1362" s="835" t="s">
        <v>3894</v>
      </c>
      <c r="F1362" s="863" t="s">
        <v>3895</v>
      </c>
      <c r="G1362" s="835" t="s">
        <v>5818</v>
      </c>
      <c r="H1362" s="835" t="s">
        <v>5819</v>
      </c>
      <c r="I1362" s="849">
        <v>1322.6800537109375</v>
      </c>
      <c r="J1362" s="849">
        <v>1</v>
      </c>
      <c r="K1362" s="850">
        <v>1322.6800537109375</v>
      </c>
    </row>
    <row r="1363" spans="1:11" ht="14.4" customHeight="1" x14ac:dyDescent="0.3">
      <c r="A1363" s="831" t="s">
        <v>586</v>
      </c>
      <c r="B1363" s="832" t="s">
        <v>587</v>
      </c>
      <c r="C1363" s="835" t="s">
        <v>3372</v>
      </c>
      <c r="D1363" s="863" t="s">
        <v>3373</v>
      </c>
      <c r="E1363" s="835" t="s">
        <v>3894</v>
      </c>
      <c r="F1363" s="863" t="s">
        <v>3895</v>
      </c>
      <c r="G1363" s="835" t="s">
        <v>5820</v>
      </c>
      <c r="H1363" s="835" t="s">
        <v>5821</v>
      </c>
      <c r="I1363" s="849">
        <v>1322.6800537109375</v>
      </c>
      <c r="J1363" s="849">
        <v>1</v>
      </c>
      <c r="K1363" s="850">
        <v>1322.6800537109375</v>
      </c>
    </row>
    <row r="1364" spans="1:11" ht="14.4" customHeight="1" x14ac:dyDescent="0.3">
      <c r="A1364" s="831" t="s">
        <v>586</v>
      </c>
      <c r="B1364" s="832" t="s">
        <v>587</v>
      </c>
      <c r="C1364" s="835" t="s">
        <v>3372</v>
      </c>
      <c r="D1364" s="863" t="s">
        <v>3373</v>
      </c>
      <c r="E1364" s="835" t="s">
        <v>3894</v>
      </c>
      <c r="F1364" s="863" t="s">
        <v>3895</v>
      </c>
      <c r="G1364" s="835" t="s">
        <v>5822</v>
      </c>
      <c r="H1364" s="835" t="s">
        <v>5823</v>
      </c>
      <c r="I1364" s="849">
        <v>770.97998046875</v>
      </c>
      <c r="J1364" s="849">
        <v>2</v>
      </c>
      <c r="K1364" s="850">
        <v>1541.9599609375</v>
      </c>
    </row>
    <row r="1365" spans="1:11" ht="14.4" customHeight="1" x14ac:dyDescent="0.3">
      <c r="A1365" s="831" t="s">
        <v>586</v>
      </c>
      <c r="B1365" s="832" t="s">
        <v>587</v>
      </c>
      <c r="C1365" s="835" t="s">
        <v>3372</v>
      </c>
      <c r="D1365" s="863" t="s">
        <v>3373</v>
      </c>
      <c r="E1365" s="835" t="s">
        <v>3894</v>
      </c>
      <c r="F1365" s="863" t="s">
        <v>3895</v>
      </c>
      <c r="G1365" s="835" t="s">
        <v>5824</v>
      </c>
      <c r="H1365" s="835" t="s">
        <v>5825</v>
      </c>
      <c r="I1365" s="849">
        <v>770.98665364583337</v>
      </c>
      <c r="J1365" s="849">
        <v>3</v>
      </c>
      <c r="K1365" s="850">
        <v>2312.9599609375</v>
      </c>
    </row>
    <row r="1366" spans="1:11" ht="14.4" customHeight="1" x14ac:dyDescent="0.3">
      <c r="A1366" s="831" t="s">
        <v>586</v>
      </c>
      <c r="B1366" s="832" t="s">
        <v>587</v>
      </c>
      <c r="C1366" s="835" t="s">
        <v>3372</v>
      </c>
      <c r="D1366" s="863" t="s">
        <v>3373</v>
      </c>
      <c r="E1366" s="835" t="s">
        <v>3894</v>
      </c>
      <c r="F1366" s="863" t="s">
        <v>3895</v>
      </c>
      <c r="G1366" s="835" t="s">
        <v>5826</v>
      </c>
      <c r="H1366" s="835" t="s">
        <v>5827</v>
      </c>
      <c r="I1366" s="849">
        <v>770.989990234375</v>
      </c>
      <c r="J1366" s="849">
        <v>1</v>
      </c>
      <c r="K1366" s="850">
        <v>770.989990234375</v>
      </c>
    </row>
    <row r="1367" spans="1:11" ht="14.4" customHeight="1" x14ac:dyDescent="0.3">
      <c r="A1367" s="831" t="s">
        <v>586</v>
      </c>
      <c r="B1367" s="832" t="s">
        <v>587</v>
      </c>
      <c r="C1367" s="835" t="s">
        <v>3372</v>
      </c>
      <c r="D1367" s="863" t="s">
        <v>3373</v>
      </c>
      <c r="E1367" s="835" t="s">
        <v>3894</v>
      </c>
      <c r="F1367" s="863" t="s">
        <v>3895</v>
      </c>
      <c r="G1367" s="835" t="s">
        <v>5828</v>
      </c>
      <c r="H1367" s="835" t="s">
        <v>5829</v>
      </c>
      <c r="I1367" s="849">
        <v>770.9849853515625</v>
      </c>
      <c r="J1367" s="849">
        <v>4</v>
      </c>
      <c r="K1367" s="850">
        <v>3083.93994140625</v>
      </c>
    </row>
    <row r="1368" spans="1:11" ht="14.4" customHeight="1" x14ac:dyDescent="0.3">
      <c r="A1368" s="831" t="s">
        <v>586</v>
      </c>
      <c r="B1368" s="832" t="s">
        <v>587</v>
      </c>
      <c r="C1368" s="835" t="s">
        <v>3372</v>
      </c>
      <c r="D1368" s="863" t="s">
        <v>3373</v>
      </c>
      <c r="E1368" s="835" t="s">
        <v>3894</v>
      </c>
      <c r="F1368" s="863" t="s">
        <v>3895</v>
      </c>
      <c r="G1368" s="835" t="s">
        <v>5830</v>
      </c>
      <c r="H1368" s="835" t="s">
        <v>5831</v>
      </c>
      <c r="I1368" s="849">
        <v>770.98665364583337</v>
      </c>
      <c r="J1368" s="849">
        <v>7</v>
      </c>
      <c r="K1368" s="850">
        <v>5396.89990234375</v>
      </c>
    </row>
    <row r="1369" spans="1:11" ht="14.4" customHeight="1" x14ac:dyDescent="0.3">
      <c r="A1369" s="831" t="s">
        <v>586</v>
      </c>
      <c r="B1369" s="832" t="s">
        <v>587</v>
      </c>
      <c r="C1369" s="835" t="s">
        <v>3372</v>
      </c>
      <c r="D1369" s="863" t="s">
        <v>3373</v>
      </c>
      <c r="E1369" s="835" t="s">
        <v>3894</v>
      </c>
      <c r="F1369" s="863" t="s">
        <v>3895</v>
      </c>
      <c r="G1369" s="835" t="s">
        <v>5832</v>
      </c>
      <c r="H1369" s="835" t="s">
        <v>5833</v>
      </c>
      <c r="I1369" s="849">
        <v>770.97998046875</v>
      </c>
      <c r="J1369" s="849">
        <v>5</v>
      </c>
      <c r="K1369" s="850">
        <v>3854.89990234375</v>
      </c>
    </row>
    <row r="1370" spans="1:11" ht="14.4" customHeight="1" x14ac:dyDescent="0.3">
      <c r="A1370" s="831" t="s">
        <v>586</v>
      </c>
      <c r="B1370" s="832" t="s">
        <v>587</v>
      </c>
      <c r="C1370" s="835" t="s">
        <v>3372</v>
      </c>
      <c r="D1370" s="863" t="s">
        <v>3373</v>
      </c>
      <c r="E1370" s="835" t="s">
        <v>3894</v>
      </c>
      <c r="F1370" s="863" t="s">
        <v>3895</v>
      </c>
      <c r="G1370" s="835" t="s">
        <v>5834</v>
      </c>
      <c r="H1370" s="835" t="s">
        <v>5835</v>
      </c>
      <c r="I1370" s="849">
        <v>770.98427036830356</v>
      </c>
      <c r="J1370" s="849">
        <v>10</v>
      </c>
      <c r="K1370" s="850">
        <v>7709.829833984375</v>
      </c>
    </row>
    <row r="1371" spans="1:11" ht="14.4" customHeight="1" x14ac:dyDescent="0.3">
      <c r="A1371" s="831" t="s">
        <v>586</v>
      </c>
      <c r="B1371" s="832" t="s">
        <v>587</v>
      </c>
      <c r="C1371" s="835" t="s">
        <v>3372</v>
      </c>
      <c r="D1371" s="863" t="s">
        <v>3373</v>
      </c>
      <c r="E1371" s="835" t="s">
        <v>3894</v>
      </c>
      <c r="F1371" s="863" t="s">
        <v>3895</v>
      </c>
      <c r="G1371" s="835" t="s">
        <v>5836</v>
      </c>
      <c r="H1371" s="835" t="s">
        <v>5837</v>
      </c>
      <c r="I1371" s="849">
        <v>770.98748779296875</v>
      </c>
      <c r="J1371" s="849">
        <v>4</v>
      </c>
      <c r="K1371" s="850">
        <v>3083.949951171875</v>
      </c>
    </row>
    <row r="1372" spans="1:11" ht="14.4" customHeight="1" x14ac:dyDescent="0.3">
      <c r="A1372" s="831" t="s">
        <v>586</v>
      </c>
      <c r="B1372" s="832" t="s">
        <v>587</v>
      </c>
      <c r="C1372" s="835" t="s">
        <v>3372</v>
      </c>
      <c r="D1372" s="863" t="s">
        <v>3373</v>
      </c>
      <c r="E1372" s="835" t="s">
        <v>3894</v>
      </c>
      <c r="F1372" s="863" t="s">
        <v>3895</v>
      </c>
      <c r="G1372" s="835" t="s">
        <v>5838</v>
      </c>
      <c r="H1372" s="835" t="s">
        <v>5839</v>
      </c>
      <c r="I1372" s="849">
        <v>770.93998718261719</v>
      </c>
      <c r="J1372" s="849">
        <v>4</v>
      </c>
      <c r="K1372" s="850">
        <v>3083.7599487304687</v>
      </c>
    </row>
    <row r="1373" spans="1:11" ht="14.4" customHeight="1" x14ac:dyDescent="0.3">
      <c r="A1373" s="831" t="s">
        <v>586</v>
      </c>
      <c r="B1373" s="832" t="s">
        <v>587</v>
      </c>
      <c r="C1373" s="835" t="s">
        <v>3372</v>
      </c>
      <c r="D1373" s="863" t="s">
        <v>3373</v>
      </c>
      <c r="E1373" s="835" t="s">
        <v>3894</v>
      </c>
      <c r="F1373" s="863" t="s">
        <v>3895</v>
      </c>
      <c r="G1373" s="835" t="s">
        <v>5840</v>
      </c>
      <c r="H1373" s="835" t="s">
        <v>5841</v>
      </c>
      <c r="I1373" s="849">
        <v>770.98748779296875</v>
      </c>
      <c r="J1373" s="849">
        <v>5</v>
      </c>
      <c r="K1373" s="850">
        <v>3854.929931640625</v>
      </c>
    </row>
    <row r="1374" spans="1:11" ht="14.4" customHeight="1" x14ac:dyDescent="0.3">
      <c r="A1374" s="831" t="s">
        <v>586</v>
      </c>
      <c r="B1374" s="832" t="s">
        <v>587</v>
      </c>
      <c r="C1374" s="835" t="s">
        <v>3372</v>
      </c>
      <c r="D1374" s="863" t="s">
        <v>3373</v>
      </c>
      <c r="E1374" s="835" t="s">
        <v>3894</v>
      </c>
      <c r="F1374" s="863" t="s">
        <v>3895</v>
      </c>
      <c r="G1374" s="835" t="s">
        <v>5842</v>
      </c>
      <c r="H1374" s="835" t="s">
        <v>5843</v>
      </c>
      <c r="I1374" s="849">
        <v>770.9849853515625</v>
      </c>
      <c r="J1374" s="849">
        <v>2</v>
      </c>
      <c r="K1374" s="850">
        <v>1541.969970703125</v>
      </c>
    </row>
    <row r="1375" spans="1:11" ht="14.4" customHeight="1" x14ac:dyDescent="0.3">
      <c r="A1375" s="831" t="s">
        <v>586</v>
      </c>
      <c r="B1375" s="832" t="s">
        <v>587</v>
      </c>
      <c r="C1375" s="835" t="s">
        <v>3372</v>
      </c>
      <c r="D1375" s="863" t="s">
        <v>3373</v>
      </c>
      <c r="E1375" s="835" t="s">
        <v>3894</v>
      </c>
      <c r="F1375" s="863" t="s">
        <v>3895</v>
      </c>
      <c r="G1375" s="835" t="s">
        <v>5844</v>
      </c>
      <c r="H1375" s="835" t="s">
        <v>5845</v>
      </c>
      <c r="I1375" s="849">
        <v>770.97998046875</v>
      </c>
      <c r="J1375" s="849">
        <v>2</v>
      </c>
      <c r="K1375" s="850">
        <v>1541.9599609375</v>
      </c>
    </row>
    <row r="1376" spans="1:11" ht="14.4" customHeight="1" x14ac:dyDescent="0.3">
      <c r="A1376" s="831" t="s">
        <v>586</v>
      </c>
      <c r="B1376" s="832" t="s">
        <v>587</v>
      </c>
      <c r="C1376" s="835" t="s">
        <v>3372</v>
      </c>
      <c r="D1376" s="863" t="s">
        <v>3373</v>
      </c>
      <c r="E1376" s="835" t="s">
        <v>3894</v>
      </c>
      <c r="F1376" s="863" t="s">
        <v>3895</v>
      </c>
      <c r="G1376" s="835" t="s">
        <v>5846</v>
      </c>
      <c r="H1376" s="835" t="s">
        <v>5847</v>
      </c>
      <c r="I1376" s="849">
        <v>770.97998046875</v>
      </c>
      <c r="J1376" s="849">
        <v>1</v>
      </c>
      <c r="K1376" s="850">
        <v>770.97998046875</v>
      </c>
    </row>
    <row r="1377" spans="1:11" ht="14.4" customHeight="1" x14ac:dyDescent="0.3">
      <c r="A1377" s="831" t="s">
        <v>586</v>
      </c>
      <c r="B1377" s="832" t="s">
        <v>587</v>
      </c>
      <c r="C1377" s="835" t="s">
        <v>3372</v>
      </c>
      <c r="D1377" s="863" t="s">
        <v>3373</v>
      </c>
      <c r="E1377" s="835" t="s">
        <v>3894</v>
      </c>
      <c r="F1377" s="863" t="s">
        <v>3895</v>
      </c>
      <c r="G1377" s="835" t="s">
        <v>5848</v>
      </c>
      <c r="H1377" s="835" t="s">
        <v>5849</v>
      </c>
      <c r="I1377" s="849">
        <v>770.97998046875</v>
      </c>
      <c r="J1377" s="849">
        <v>1</v>
      </c>
      <c r="K1377" s="850">
        <v>770.97998046875</v>
      </c>
    </row>
    <row r="1378" spans="1:11" ht="14.4" customHeight="1" x14ac:dyDescent="0.3">
      <c r="A1378" s="831" t="s">
        <v>586</v>
      </c>
      <c r="B1378" s="832" t="s">
        <v>587</v>
      </c>
      <c r="C1378" s="835" t="s">
        <v>3372</v>
      </c>
      <c r="D1378" s="863" t="s">
        <v>3373</v>
      </c>
      <c r="E1378" s="835" t="s">
        <v>3894</v>
      </c>
      <c r="F1378" s="863" t="s">
        <v>3895</v>
      </c>
      <c r="G1378" s="835" t="s">
        <v>5850</v>
      </c>
      <c r="H1378" s="835" t="s">
        <v>5851</v>
      </c>
      <c r="I1378" s="849">
        <v>880.1500244140625</v>
      </c>
      <c r="J1378" s="849">
        <v>1</v>
      </c>
      <c r="K1378" s="850">
        <v>880.1500244140625</v>
      </c>
    </row>
    <row r="1379" spans="1:11" ht="14.4" customHeight="1" x14ac:dyDescent="0.3">
      <c r="A1379" s="831" t="s">
        <v>586</v>
      </c>
      <c r="B1379" s="832" t="s">
        <v>587</v>
      </c>
      <c r="C1379" s="835" t="s">
        <v>3372</v>
      </c>
      <c r="D1379" s="863" t="s">
        <v>3373</v>
      </c>
      <c r="E1379" s="835" t="s">
        <v>3894</v>
      </c>
      <c r="F1379" s="863" t="s">
        <v>3895</v>
      </c>
      <c r="G1379" s="835" t="s">
        <v>5852</v>
      </c>
      <c r="H1379" s="835" t="s">
        <v>5853</v>
      </c>
      <c r="I1379" s="849">
        <v>880.1500244140625</v>
      </c>
      <c r="J1379" s="849">
        <v>1</v>
      </c>
      <c r="K1379" s="850">
        <v>880.1500244140625</v>
      </c>
    </row>
    <row r="1380" spans="1:11" ht="14.4" customHeight="1" x14ac:dyDescent="0.3">
      <c r="A1380" s="831" t="s">
        <v>586</v>
      </c>
      <c r="B1380" s="832" t="s">
        <v>587</v>
      </c>
      <c r="C1380" s="835" t="s">
        <v>3372</v>
      </c>
      <c r="D1380" s="863" t="s">
        <v>3373</v>
      </c>
      <c r="E1380" s="835" t="s">
        <v>3894</v>
      </c>
      <c r="F1380" s="863" t="s">
        <v>3895</v>
      </c>
      <c r="G1380" s="835" t="s">
        <v>5854</v>
      </c>
      <c r="H1380" s="835" t="s">
        <v>5855</v>
      </c>
      <c r="I1380" s="849">
        <v>880.1500244140625</v>
      </c>
      <c r="J1380" s="849">
        <v>1</v>
      </c>
      <c r="K1380" s="850">
        <v>880.1500244140625</v>
      </c>
    </row>
    <row r="1381" spans="1:11" ht="14.4" customHeight="1" x14ac:dyDescent="0.3">
      <c r="A1381" s="831" t="s">
        <v>586</v>
      </c>
      <c r="B1381" s="832" t="s">
        <v>587</v>
      </c>
      <c r="C1381" s="835" t="s">
        <v>3372</v>
      </c>
      <c r="D1381" s="863" t="s">
        <v>3373</v>
      </c>
      <c r="E1381" s="835" t="s">
        <v>3894</v>
      </c>
      <c r="F1381" s="863" t="s">
        <v>3895</v>
      </c>
      <c r="G1381" s="835" t="s">
        <v>5856</v>
      </c>
      <c r="H1381" s="835" t="s">
        <v>5857</v>
      </c>
      <c r="I1381" s="849">
        <v>880.1500244140625</v>
      </c>
      <c r="J1381" s="849">
        <v>2</v>
      </c>
      <c r="K1381" s="850">
        <v>1760.300048828125</v>
      </c>
    </row>
    <row r="1382" spans="1:11" ht="14.4" customHeight="1" x14ac:dyDescent="0.3">
      <c r="A1382" s="831" t="s">
        <v>586</v>
      </c>
      <c r="B1382" s="832" t="s">
        <v>587</v>
      </c>
      <c r="C1382" s="835" t="s">
        <v>3372</v>
      </c>
      <c r="D1382" s="863" t="s">
        <v>3373</v>
      </c>
      <c r="E1382" s="835" t="s">
        <v>3894</v>
      </c>
      <c r="F1382" s="863" t="s">
        <v>3895</v>
      </c>
      <c r="G1382" s="835" t="s">
        <v>5858</v>
      </c>
      <c r="H1382" s="835" t="s">
        <v>5859</v>
      </c>
      <c r="I1382" s="849">
        <v>880.1500244140625</v>
      </c>
      <c r="J1382" s="849">
        <v>2</v>
      </c>
      <c r="K1382" s="850">
        <v>1760.300048828125</v>
      </c>
    </row>
    <row r="1383" spans="1:11" ht="14.4" customHeight="1" x14ac:dyDescent="0.3">
      <c r="A1383" s="831" t="s">
        <v>586</v>
      </c>
      <c r="B1383" s="832" t="s">
        <v>587</v>
      </c>
      <c r="C1383" s="835" t="s">
        <v>3372</v>
      </c>
      <c r="D1383" s="863" t="s">
        <v>3373</v>
      </c>
      <c r="E1383" s="835" t="s">
        <v>3894</v>
      </c>
      <c r="F1383" s="863" t="s">
        <v>3895</v>
      </c>
      <c r="G1383" s="835" t="s">
        <v>5860</v>
      </c>
      <c r="H1383" s="835" t="s">
        <v>5861</v>
      </c>
      <c r="I1383" s="849">
        <v>880.1500244140625</v>
      </c>
      <c r="J1383" s="849">
        <v>4</v>
      </c>
      <c r="K1383" s="850">
        <v>3520.60009765625</v>
      </c>
    </row>
    <row r="1384" spans="1:11" ht="14.4" customHeight="1" x14ac:dyDescent="0.3">
      <c r="A1384" s="831" t="s">
        <v>586</v>
      </c>
      <c r="B1384" s="832" t="s">
        <v>587</v>
      </c>
      <c r="C1384" s="835" t="s">
        <v>3372</v>
      </c>
      <c r="D1384" s="863" t="s">
        <v>3373</v>
      </c>
      <c r="E1384" s="835" t="s">
        <v>3894</v>
      </c>
      <c r="F1384" s="863" t="s">
        <v>3895</v>
      </c>
      <c r="G1384" s="835" t="s">
        <v>5862</v>
      </c>
      <c r="H1384" s="835" t="s">
        <v>5863</v>
      </c>
      <c r="I1384" s="849">
        <v>880.17801513671873</v>
      </c>
      <c r="J1384" s="849">
        <v>5</v>
      </c>
      <c r="K1384" s="850">
        <v>4400.8900756835937</v>
      </c>
    </row>
    <row r="1385" spans="1:11" ht="14.4" customHeight="1" x14ac:dyDescent="0.3">
      <c r="A1385" s="831" t="s">
        <v>586</v>
      </c>
      <c r="B1385" s="832" t="s">
        <v>587</v>
      </c>
      <c r="C1385" s="835" t="s">
        <v>3372</v>
      </c>
      <c r="D1385" s="863" t="s">
        <v>3373</v>
      </c>
      <c r="E1385" s="835" t="s">
        <v>3894</v>
      </c>
      <c r="F1385" s="863" t="s">
        <v>3895</v>
      </c>
      <c r="G1385" s="835" t="s">
        <v>5864</v>
      </c>
      <c r="H1385" s="835" t="s">
        <v>5865</v>
      </c>
      <c r="I1385" s="849">
        <v>880.16749572753906</v>
      </c>
      <c r="J1385" s="849">
        <v>4</v>
      </c>
      <c r="K1385" s="850">
        <v>3520.6699829101562</v>
      </c>
    </row>
    <row r="1386" spans="1:11" ht="14.4" customHeight="1" x14ac:dyDescent="0.3">
      <c r="A1386" s="831" t="s">
        <v>586</v>
      </c>
      <c r="B1386" s="832" t="s">
        <v>587</v>
      </c>
      <c r="C1386" s="835" t="s">
        <v>3372</v>
      </c>
      <c r="D1386" s="863" t="s">
        <v>3373</v>
      </c>
      <c r="E1386" s="835" t="s">
        <v>3894</v>
      </c>
      <c r="F1386" s="863" t="s">
        <v>3895</v>
      </c>
      <c r="G1386" s="835" t="s">
        <v>5866</v>
      </c>
      <c r="H1386" s="835" t="s">
        <v>5867</v>
      </c>
      <c r="I1386" s="849">
        <v>880.15251159667969</v>
      </c>
      <c r="J1386" s="849">
        <v>5</v>
      </c>
      <c r="K1386" s="850">
        <v>4400.7601318359375</v>
      </c>
    </row>
    <row r="1387" spans="1:11" ht="14.4" customHeight="1" x14ac:dyDescent="0.3">
      <c r="A1387" s="831" t="s">
        <v>586</v>
      </c>
      <c r="B1387" s="832" t="s">
        <v>587</v>
      </c>
      <c r="C1387" s="835" t="s">
        <v>3372</v>
      </c>
      <c r="D1387" s="863" t="s">
        <v>3373</v>
      </c>
      <c r="E1387" s="835" t="s">
        <v>3894</v>
      </c>
      <c r="F1387" s="863" t="s">
        <v>3895</v>
      </c>
      <c r="G1387" s="835" t="s">
        <v>5868</v>
      </c>
      <c r="H1387" s="835" t="s">
        <v>5869</v>
      </c>
      <c r="I1387" s="849">
        <v>880.1500244140625</v>
      </c>
      <c r="J1387" s="849">
        <v>3</v>
      </c>
      <c r="K1387" s="850">
        <v>2640.4500732421875</v>
      </c>
    </row>
    <row r="1388" spans="1:11" ht="14.4" customHeight="1" x14ac:dyDescent="0.3">
      <c r="A1388" s="831" t="s">
        <v>586</v>
      </c>
      <c r="B1388" s="832" t="s">
        <v>587</v>
      </c>
      <c r="C1388" s="835" t="s">
        <v>3372</v>
      </c>
      <c r="D1388" s="863" t="s">
        <v>3373</v>
      </c>
      <c r="E1388" s="835" t="s">
        <v>3894</v>
      </c>
      <c r="F1388" s="863" t="s">
        <v>3895</v>
      </c>
      <c r="G1388" s="835" t="s">
        <v>5870</v>
      </c>
      <c r="H1388" s="835" t="s">
        <v>5871</v>
      </c>
      <c r="I1388" s="849">
        <v>880.15997314453125</v>
      </c>
      <c r="J1388" s="849">
        <v>2</v>
      </c>
      <c r="K1388" s="850">
        <v>1760.3199462890625</v>
      </c>
    </row>
    <row r="1389" spans="1:11" ht="14.4" customHeight="1" x14ac:dyDescent="0.3">
      <c r="A1389" s="831" t="s">
        <v>586</v>
      </c>
      <c r="B1389" s="832" t="s">
        <v>587</v>
      </c>
      <c r="C1389" s="835" t="s">
        <v>3372</v>
      </c>
      <c r="D1389" s="863" t="s">
        <v>3373</v>
      </c>
      <c r="E1389" s="835" t="s">
        <v>3894</v>
      </c>
      <c r="F1389" s="863" t="s">
        <v>3895</v>
      </c>
      <c r="G1389" s="835" t="s">
        <v>5872</v>
      </c>
      <c r="H1389" s="835" t="s">
        <v>5873</v>
      </c>
      <c r="I1389" s="849">
        <v>880.16666666666663</v>
      </c>
      <c r="J1389" s="849">
        <v>3</v>
      </c>
      <c r="K1389" s="850">
        <v>2640.5</v>
      </c>
    </row>
    <row r="1390" spans="1:11" ht="14.4" customHeight="1" x14ac:dyDescent="0.3">
      <c r="A1390" s="831" t="s">
        <v>586</v>
      </c>
      <c r="B1390" s="832" t="s">
        <v>587</v>
      </c>
      <c r="C1390" s="835" t="s">
        <v>3372</v>
      </c>
      <c r="D1390" s="863" t="s">
        <v>3373</v>
      </c>
      <c r="E1390" s="835" t="s">
        <v>3894</v>
      </c>
      <c r="F1390" s="863" t="s">
        <v>3895</v>
      </c>
      <c r="G1390" s="835" t="s">
        <v>5874</v>
      </c>
      <c r="H1390" s="835" t="s">
        <v>5875</v>
      </c>
      <c r="I1390" s="849">
        <v>880.1500244140625</v>
      </c>
      <c r="J1390" s="849">
        <v>1</v>
      </c>
      <c r="K1390" s="850">
        <v>880.1500244140625</v>
      </c>
    </row>
    <row r="1391" spans="1:11" ht="14.4" customHeight="1" x14ac:dyDescent="0.3">
      <c r="A1391" s="831" t="s">
        <v>586</v>
      </c>
      <c r="B1391" s="832" t="s">
        <v>587</v>
      </c>
      <c r="C1391" s="835" t="s">
        <v>3372</v>
      </c>
      <c r="D1391" s="863" t="s">
        <v>3373</v>
      </c>
      <c r="E1391" s="835" t="s">
        <v>3894</v>
      </c>
      <c r="F1391" s="863" t="s">
        <v>3895</v>
      </c>
      <c r="G1391" s="835" t="s">
        <v>5876</v>
      </c>
      <c r="H1391" s="835" t="s">
        <v>5877</v>
      </c>
      <c r="I1391" s="849">
        <v>880.1500244140625</v>
      </c>
      <c r="J1391" s="849">
        <v>1</v>
      </c>
      <c r="K1391" s="850">
        <v>880.1500244140625</v>
      </c>
    </row>
    <row r="1392" spans="1:11" ht="14.4" customHeight="1" x14ac:dyDescent="0.3">
      <c r="A1392" s="831" t="s">
        <v>586</v>
      </c>
      <c r="B1392" s="832" t="s">
        <v>587</v>
      </c>
      <c r="C1392" s="835" t="s">
        <v>3372</v>
      </c>
      <c r="D1392" s="863" t="s">
        <v>3373</v>
      </c>
      <c r="E1392" s="835" t="s">
        <v>3894</v>
      </c>
      <c r="F1392" s="863" t="s">
        <v>3895</v>
      </c>
      <c r="G1392" s="835" t="s">
        <v>5878</v>
      </c>
      <c r="H1392" s="835" t="s">
        <v>5879</v>
      </c>
      <c r="I1392" s="849">
        <v>880.135009765625</v>
      </c>
      <c r="J1392" s="849">
        <v>3</v>
      </c>
      <c r="K1392" s="850">
        <v>2640.3900146484375</v>
      </c>
    </row>
    <row r="1393" spans="1:11" ht="14.4" customHeight="1" x14ac:dyDescent="0.3">
      <c r="A1393" s="831" t="s">
        <v>586</v>
      </c>
      <c r="B1393" s="832" t="s">
        <v>587</v>
      </c>
      <c r="C1393" s="835" t="s">
        <v>3372</v>
      </c>
      <c r="D1393" s="863" t="s">
        <v>3373</v>
      </c>
      <c r="E1393" s="835" t="s">
        <v>3894</v>
      </c>
      <c r="F1393" s="863" t="s">
        <v>3895</v>
      </c>
      <c r="G1393" s="835" t="s">
        <v>5880</v>
      </c>
      <c r="H1393" s="835" t="s">
        <v>5881</v>
      </c>
      <c r="I1393" s="849">
        <v>880.15997314453125</v>
      </c>
      <c r="J1393" s="849">
        <v>1</v>
      </c>
      <c r="K1393" s="850">
        <v>880.15997314453125</v>
      </c>
    </row>
    <row r="1394" spans="1:11" ht="14.4" customHeight="1" x14ac:dyDescent="0.3">
      <c r="A1394" s="831" t="s">
        <v>586</v>
      </c>
      <c r="B1394" s="832" t="s">
        <v>587</v>
      </c>
      <c r="C1394" s="835" t="s">
        <v>3372</v>
      </c>
      <c r="D1394" s="863" t="s">
        <v>3373</v>
      </c>
      <c r="E1394" s="835" t="s">
        <v>3894</v>
      </c>
      <c r="F1394" s="863" t="s">
        <v>3895</v>
      </c>
      <c r="G1394" s="835" t="s">
        <v>5882</v>
      </c>
      <c r="H1394" s="835" t="s">
        <v>5883</v>
      </c>
      <c r="I1394" s="849">
        <v>880.1500244140625</v>
      </c>
      <c r="J1394" s="849">
        <v>2</v>
      </c>
      <c r="K1394" s="850">
        <v>1760.300048828125</v>
      </c>
    </row>
    <row r="1395" spans="1:11" ht="14.4" customHeight="1" x14ac:dyDescent="0.3">
      <c r="A1395" s="831" t="s">
        <v>586</v>
      </c>
      <c r="B1395" s="832" t="s">
        <v>587</v>
      </c>
      <c r="C1395" s="835" t="s">
        <v>3372</v>
      </c>
      <c r="D1395" s="863" t="s">
        <v>3373</v>
      </c>
      <c r="E1395" s="835" t="s">
        <v>3894</v>
      </c>
      <c r="F1395" s="863" t="s">
        <v>3895</v>
      </c>
      <c r="G1395" s="835" t="s">
        <v>5884</v>
      </c>
      <c r="H1395" s="835" t="s">
        <v>5885</v>
      </c>
      <c r="I1395" s="849">
        <v>880.1500244140625</v>
      </c>
      <c r="J1395" s="849">
        <v>1</v>
      </c>
      <c r="K1395" s="850">
        <v>880.1500244140625</v>
      </c>
    </row>
    <row r="1396" spans="1:11" ht="14.4" customHeight="1" x14ac:dyDescent="0.3">
      <c r="A1396" s="831" t="s">
        <v>586</v>
      </c>
      <c r="B1396" s="832" t="s">
        <v>587</v>
      </c>
      <c r="C1396" s="835" t="s">
        <v>3372</v>
      </c>
      <c r="D1396" s="863" t="s">
        <v>3373</v>
      </c>
      <c r="E1396" s="835" t="s">
        <v>3894</v>
      </c>
      <c r="F1396" s="863" t="s">
        <v>3895</v>
      </c>
      <c r="G1396" s="835" t="s">
        <v>5886</v>
      </c>
      <c r="H1396" s="835" t="s">
        <v>5887</v>
      </c>
      <c r="I1396" s="849">
        <v>880.1500244140625</v>
      </c>
      <c r="J1396" s="849">
        <v>2</v>
      </c>
      <c r="K1396" s="850">
        <v>1760.300048828125</v>
      </c>
    </row>
    <row r="1397" spans="1:11" ht="14.4" customHeight="1" x14ac:dyDescent="0.3">
      <c r="A1397" s="831" t="s">
        <v>586</v>
      </c>
      <c r="B1397" s="832" t="s">
        <v>587</v>
      </c>
      <c r="C1397" s="835" t="s">
        <v>3372</v>
      </c>
      <c r="D1397" s="863" t="s">
        <v>3373</v>
      </c>
      <c r="E1397" s="835" t="s">
        <v>3894</v>
      </c>
      <c r="F1397" s="863" t="s">
        <v>3895</v>
      </c>
      <c r="G1397" s="835" t="s">
        <v>5888</v>
      </c>
      <c r="H1397" s="835" t="s">
        <v>5889</v>
      </c>
      <c r="I1397" s="849">
        <v>880.1500244140625</v>
      </c>
      <c r="J1397" s="849">
        <v>1</v>
      </c>
      <c r="K1397" s="850">
        <v>880.1500244140625</v>
      </c>
    </row>
    <row r="1398" spans="1:11" ht="14.4" customHeight="1" x14ac:dyDescent="0.3">
      <c r="A1398" s="831" t="s">
        <v>586</v>
      </c>
      <c r="B1398" s="832" t="s">
        <v>587</v>
      </c>
      <c r="C1398" s="835" t="s">
        <v>3372</v>
      </c>
      <c r="D1398" s="863" t="s">
        <v>3373</v>
      </c>
      <c r="E1398" s="835" t="s">
        <v>3894</v>
      </c>
      <c r="F1398" s="863" t="s">
        <v>3895</v>
      </c>
      <c r="G1398" s="835" t="s">
        <v>5890</v>
      </c>
      <c r="H1398" s="835" t="s">
        <v>5891</v>
      </c>
      <c r="I1398" s="849">
        <v>880.1500244140625</v>
      </c>
      <c r="J1398" s="849">
        <v>1</v>
      </c>
      <c r="K1398" s="850">
        <v>880.1500244140625</v>
      </c>
    </row>
    <row r="1399" spans="1:11" ht="14.4" customHeight="1" x14ac:dyDescent="0.3">
      <c r="A1399" s="831" t="s">
        <v>586</v>
      </c>
      <c r="B1399" s="832" t="s">
        <v>587</v>
      </c>
      <c r="C1399" s="835" t="s">
        <v>3372</v>
      </c>
      <c r="D1399" s="863" t="s">
        <v>3373</v>
      </c>
      <c r="E1399" s="835" t="s">
        <v>3894</v>
      </c>
      <c r="F1399" s="863" t="s">
        <v>3895</v>
      </c>
      <c r="G1399" s="835" t="s">
        <v>5892</v>
      </c>
      <c r="H1399" s="835" t="s">
        <v>5893</v>
      </c>
      <c r="I1399" s="849">
        <v>1066.3299560546875</v>
      </c>
      <c r="J1399" s="849">
        <v>4</v>
      </c>
      <c r="K1399" s="850">
        <v>4265.31982421875</v>
      </c>
    </row>
    <row r="1400" spans="1:11" ht="14.4" customHeight="1" x14ac:dyDescent="0.3">
      <c r="A1400" s="831" t="s">
        <v>586</v>
      </c>
      <c r="B1400" s="832" t="s">
        <v>587</v>
      </c>
      <c r="C1400" s="835" t="s">
        <v>3372</v>
      </c>
      <c r="D1400" s="863" t="s">
        <v>3373</v>
      </c>
      <c r="E1400" s="835" t="s">
        <v>3894</v>
      </c>
      <c r="F1400" s="863" t="s">
        <v>3895</v>
      </c>
      <c r="G1400" s="835" t="s">
        <v>5894</v>
      </c>
      <c r="H1400" s="835" t="s">
        <v>5895</v>
      </c>
      <c r="I1400" s="849">
        <v>1066.3299560546875</v>
      </c>
      <c r="J1400" s="849">
        <v>6</v>
      </c>
      <c r="K1400" s="850">
        <v>6397.979736328125</v>
      </c>
    </row>
    <row r="1401" spans="1:11" ht="14.4" customHeight="1" x14ac:dyDescent="0.3">
      <c r="A1401" s="831" t="s">
        <v>586</v>
      </c>
      <c r="B1401" s="832" t="s">
        <v>587</v>
      </c>
      <c r="C1401" s="835" t="s">
        <v>3372</v>
      </c>
      <c r="D1401" s="863" t="s">
        <v>3373</v>
      </c>
      <c r="E1401" s="835" t="s">
        <v>3894</v>
      </c>
      <c r="F1401" s="863" t="s">
        <v>3895</v>
      </c>
      <c r="G1401" s="835" t="s">
        <v>5896</v>
      </c>
      <c r="H1401" s="835" t="s">
        <v>5897</v>
      </c>
      <c r="I1401" s="849">
        <v>1066.3299560546875</v>
      </c>
      <c r="J1401" s="849">
        <v>2</v>
      </c>
      <c r="K1401" s="850">
        <v>2132.659912109375</v>
      </c>
    </row>
    <row r="1402" spans="1:11" ht="14.4" customHeight="1" x14ac:dyDescent="0.3">
      <c r="A1402" s="831" t="s">
        <v>586</v>
      </c>
      <c r="B1402" s="832" t="s">
        <v>587</v>
      </c>
      <c r="C1402" s="835" t="s">
        <v>3372</v>
      </c>
      <c r="D1402" s="863" t="s">
        <v>3373</v>
      </c>
      <c r="E1402" s="835" t="s">
        <v>3894</v>
      </c>
      <c r="F1402" s="863" t="s">
        <v>3895</v>
      </c>
      <c r="G1402" s="835" t="s">
        <v>5898</v>
      </c>
      <c r="H1402" s="835" t="s">
        <v>5899</v>
      </c>
      <c r="I1402" s="849">
        <v>1066.3299560546875</v>
      </c>
      <c r="J1402" s="849">
        <v>1</v>
      </c>
      <c r="K1402" s="850">
        <v>1066.3299560546875</v>
      </c>
    </row>
    <row r="1403" spans="1:11" ht="14.4" customHeight="1" x14ac:dyDescent="0.3">
      <c r="A1403" s="831" t="s">
        <v>586</v>
      </c>
      <c r="B1403" s="832" t="s">
        <v>587</v>
      </c>
      <c r="C1403" s="835" t="s">
        <v>3372</v>
      </c>
      <c r="D1403" s="863" t="s">
        <v>3373</v>
      </c>
      <c r="E1403" s="835" t="s">
        <v>3894</v>
      </c>
      <c r="F1403" s="863" t="s">
        <v>3895</v>
      </c>
      <c r="G1403" s="835" t="s">
        <v>5900</v>
      </c>
      <c r="H1403" s="835" t="s">
        <v>5901</v>
      </c>
      <c r="I1403" s="849">
        <v>1066.3233032226562</v>
      </c>
      <c r="J1403" s="849">
        <v>12</v>
      </c>
      <c r="K1403" s="850">
        <v>12795.82958984375</v>
      </c>
    </row>
    <row r="1404" spans="1:11" ht="14.4" customHeight="1" x14ac:dyDescent="0.3">
      <c r="A1404" s="831" t="s">
        <v>586</v>
      </c>
      <c r="B1404" s="832" t="s">
        <v>587</v>
      </c>
      <c r="C1404" s="835" t="s">
        <v>3372</v>
      </c>
      <c r="D1404" s="863" t="s">
        <v>3373</v>
      </c>
      <c r="E1404" s="835" t="s">
        <v>3894</v>
      </c>
      <c r="F1404" s="863" t="s">
        <v>3895</v>
      </c>
      <c r="G1404" s="835" t="s">
        <v>5902</v>
      </c>
      <c r="H1404" s="835" t="s">
        <v>5903</v>
      </c>
      <c r="I1404" s="849">
        <v>1066.3289550781251</v>
      </c>
      <c r="J1404" s="849">
        <v>29</v>
      </c>
      <c r="K1404" s="850">
        <v>30923.439331054688</v>
      </c>
    </row>
    <row r="1405" spans="1:11" ht="14.4" customHeight="1" x14ac:dyDescent="0.3">
      <c r="A1405" s="831" t="s">
        <v>586</v>
      </c>
      <c r="B1405" s="832" t="s">
        <v>587</v>
      </c>
      <c r="C1405" s="835" t="s">
        <v>3372</v>
      </c>
      <c r="D1405" s="863" t="s">
        <v>3373</v>
      </c>
      <c r="E1405" s="835" t="s">
        <v>3894</v>
      </c>
      <c r="F1405" s="863" t="s">
        <v>3895</v>
      </c>
      <c r="G1405" s="835" t="s">
        <v>5904</v>
      </c>
      <c r="H1405" s="835" t="s">
        <v>5905</v>
      </c>
      <c r="I1405" s="849">
        <v>1066.3299560546875</v>
      </c>
      <c r="J1405" s="849">
        <v>20</v>
      </c>
      <c r="K1405" s="850">
        <v>21326.549438476563</v>
      </c>
    </row>
    <row r="1406" spans="1:11" ht="14.4" customHeight="1" x14ac:dyDescent="0.3">
      <c r="A1406" s="831" t="s">
        <v>586</v>
      </c>
      <c r="B1406" s="832" t="s">
        <v>587</v>
      </c>
      <c r="C1406" s="835" t="s">
        <v>3372</v>
      </c>
      <c r="D1406" s="863" t="s">
        <v>3373</v>
      </c>
      <c r="E1406" s="835" t="s">
        <v>3894</v>
      </c>
      <c r="F1406" s="863" t="s">
        <v>3895</v>
      </c>
      <c r="G1406" s="835" t="s">
        <v>5906</v>
      </c>
      <c r="H1406" s="835" t="s">
        <v>5907</v>
      </c>
      <c r="I1406" s="849">
        <v>1215.4577365451389</v>
      </c>
      <c r="J1406" s="849">
        <v>16</v>
      </c>
      <c r="K1406" s="850">
        <v>19447.319580078125</v>
      </c>
    </row>
    <row r="1407" spans="1:11" ht="14.4" customHeight="1" x14ac:dyDescent="0.3">
      <c r="A1407" s="831" t="s">
        <v>586</v>
      </c>
      <c r="B1407" s="832" t="s">
        <v>587</v>
      </c>
      <c r="C1407" s="835" t="s">
        <v>3372</v>
      </c>
      <c r="D1407" s="863" t="s">
        <v>3373</v>
      </c>
      <c r="E1407" s="835" t="s">
        <v>3894</v>
      </c>
      <c r="F1407" s="863" t="s">
        <v>3895</v>
      </c>
      <c r="G1407" s="835" t="s">
        <v>5908</v>
      </c>
      <c r="H1407" s="835" t="s">
        <v>5909</v>
      </c>
      <c r="I1407" s="849">
        <v>1215.4566243489583</v>
      </c>
      <c r="J1407" s="849">
        <v>10</v>
      </c>
      <c r="K1407" s="850">
        <v>12154.559814453125</v>
      </c>
    </row>
    <row r="1408" spans="1:11" ht="14.4" customHeight="1" x14ac:dyDescent="0.3">
      <c r="A1408" s="831" t="s">
        <v>586</v>
      </c>
      <c r="B1408" s="832" t="s">
        <v>587</v>
      </c>
      <c r="C1408" s="835" t="s">
        <v>3372</v>
      </c>
      <c r="D1408" s="863" t="s">
        <v>3373</v>
      </c>
      <c r="E1408" s="835" t="s">
        <v>3894</v>
      </c>
      <c r="F1408" s="863" t="s">
        <v>3895</v>
      </c>
      <c r="G1408" s="835" t="s">
        <v>5910</v>
      </c>
      <c r="H1408" s="835" t="s">
        <v>5911</v>
      </c>
      <c r="I1408" s="849">
        <v>1215.4599609375</v>
      </c>
      <c r="J1408" s="849">
        <v>17</v>
      </c>
      <c r="K1408" s="850">
        <v>20662.8193359375</v>
      </c>
    </row>
    <row r="1409" spans="1:11" ht="14.4" customHeight="1" x14ac:dyDescent="0.3">
      <c r="A1409" s="831" t="s">
        <v>586</v>
      </c>
      <c r="B1409" s="832" t="s">
        <v>587</v>
      </c>
      <c r="C1409" s="835" t="s">
        <v>3372</v>
      </c>
      <c r="D1409" s="863" t="s">
        <v>3373</v>
      </c>
      <c r="E1409" s="835" t="s">
        <v>3894</v>
      </c>
      <c r="F1409" s="863" t="s">
        <v>3895</v>
      </c>
      <c r="G1409" s="835" t="s">
        <v>5912</v>
      </c>
      <c r="H1409" s="835" t="s">
        <v>5913</v>
      </c>
      <c r="I1409" s="849">
        <v>1215.4566243489583</v>
      </c>
      <c r="J1409" s="849">
        <v>5</v>
      </c>
      <c r="K1409" s="850">
        <v>6077.280029296875</v>
      </c>
    </row>
    <row r="1410" spans="1:11" ht="14.4" customHeight="1" x14ac:dyDescent="0.3">
      <c r="A1410" s="831" t="s">
        <v>586</v>
      </c>
      <c r="B1410" s="832" t="s">
        <v>587</v>
      </c>
      <c r="C1410" s="835" t="s">
        <v>3372</v>
      </c>
      <c r="D1410" s="863" t="s">
        <v>3373</v>
      </c>
      <c r="E1410" s="835" t="s">
        <v>3894</v>
      </c>
      <c r="F1410" s="863" t="s">
        <v>3895</v>
      </c>
      <c r="G1410" s="835" t="s">
        <v>5914</v>
      </c>
      <c r="H1410" s="835" t="s">
        <v>5915</v>
      </c>
      <c r="I1410" s="849">
        <v>1215.4616292317708</v>
      </c>
      <c r="J1410" s="849">
        <v>8</v>
      </c>
      <c r="K1410" s="850">
        <v>9723.689697265625</v>
      </c>
    </row>
    <row r="1411" spans="1:11" ht="14.4" customHeight="1" x14ac:dyDescent="0.3">
      <c r="A1411" s="831" t="s">
        <v>586</v>
      </c>
      <c r="B1411" s="832" t="s">
        <v>587</v>
      </c>
      <c r="C1411" s="835" t="s">
        <v>3372</v>
      </c>
      <c r="D1411" s="863" t="s">
        <v>3373</v>
      </c>
      <c r="E1411" s="835" t="s">
        <v>3894</v>
      </c>
      <c r="F1411" s="863" t="s">
        <v>3895</v>
      </c>
      <c r="G1411" s="835" t="s">
        <v>5916</v>
      </c>
      <c r="H1411" s="835" t="s">
        <v>5917</v>
      </c>
      <c r="I1411" s="849">
        <v>1215.4599609375</v>
      </c>
      <c r="J1411" s="849">
        <v>6</v>
      </c>
      <c r="K1411" s="850">
        <v>7292.759765625</v>
      </c>
    </row>
    <row r="1412" spans="1:11" ht="14.4" customHeight="1" x14ac:dyDescent="0.3">
      <c r="A1412" s="831" t="s">
        <v>586</v>
      </c>
      <c r="B1412" s="832" t="s">
        <v>587</v>
      </c>
      <c r="C1412" s="835" t="s">
        <v>3372</v>
      </c>
      <c r="D1412" s="863" t="s">
        <v>3373</v>
      </c>
      <c r="E1412" s="835" t="s">
        <v>3894</v>
      </c>
      <c r="F1412" s="863" t="s">
        <v>3895</v>
      </c>
      <c r="G1412" s="835" t="s">
        <v>5918</v>
      </c>
      <c r="H1412" s="835" t="s">
        <v>5919</v>
      </c>
      <c r="I1412" s="849">
        <v>1215.4599609375</v>
      </c>
      <c r="J1412" s="849">
        <v>2</v>
      </c>
      <c r="K1412" s="850">
        <v>2430.919921875</v>
      </c>
    </row>
    <row r="1413" spans="1:11" ht="14.4" customHeight="1" x14ac:dyDescent="0.3">
      <c r="A1413" s="831" t="s">
        <v>586</v>
      </c>
      <c r="B1413" s="832" t="s">
        <v>587</v>
      </c>
      <c r="C1413" s="835" t="s">
        <v>3372</v>
      </c>
      <c r="D1413" s="863" t="s">
        <v>3373</v>
      </c>
      <c r="E1413" s="835" t="s">
        <v>3894</v>
      </c>
      <c r="F1413" s="863" t="s">
        <v>3895</v>
      </c>
      <c r="G1413" s="835" t="s">
        <v>5920</v>
      </c>
      <c r="H1413" s="835" t="s">
        <v>5921</v>
      </c>
      <c r="I1413" s="849">
        <v>1215.4599609375</v>
      </c>
      <c r="J1413" s="849">
        <v>7</v>
      </c>
      <c r="K1413" s="850">
        <v>8508.2197265625</v>
      </c>
    </row>
    <row r="1414" spans="1:11" ht="14.4" customHeight="1" x14ac:dyDescent="0.3">
      <c r="A1414" s="831" t="s">
        <v>586</v>
      </c>
      <c r="B1414" s="832" t="s">
        <v>587</v>
      </c>
      <c r="C1414" s="835" t="s">
        <v>3372</v>
      </c>
      <c r="D1414" s="863" t="s">
        <v>3373</v>
      </c>
      <c r="E1414" s="835" t="s">
        <v>3894</v>
      </c>
      <c r="F1414" s="863" t="s">
        <v>3895</v>
      </c>
      <c r="G1414" s="835" t="s">
        <v>5922</v>
      </c>
      <c r="H1414" s="835" t="s">
        <v>5923</v>
      </c>
      <c r="I1414" s="849">
        <v>1215.4599609375</v>
      </c>
      <c r="J1414" s="849">
        <v>2</v>
      </c>
      <c r="K1414" s="850">
        <v>2430.919921875</v>
      </c>
    </row>
    <row r="1415" spans="1:11" ht="14.4" customHeight="1" x14ac:dyDescent="0.3">
      <c r="A1415" s="831" t="s">
        <v>586</v>
      </c>
      <c r="B1415" s="832" t="s">
        <v>587</v>
      </c>
      <c r="C1415" s="835" t="s">
        <v>3372</v>
      </c>
      <c r="D1415" s="863" t="s">
        <v>3373</v>
      </c>
      <c r="E1415" s="835" t="s">
        <v>3894</v>
      </c>
      <c r="F1415" s="863" t="s">
        <v>3895</v>
      </c>
      <c r="G1415" s="835" t="s">
        <v>5924</v>
      </c>
      <c r="H1415" s="835" t="s">
        <v>5925</v>
      </c>
      <c r="I1415" s="849">
        <v>1215.4599609375</v>
      </c>
      <c r="J1415" s="849">
        <v>5</v>
      </c>
      <c r="K1415" s="850">
        <v>6077.2998046875</v>
      </c>
    </row>
    <row r="1416" spans="1:11" ht="14.4" customHeight="1" x14ac:dyDescent="0.3">
      <c r="A1416" s="831" t="s">
        <v>586</v>
      </c>
      <c r="B1416" s="832" t="s">
        <v>587</v>
      </c>
      <c r="C1416" s="835" t="s">
        <v>3372</v>
      </c>
      <c r="D1416" s="863" t="s">
        <v>3373</v>
      </c>
      <c r="E1416" s="835" t="s">
        <v>3894</v>
      </c>
      <c r="F1416" s="863" t="s">
        <v>3895</v>
      </c>
      <c r="G1416" s="835" t="s">
        <v>5926</v>
      </c>
      <c r="H1416" s="835" t="s">
        <v>5927</v>
      </c>
      <c r="I1416" s="849">
        <v>1415.260009765625</v>
      </c>
      <c r="J1416" s="849">
        <v>1</v>
      </c>
      <c r="K1416" s="850">
        <v>1415.260009765625</v>
      </c>
    </row>
    <row r="1417" spans="1:11" ht="14.4" customHeight="1" x14ac:dyDescent="0.3">
      <c r="A1417" s="831" t="s">
        <v>586</v>
      </c>
      <c r="B1417" s="832" t="s">
        <v>587</v>
      </c>
      <c r="C1417" s="835" t="s">
        <v>3372</v>
      </c>
      <c r="D1417" s="863" t="s">
        <v>3373</v>
      </c>
      <c r="E1417" s="835" t="s">
        <v>3894</v>
      </c>
      <c r="F1417" s="863" t="s">
        <v>3895</v>
      </c>
      <c r="G1417" s="835" t="s">
        <v>5928</v>
      </c>
      <c r="H1417" s="835" t="s">
        <v>5929</v>
      </c>
      <c r="I1417" s="849">
        <v>1415.2533365885417</v>
      </c>
      <c r="J1417" s="849">
        <v>6</v>
      </c>
      <c r="K1417" s="850">
        <v>8491.510009765625</v>
      </c>
    </row>
    <row r="1418" spans="1:11" ht="14.4" customHeight="1" x14ac:dyDescent="0.3">
      <c r="A1418" s="831" t="s">
        <v>586</v>
      </c>
      <c r="B1418" s="832" t="s">
        <v>587</v>
      </c>
      <c r="C1418" s="835" t="s">
        <v>3372</v>
      </c>
      <c r="D1418" s="863" t="s">
        <v>3373</v>
      </c>
      <c r="E1418" s="835" t="s">
        <v>3894</v>
      </c>
      <c r="F1418" s="863" t="s">
        <v>3895</v>
      </c>
      <c r="G1418" s="835" t="s">
        <v>5930</v>
      </c>
      <c r="H1418" s="835" t="s">
        <v>5931</v>
      </c>
      <c r="I1418" s="849">
        <v>1415.260009765625</v>
      </c>
      <c r="J1418" s="849">
        <v>11</v>
      </c>
      <c r="K1418" s="850">
        <v>15567.85986328125</v>
      </c>
    </row>
    <row r="1419" spans="1:11" ht="14.4" customHeight="1" x14ac:dyDescent="0.3">
      <c r="A1419" s="831" t="s">
        <v>586</v>
      </c>
      <c r="B1419" s="832" t="s">
        <v>587</v>
      </c>
      <c r="C1419" s="835" t="s">
        <v>3372</v>
      </c>
      <c r="D1419" s="863" t="s">
        <v>3373</v>
      </c>
      <c r="E1419" s="835" t="s">
        <v>3894</v>
      </c>
      <c r="F1419" s="863" t="s">
        <v>3895</v>
      </c>
      <c r="G1419" s="835" t="s">
        <v>5932</v>
      </c>
      <c r="H1419" s="835" t="s">
        <v>5933</v>
      </c>
      <c r="I1419" s="849">
        <v>1415.2583414713542</v>
      </c>
      <c r="J1419" s="849">
        <v>17</v>
      </c>
      <c r="K1419" s="850">
        <v>24059.389892578125</v>
      </c>
    </row>
    <row r="1420" spans="1:11" ht="14.4" customHeight="1" x14ac:dyDescent="0.3">
      <c r="A1420" s="831" t="s">
        <v>586</v>
      </c>
      <c r="B1420" s="832" t="s">
        <v>587</v>
      </c>
      <c r="C1420" s="835" t="s">
        <v>3372</v>
      </c>
      <c r="D1420" s="863" t="s">
        <v>3373</v>
      </c>
      <c r="E1420" s="835" t="s">
        <v>3894</v>
      </c>
      <c r="F1420" s="863" t="s">
        <v>3895</v>
      </c>
      <c r="G1420" s="835" t="s">
        <v>5934</v>
      </c>
      <c r="H1420" s="835" t="s">
        <v>5935</v>
      </c>
      <c r="I1420" s="849">
        <v>1415.260009765625</v>
      </c>
      <c r="J1420" s="849">
        <v>22</v>
      </c>
      <c r="K1420" s="850">
        <v>31135.72998046875</v>
      </c>
    </row>
    <row r="1421" spans="1:11" ht="14.4" customHeight="1" x14ac:dyDescent="0.3">
      <c r="A1421" s="831" t="s">
        <v>586</v>
      </c>
      <c r="B1421" s="832" t="s">
        <v>587</v>
      </c>
      <c r="C1421" s="835" t="s">
        <v>3372</v>
      </c>
      <c r="D1421" s="863" t="s">
        <v>3373</v>
      </c>
      <c r="E1421" s="835" t="s">
        <v>3894</v>
      </c>
      <c r="F1421" s="863" t="s">
        <v>3895</v>
      </c>
      <c r="G1421" s="835" t="s">
        <v>5936</v>
      </c>
      <c r="H1421" s="835" t="s">
        <v>5937</v>
      </c>
      <c r="I1421" s="849">
        <v>1415.2591756184895</v>
      </c>
      <c r="J1421" s="849">
        <v>21</v>
      </c>
      <c r="K1421" s="850">
        <v>29720.439453125</v>
      </c>
    </row>
    <row r="1422" spans="1:11" ht="14.4" customHeight="1" x14ac:dyDescent="0.3">
      <c r="A1422" s="831" t="s">
        <v>586</v>
      </c>
      <c r="B1422" s="832" t="s">
        <v>587</v>
      </c>
      <c r="C1422" s="835" t="s">
        <v>3372</v>
      </c>
      <c r="D1422" s="863" t="s">
        <v>3373</v>
      </c>
      <c r="E1422" s="835" t="s">
        <v>3894</v>
      </c>
      <c r="F1422" s="863" t="s">
        <v>3895</v>
      </c>
      <c r="G1422" s="835" t="s">
        <v>5938</v>
      </c>
      <c r="H1422" s="835" t="s">
        <v>5939</v>
      </c>
      <c r="I1422" s="849">
        <v>1520.530029296875</v>
      </c>
      <c r="J1422" s="849">
        <v>22</v>
      </c>
      <c r="K1422" s="850">
        <v>33451.659912109375</v>
      </c>
    </row>
    <row r="1423" spans="1:11" ht="14.4" customHeight="1" x14ac:dyDescent="0.3">
      <c r="A1423" s="831" t="s">
        <v>586</v>
      </c>
      <c r="B1423" s="832" t="s">
        <v>587</v>
      </c>
      <c r="C1423" s="835" t="s">
        <v>3372</v>
      </c>
      <c r="D1423" s="863" t="s">
        <v>3373</v>
      </c>
      <c r="E1423" s="835" t="s">
        <v>3894</v>
      </c>
      <c r="F1423" s="863" t="s">
        <v>3895</v>
      </c>
      <c r="G1423" s="835" t="s">
        <v>5940</v>
      </c>
      <c r="H1423" s="835" t="s">
        <v>5941</v>
      </c>
      <c r="I1423" s="849">
        <v>1520.530029296875</v>
      </c>
      <c r="J1423" s="849">
        <v>2</v>
      </c>
      <c r="K1423" s="850">
        <v>3041.06005859375</v>
      </c>
    </row>
    <row r="1424" spans="1:11" ht="14.4" customHeight="1" x14ac:dyDescent="0.3">
      <c r="A1424" s="831" t="s">
        <v>586</v>
      </c>
      <c r="B1424" s="832" t="s">
        <v>587</v>
      </c>
      <c r="C1424" s="835" t="s">
        <v>3372</v>
      </c>
      <c r="D1424" s="863" t="s">
        <v>3373</v>
      </c>
      <c r="E1424" s="835" t="s">
        <v>3894</v>
      </c>
      <c r="F1424" s="863" t="s">
        <v>3895</v>
      </c>
      <c r="G1424" s="835" t="s">
        <v>5942</v>
      </c>
      <c r="H1424" s="835" t="s">
        <v>5943</v>
      </c>
      <c r="I1424" s="849">
        <v>1056.5699462890625</v>
      </c>
      <c r="J1424" s="849">
        <v>1</v>
      </c>
      <c r="K1424" s="850">
        <v>1056.5699462890625</v>
      </c>
    </row>
    <row r="1425" spans="1:11" ht="14.4" customHeight="1" x14ac:dyDescent="0.3">
      <c r="A1425" s="831" t="s">
        <v>586</v>
      </c>
      <c r="B1425" s="832" t="s">
        <v>587</v>
      </c>
      <c r="C1425" s="835" t="s">
        <v>3372</v>
      </c>
      <c r="D1425" s="863" t="s">
        <v>3373</v>
      </c>
      <c r="E1425" s="835" t="s">
        <v>3894</v>
      </c>
      <c r="F1425" s="863" t="s">
        <v>3895</v>
      </c>
      <c r="G1425" s="835" t="s">
        <v>5944</v>
      </c>
      <c r="H1425" s="835" t="s">
        <v>5945</v>
      </c>
      <c r="I1425" s="849">
        <v>940</v>
      </c>
      <c r="J1425" s="849">
        <v>1</v>
      </c>
      <c r="K1425" s="850">
        <v>940</v>
      </c>
    </row>
    <row r="1426" spans="1:11" ht="14.4" customHeight="1" x14ac:dyDescent="0.3">
      <c r="A1426" s="831" t="s">
        <v>586</v>
      </c>
      <c r="B1426" s="832" t="s">
        <v>587</v>
      </c>
      <c r="C1426" s="835" t="s">
        <v>3372</v>
      </c>
      <c r="D1426" s="863" t="s">
        <v>3373</v>
      </c>
      <c r="E1426" s="835" t="s">
        <v>3894</v>
      </c>
      <c r="F1426" s="863" t="s">
        <v>3895</v>
      </c>
      <c r="G1426" s="835" t="s">
        <v>5946</v>
      </c>
      <c r="H1426" s="835" t="s">
        <v>5947</v>
      </c>
      <c r="I1426" s="849">
        <v>940</v>
      </c>
      <c r="J1426" s="849">
        <v>1</v>
      </c>
      <c r="K1426" s="850">
        <v>940</v>
      </c>
    </row>
    <row r="1427" spans="1:11" ht="14.4" customHeight="1" x14ac:dyDescent="0.3">
      <c r="A1427" s="831" t="s">
        <v>586</v>
      </c>
      <c r="B1427" s="832" t="s">
        <v>587</v>
      </c>
      <c r="C1427" s="835" t="s">
        <v>3372</v>
      </c>
      <c r="D1427" s="863" t="s">
        <v>3373</v>
      </c>
      <c r="E1427" s="835" t="s">
        <v>3894</v>
      </c>
      <c r="F1427" s="863" t="s">
        <v>3895</v>
      </c>
      <c r="G1427" s="835" t="s">
        <v>5948</v>
      </c>
      <c r="H1427" s="835" t="s">
        <v>5949</v>
      </c>
      <c r="I1427" s="849">
        <v>939.989990234375</v>
      </c>
      <c r="J1427" s="849">
        <v>1</v>
      </c>
      <c r="K1427" s="850">
        <v>939.989990234375</v>
      </c>
    </row>
    <row r="1428" spans="1:11" ht="14.4" customHeight="1" x14ac:dyDescent="0.3">
      <c r="A1428" s="831" t="s">
        <v>586</v>
      </c>
      <c r="B1428" s="832" t="s">
        <v>587</v>
      </c>
      <c r="C1428" s="835" t="s">
        <v>3372</v>
      </c>
      <c r="D1428" s="863" t="s">
        <v>3373</v>
      </c>
      <c r="E1428" s="835" t="s">
        <v>3894</v>
      </c>
      <c r="F1428" s="863" t="s">
        <v>3895</v>
      </c>
      <c r="G1428" s="835" t="s">
        <v>5950</v>
      </c>
      <c r="H1428" s="835" t="s">
        <v>5951</v>
      </c>
      <c r="I1428" s="849">
        <v>1008.8200073242187</v>
      </c>
      <c r="J1428" s="849">
        <v>2</v>
      </c>
      <c r="K1428" s="850">
        <v>2017.6300048828125</v>
      </c>
    </row>
    <row r="1429" spans="1:11" ht="14.4" customHeight="1" x14ac:dyDescent="0.3">
      <c r="A1429" s="831" t="s">
        <v>586</v>
      </c>
      <c r="B1429" s="832" t="s">
        <v>587</v>
      </c>
      <c r="C1429" s="835" t="s">
        <v>3372</v>
      </c>
      <c r="D1429" s="863" t="s">
        <v>3373</v>
      </c>
      <c r="E1429" s="835" t="s">
        <v>3894</v>
      </c>
      <c r="F1429" s="863" t="s">
        <v>3895</v>
      </c>
      <c r="G1429" s="835" t="s">
        <v>5952</v>
      </c>
      <c r="H1429" s="835" t="s">
        <v>5953</v>
      </c>
      <c r="I1429" s="849">
        <v>1008.8099975585937</v>
      </c>
      <c r="J1429" s="849">
        <v>1</v>
      </c>
      <c r="K1429" s="850">
        <v>1008.8099975585937</v>
      </c>
    </row>
    <row r="1430" spans="1:11" ht="14.4" customHeight="1" x14ac:dyDescent="0.3">
      <c r="A1430" s="831" t="s">
        <v>586</v>
      </c>
      <c r="B1430" s="832" t="s">
        <v>587</v>
      </c>
      <c r="C1430" s="835" t="s">
        <v>3372</v>
      </c>
      <c r="D1430" s="863" t="s">
        <v>3373</v>
      </c>
      <c r="E1430" s="835" t="s">
        <v>3894</v>
      </c>
      <c r="F1430" s="863" t="s">
        <v>3895</v>
      </c>
      <c r="G1430" s="835" t="s">
        <v>5954</v>
      </c>
      <c r="H1430" s="835" t="s">
        <v>5955</v>
      </c>
      <c r="I1430" s="849">
        <v>1008.7999877929687</v>
      </c>
      <c r="J1430" s="849">
        <v>1</v>
      </c>
      <c r="K1430" s="850">
        <v>1008.7999877929687</v>
      </c>
    </row>
    <row r="1431" spans="1:11" ht="14.4" customHeight="1" x14ac:dyDescent="0.3">
      <c r="A1431" s="831" t="s">
        <v>586</v>
      </c>
      <c r="B1431" s="832" t="s">
        <v>587</v>
      </c>
      <c r="C1431" s="835" t="s">
        <v>3372</v>
      </c>
      <c r="D1431" s="863" t="s">
        <v>3373</v>
      </c>
      <c r="E1431" s="835" t="s">
        <v>3894</v>
      </c>
      <c r="F1431" s="863" t="s">
        <v>3895</v>
      </c>
      <c r="G1431" s="835" t="s">
        <v>5956</v>
      </c>
      <c r="H1431" s="835" t="s">
        <v>5957</v>
      </c>
      <c r="I1431" s="849">
        <v>1017.6699829101562</v>
      </c>
      <c r="J1431" s="849">
        <v>1</v>
      </c>
      <c r="K1431" s="850">
        <v>1017.6699829101562</v>
      </c>
    </row>
    <row r="1432" spans="1:11" ht="14.4" customHeight="1" x14ac:dyDescent="0.3">
      <c r="A1432" s="831" t="s">
        <v>586</v>
      </c>
      <c r="B1432" s="832" t="s">
        <v>587</v>
      </c>
      <c r="C1432" s="835" t="s">
        <v>3372</v>
      </c>
      <c r="D1432" s="863" t="s">
        <v>3373</v>
      </c>
      <c r="E1432" s="835" t="s">
        <v>3894</v>
      </c>
      <c r="F1432" s="863" t="s">
        <v>3895</v>
      </c>
      <c r="G1432" s="835" t="s">
        <v>5958</v>
      </c>
      <c r="H1432" s="835" t="s">
        <v>5959</v>
      </c>
      <c r="I1432" s="849">
        <v>1066.8299560546875</v>
      </c>
      <c r="J1432" s="849">
        <v>1</v>
      </c>
      <c r="K1432" s="850">
        <v>1066.8299560546875</v>
      </c>
    </row>
    <row r="1433" spans="1:11" ht="14.4" customHeight="1" x14ac:dyDescent="0.3">
      <c r="A1433" s="831" t="s">
        <v>586</v>
      </c>
      <c r="B1433" s="832" t="s">
        <v>587</v>
      </c>
      <c r="C1433" s="835" t="s">
        <v>3372</v>
      </c>
      <c r="D1433" s="863" t="s">
        <v>3373</v>
      </c>
      <c r="E1433" s="835" t="s">
        <v>3894</v>
      </c>
      <c r="F1433" s="863" t="s">
        <v>3895</v>
      </c>
      <c r="G1433" s="835" t="s">
        <v>5960</v>
      </c>
      <c r="H1433" s="835" t="s">
        <v>5961</v>
      </c>
      <c r="I1433" s="849">
        <v>1066.8299560546875</v>
      </c>
      <c r="J1433" s="849">
        <v>1</v>
      </c>
      <c r="K1433" s="850">
        <v>1066.8299560546875</v>
      </c>
    </row>
    <row r="1434" spans="1:11" ht="14.4" customHeight="1" x14ac:dyDescent="0.3">
      <c r="A1434" s="831" t="s">
        <v>586</v>
      </c>
      <c r="B1434" s="832" t="s">
        <v>587</v>
      </c>
      <c r="C1434" s="835" t="s">
        <v>3372</v>
      </c>
      <c r="D1434" s="863" t="s">
        <v>3373</v>
      </c>
      <c r="E1434" s="835" t="s">
        <v>3894</v>
      </c>
      <c r="F1434" s="863" t="s">
        <v>3895</v>
      </c>
      <c r="G1434" s="835" t="s">
        <v>5962</v>
      </c>
      <c r="H1434" s="835" t="s">
        <v>5963</v>
      </c>
      <c r="I1434" s="849">
        <v>1176</v>
      </c>
      <c r="J1434" s="849">
        <v>1</v>
      </c>
      <c r="K1434" s="850">
        <v>1176</v>
      </c>
    </row>
    <row r="1435" spans="1:11" ht="14.4" customHeight="1" x14ac:dyDescent="0.3">
      <c r="A1435" s="831" t="s">
        <v>586</v>
      </c>
      <c r="B1435" s="832" t="s">
        <v>587</v>
      </c>
      <c r="C1435" s="835" t="s">
        <v>3372</v>
      </c>
      <c r="D1435" s="863" t="s">
        <v>3373</v>
      </c>
      <c r="E1435" s="835" t="s">
        <v>3894</v>
      </c>
      <c r="F1435" s="863" t="s">
        <v>3895</v>
      </c>
      <c r="G1435" s="835" t="s">
        <v>5964</v>
      </c>
      <c r="H1435" s="835" t="s">
        <v>5965</v>
      </c>
      <c r="I1435" s="849">
        <v>1176</v>
      </c>
      <c r="J1435" s="849">
        <v>4</v>
      </c>
      <c r="K1435" s="850">
        <v>4704</v>
      </c>
    </row>
    <row r="1436" spans="1:11" ht="14.4" customHeight="1" x14ac:dyDescent="0.3">
      <c r="A1436" s="831" t="s">
        <v>586</v>
      </c>
      <c r="B1436" s="832" t="s">
        <v>587</v>
      </c>
      <c r="C1436" s="835" t="s">
        <v>3372</v>
      </c>
      <c r="D1436" s="863" t="s">
        <v>3373</v>
      </c>
      <c r="E1436" s="835" t="s">
        <v>3894</v>
      </c>
      <c r="F1436" s="863" t="s">
        <v>3895</v>
      </c>
      <c r="G1436" s="835" t="s">
        <v>5966</v>
      </c>
      <c r="H1436" s="835" t="s">
        <v>5967</v>
      </c>
      <c r="I1436" s="849">
        <v>1175.969970703125</v>
      </c>
      <c r="J1436" s="849">
        <v>1</v>
      </c>
      <c r="K1436" s="850">
        <v>1175.969970703125</v>
      </c>
    </row>
    <row r="1437" spans="1:11" ht="14.4" customHeight="1" x14ac:dyDescent="0.3">
      <c r="A1437" s="831" t="s">
        <v>586</v>
      </c>
      <c r="B1437" s="832" t="s">
        <v>587</v>
      </c>
      <c r="C1437" s="835" t="s">
        <v>3372</v>
      </c>
      <c r="D1437" s="863" t="s">
        <v>3373</v>
      </c>
      <c r="E1437" s="835" t="s">
        <v>3894</v>
      </c>
      <c r="F1437" s="863" t="s">
        <v>3895</v>
      </c>
      <c r="G1437" s="835" t="s">
        <v>5968</v>
      </c>
      <c r="H1437" s="835" t="s">
        <v>5969</v>
      </c>
      <c r="I1437" s="849">
        <v>1175.969970703125</v>
      </c>
      <c r="J1437" s="849">
        <v>2</v>
      </c>
      <c r="K1437" s="850">
        <v>2351.929931640625</v>
      </c>
    </row>
    <row r="1438" spans="1:11" ht="14.4" customHeight="1" x14ac:dyDescent="0.3">
      <c r="A1438" s="831" t="s">
        <v>586</v>
      </c>
      <c r="B1438" s="832" t="s">
        <v>587</v>
      </c>
      <c r="C1438" s="835" t="s">
        <v>3372</v>
      </c>
      <c r="D1438" s="863" t="s">
        <v>3373</v>
      </c>
      <c r="E1438" s="835" t="s">
        <v>3894</v>
      </c>
      <c r="F1438" s="863" t="s">
        <v>3895</v>
      </c>
      <c r="G1438" s="835" t="s">
        <v>5970</v>
      </c>
      <c r="H1438" s="835" t="s">
        <v>5971</v>
      </c>
      <c r="I1438" s="849">
        <v>1175.969970703125</v>
      </c>
      <c r="J1438" s="849">
        <v>3</v>
      </c>
      <c r="K1438" s="850">
        <v>3527.89990234375</v>
      </c>
    </row>
    <row r="1439" spans="1:11" ht="14.4" customHeight="1" x14ac:dyDescent="0.3">
      <c r="A1439" s="831" t="s">
        <v>586</v>
      </c>
      <c r="B1439" s="832" t="s">
        <v>587</v>
      </c>
      <c r="C1439" s="835" t="s">
        <v>3372</v>
      </c>
      <c r="D1439" s="863" t="s">
        <v>3373</v>
      </c>
      <c r="E1439" s="835" t="s">
        <v>3894</v>
      </c>
      <c r="F1439" s="863" t="s">
        <v>3895</v>
      </c>
      <c r="G1439" s="835" t="s">
        <v>5972</v>
      </c>
      <c r="H1439" s="835" t="s">
        <v>5973</v>
      </c>
      <c r="I1439" s="849">
        <v>884.05332438151038</v>
      </c>
      <c r="J1439" s="849">
        <v>7</v>
      </c>
      <c r="K1439" s="850">
        <v>6188.3999633789062</v>
      </c>
    </row>
    <row r="1440" spans="1:11" ht="14.4" customHeight="1" x14ac:dyDescent="0.3">
      <c r="A1440" s="831" t="s">
        <v>586</v>
      </c>
      <c r="B1440" s="832" t="s">
        <v>587</v>
      </c>
      <c r="C1440" s="835" t="s">
        <v>3372</v>
      </c>
      <c r="D1440" s="863" t="s">
        <v>3373</v>
      </c>
      <c r="E1440" s="835" t="s">
        <v>3894</v>
      </c>
      <c r="F1440" s="863" t="s">
        <v>3895</v>
      </c>
      <c r="G1440" s="835" t="s">
        <v>5974</v>
      </c>
      <c r="H1440" s="835" t="s">
        <v>5975</v>
      </c>
      <c r="I1440" s="849">
        <v>884.04998779296875</v>
      </c>
      <c r="J1440" s="849">
        <v>11</v>
      </c>
      <c r="K1440" s="850">
        <v>9724.5596923828125</v>
      </c>
    </row>
    <row r="1441" spans="1:11" ht="14.4" customHeight="1" x14ac:dyDescent="0.3">
      <c r="A1441" s="831" t="s">
        <v>586</v>
      </c>
      <c r="B1441" s="832" t="s">
        <v>587</v>
      </c>
      <c r="C1441" s="835" t="s">
        <v>3372</v>
      </c>
      <c r="D1441" s="863" t="s">
        <v>3373</v>
      </c>
      <c r="E1441" s="835" t="s">
        <v>3894</v>
      </c>
      <c r="F1441" s="863" t="s">
        <v>3895</v>
      </c>
      <c r="G1441" s="835" t="s">
        <v>5976</v>
      </c>
      <c r="H1441" s="835" t="s">
        <v>5977</v>
      </c>
      <c r="I1441" s="849">
        <v>884.05089777166188</v>
      </c>
      <c r="J1441" s="849">
        <v>28</v>
      </c>
      <c r="K1441" s="850">
        <v>24753.4794921875</v>
      </c>
    </row>
    <row r="1442" spans="1:11" ht="14.4" customHeight="1" x14ac:dyDescent="0.3">
      <c r="A1442" s="831" t="s">
        <v>586</v>
      </c>
      <c r="B1442" s="832" t="s">
        <v>587</v>
      </c>
      <c r="C1442" s="835" t="s">
        <v>3372</v>
      </c>
      <c r="D1442" s="863" t="s">
        <v>3373</v>
      </c>
      <c r="E1442" s="835" t="s">
        <v>3894</v>
      </c>
      <c r="F1442" s="863" t="s">
        <v>3895</v>
      </c>
      <c r="G1442" s="835" t="s">
        <v>5978</v>
      </c>
      <c r="H1442" s="835" t="s">
        <v>5979</v>
      </c>
      <c r="I1442" s="849">
        <v>884.05498831612726</v>
      </c>
      <c r="J1442" s="849">
        <v>50</v>
      </c>
      <c r="K1442" s="850">
        <v>44202.649536132813</v>
      </c>
    </row>
    <row r="1443" spans="1:11" ht="14.4" customHeight="1" x14ac:dyDescent="0.3">
      <c r="A1443" s="831" t="s">
        <v>586</v>
      </c>
      <c r="B1443" s="832" t="s">
        <v>587</v>
      </c>
      <c r="C1443" s="835" t="s">
        <v>3372</v>
      </c>
      <c r="D1443" s="863" t="s">
        <v>3373</v>
      </c>
      <c r="E1443" s="835" t="s">
        <v>3894</v>
      </c>
      <c r="F1443" s="863" t="s">
        <v>3895</v>
      </c>
      <c r="G1443" s="835" t="s">
        <v>5980</v>
      </c>
      <c r="H1443" s="835" t="s">
        <v>5981</v>
      </c>
      <c r="I1443" s="849">
        <v>884.05142066592259</v>
      </c>
      <c r="J1443" s="849">
        <v>50</v>
      </c>
      <c r="K1443" s="850">
        <v>44202.519409179688</v>
      </c>
    </row>
    <row r="1444" spans="1:11" ht="14.4" customHeight="1" x14ac:dyDescent="0.3">
      <c r="A1444" s="831" t="s">
        <v>586</v>
      </c>
      <c r="B1444" s="832" t="s">
        <v>587</v>
      </c>
      <c r="C1444" s="835" t="s">
        <v>3372</v>
      </c>
      <c r="D1444" s="863" t="s">
        <v>3373</v>
      </c>
      <c r="E1444" s="835" t="s">
        <v>3894</v>
      </c>
      <c r="F1444" s="863" t="s">
        <v>3895</v>
      </c>
      <c r="G1444" s="835" t="s">
        <v>5982</v>
      </c>
      <c r="H1444" s="835" t="s">
        <v>5983</v>
      </c>
      <c r="I1444" s="849">
        <v>884.05054389105908</v>
      </c>
      <c r="J1444" s="849">
        <v>31</v>
      </c>
      <c r="K1444" s="850">
        <v>27405.5693359375</v>
      </c>
    </row>
    <row r="1445" spans="1:11" ht="14.4" customHeight="1" x14ac:dyDescent="0.3">
      <c r="A1445" s="831" t="s">
        <v>586</v>
      </c>
      <c r="B1445" s="832" t="s">
        <v>587</v>
      </c>
      <c r="C1445" s="835" t="s">
        <v>3372</v>
      </c>
      <c r="D1445" s="863" t="s">
        <v>3373</v>
      </c>
      <c r="E1445" s="835" t="s">
        <v>3894</v>
      </c>
      <c r="F1445" s="863" t="s">
        <v>3895</v>
      </c>
      <c r="G1445" s="835" t="s">
        <v>5984</v>
      </c>
      <c r="H1445" s="835" t="s">
        <v>5985</v>
      </c>
      <c r="I1445" s="849">
        <v>939.6199951171875</v>
      </c>
      <c r="J1445" s="849">
        <v>6</v>
      </c>
      <c r="K1445" s="850">
        <v>5637.719970703125</v>
      </c>
    </row>
    <row r="1446" spans="1:11" ht="14.4" customHeight="1" x14ac:dyDescent="0.3">
      <c r="A1446" s="831" t="s">
        <v>586</v>
      </c>
      <c r="B1446" s="832" t="s">
        <v>587</v>
      </c>
      <c r="C1446" s="835" t="s">
        <v>3372</v>
      </c>
      <c r="D1446" s="863" t="s">
        <v>3373</v>
      </c>
      <c r="E1446" s="835" t="s">
        <v>3894</v>
      </c>
      <c r="F1446" s="863" t="s">
        <v>3895</v>
      </c>
      <c r="G1446" s="835" t="s">
        <v>5986</v>
      </c>
      <c r="H1446" s="835" t="s">
        <v>5987</v>
      </c>
      <c r="I1446" s="849">
        <v>939.61856515066961</v>
      </c>
      <c r="J1446" s="849">
        <v>13</v>
      </c>
      <c r="K1446" s="850">
        <v>12215.02001953125</v>
      </c>
    </row>
    <row r="1447" spans="1:11" ht="14.4" customHeight="1" x14ac:dyDescent="0.3">
      <c r="A1447" s="831" t="s">
        <v>586</v>
      </c>
      <c r="B1447" s="832" t="s">
        <v>587</v>
      </c>
      <c r="C1447" s="835" t="s">
        <v>3372</v>
      </c>
      <c r="D1447" s="863" t="s">
        <v>3373</v>
      </c>
      <c r="E1447" s="835" t="s">
        <v>3894</v>
      </c>
      <c r="F1447" s="863" t="s">
        <v>3895</v>
      </c>
      <c r="G1447" s="835" t="s">
        <v>5988</v>
      </c>
      <c r="H1447" s="835" t="s">
        <v>5989</v>
      </c>
      <c r="I1447" s="849">
        <v>939.62370017722799</v>
      </c>
      <c r="J1447" s="849">
        <v>45</v>
      </c>
      <c r="K1447" s="850">
        <v>42282.990295410156</v>
      </c>
    </row>
    <row r="1448" spans="1:11" ht="14.4" customHeight="1" x14ac:dyDescent="0.3">
      <c r="A1448" s="831" t="s">
        <v>586</v>
      </c>
      <c r="B1448" s="832" t="s">
        <v>587</v>
      </c>
      <c r="C1448" s="835" t="s">
        <v>3372</v>
      </c>
      <c r="D1448" s="863" t="s">
        <v>3373</v>
      </c>
      <c r="E1448" s="835" t="s">
        <v>3894</v>
      </c>
      <c r="F1448" s="863" t="s">
        <v>3895</v>
      </c>
      <c r="G1448" s="835" t="s">
        <v>5990</v>
      </c>
      <c r="H1448" s="835" t="s">
        <v>5991</v>
      </c>
      <c r="I1448" s="849">
        <v>939.63099670410156</v>
      </c>
      <c r="J1448" s="849">
        <v>36</v>
      </c>
      <c r="K1448" s="850">
        <v>33826.490173339844</v>
      </c>
    </row>
    <row r="1449" spans="1:11" ht="14.4" customHeight="1" x14ac:dyDescent="0.3">
      <c r="A1449" s="831" t="s">
        <v>586</v>
      </c>
      <c r="B1449" s="832" t="s">
        <v>587</v>
      </c>
      <c r="C1449" s="835" t="s">
        <v>3372</v>
      </c>
      <c r="D1449" s="863" t="s">
        <v>3373</v>
      </c>
      <c r="E1449" s="835" t="s">
        <v>3894</v>
      </c>
      <c r="F1449" s="863" t="s">
        <v>3895</v>
      </c>
      <c r="G1449" s="835" t="s">
        <v>5992</v>
      </c>
      <c r="H1449" s="835" t="s">
        <v>5993</v>
      </c>
      <c r="I1449" s="849">
        <v>939.622080485026</v>
      </c>
      <c r="J1449" s="849">
        <v>49</v>
      </c>
      <c r="K1449" s="850">
        <v>46041.430786132813</v>
      </c>
    </row>
    <row r="1450" spans="1:11" ht="14.4" customHeight="1" x14ac:dyDescent="0.3">
      <c r="A1450" s="831" t="s">
        <v>586</v>
      </c>
      <c r="B1450" s="832" t="s">
        <v>587</v>
      </c>
      <c r="C1450" s="835" t="s">
        <v>3372</v>
      </c>
      <c r="D1450" s="863" t="s">
        <v>3373</v>
      </c>
      <c r="E1450" s="835" t="s">
        <v>3894</v>
      </c>
      <c r="F1450" s="863" t="s">
        <v>3895</v>
      </c>
      <c r="G1450" s="835" t="s">
        <v>5994</v>
      </c>
      <c r="H1450" s="835" t="s">
        <v>5995</v>
      </c>
      <c r="I1450" s="849">
        <v>1008.8145474520596</v>
      </c>
      <c r="J1450" s="849">
        <v>52</v>
      </c>
      <c r="K1450" s="850">
        <v>52458.379577636719</v>
      </c>
    </row>
    <row r="1451" spans="1:11" ht="14.4" customHeight="1" x14ac:dyDescent="0.3">
      <c r="A1451" s="831" t="s">
        <v>586</v>
      </c>
      <c r="B1451" s="832" t="s">
        <v>587</v>
      </c>
      <c r="C1451" s="835" t="s">
        <v>3372</v>
      </c>
      <c r="D1451" s="863" t="s">
        <v>3373</v>
      </c>
      <c r="E1451" s="835" t="s">
        <v>3894</v>
      </c>
      <c r="F1451" s="863" t="s">
        <v>3895</v>
      </c>
      <c r="G1451" s="835" t="s">
        <v>5996</v>
      </c>
      <c r="H1451" s="835" t="s">
        <v>5997</v>
      </c>
      <c r="I1451" s="849">
        <v>1008.8122219509548</v>
      </c>
      <c r="J1451" s="849">
        <v>64</v>
      </c>
      <c r="K1451" s="850">
        <v>64563.778991699219</v>
      </c>
    </row>
    <row r="1452" spans="1:11" ht="14.4" customHeight="1" x14ac:dyDescent="0.3">
      <c r="A1452" s="831" t="s">
        <v>586</v>
      </c>
      <c r="B1452" s="832" t="s">
        <v>587</v>
      </c>
      <c r="C1452" s="835" t="s">
        <v>3372</v>
      </c>
      <c r="D1452" s="863" t="s">
        <v>3373</v>
      </c>
      <c r="E1452" s="835" t="s">
        <v>3894</v>
      </c>
      <c r="F1452" s="863" t="s">
        <v>3895</v>
      </c>
      <c r="G1452" s="835" t="s">
        <v>5998</v>
      </c>
      <c r="H1452" s="835" t="s">
        <v>5999</v>
      </c>
      <c r="I1452" s="849">
        <v>1008.8173699629934</v>
      </c>
      <c r="J1452" s="849">
        <v>42</v>
      </c>
      <c r="K1452" s="850">
        <v>42370.180236816406</v>
      </c>
    </row>
    <row r="1453" spans="1:11" ht="14.4" customHeight="1" x14ac:dyDescent="0.3">
      <c r="A1453" s="831" t="s">
        <v>586</v>
      </c>
      <c r="B1453" s="832" t="s">
        <v>587</v>
      </c>
      <c r="C1453" s="835" t="s">
        <v>3372</v>
      </c>
      <c r="D1453" s="863" t="s">
        <v>3373</v>
      </c>
      <c r="E1453" s="835" t="s">
        <v>3894</v>
      </c>
      <c r="F1453" s="863" t="s">
        <v>3895</v>
      </c>
      <c r="G1453" s="835" t="s">
        <v>6000</v>
      </c>
      <c r="H1453" s="835" t="s">
        <v>6001</v>
      </c>
      <c r="I1453" s="849">
        <v>1008.8112487792969</v>
      </c>
      <c r="J1453" s="849">
        <v>42</v>
      </c>
      <c r="K1453" s="850">
        <v>42370.059997558594</v>
      </c>
    </row>
    <row r="1454" spans="1:11" ht="14.4" customHeight="1" x14ac:dyDescent="0.3">
      <c r="A1454" s="831" t="s">
        <v>586</v>
      </c>
      <c r="B1454" s="832" t="s">
        <v>587</v>
      </c>
      <c r="C1454" s="835" t="s">
        <v>3372</v>
      </c>
      <c r="D1454" s="863" t="s">
        <v>3373</v>
      </c>
      <c r="E1454" s="835" t="s">
        <v>3894</v>
      </c>
      <c r="F1454" s="863" t="s">
        <v>3895</v>
      </c>
      <c r="G1454" s="835" t="s">
        <v>6002</v>
      </c>
      <c r="H1454" s="835" t="s">
        <v>6003</v>
      </c>
      <c r="I1454" s="849">
        <v>1066.3349685668945</v>
      </c>
      <c r="J1454" s="849">
        <v>24</v>
      </c>
      <c r="K1454" s="850">
        <v>25591.92919921875</v>
      </c>
    </row>
    <row r="1455" spans="1:11" ht="14.4" customHeight="1" x14ac:dyDescent="0.3">
      <c r="A1455" s="831" t="s">
        <v>586</v>
      </c>
      <c r="B1455" s="832" t="s">
        <v>587</v>
      </c>
      <c r="C1455" s="835" t="s">
        <v>3372</v>
      </c>
      <c r="D1455" s="863" t="s">
        <v>3373</v>
      </c>
      <c r="E1455" s="835" t="s">
        <v>3894</v>
      </c>
      <c r="F1455" s="863" t="s">
        <v>3895</v>
      </c>
      <c r="G1455" s="835" t="s">
        <v>6004</v>
      </c>
      <c r="H1455" s="835" t="s">
        <v>6005</v>
      </c>
      <c r="I1455" s="849">
        <v>1066.3321804470486</v>
      </c>
      <c r="J1455" s="849">
        <v>41</v>
      </c>
      <c r="K1455" s="850">
        <v>43719.5390625</v>
      </c>
    </row>
    <row r="1456" spans="1:11" ht="14.4" customHeight="1" x14ac:dyDescent="0.3">
      <c r="A1456" s="831" t="s">
        <v>586</v>
      </c>
      <c r="B1456" s="832" t="s">
        <v>587</v>
      </c>
      <c r="C1456" s="835" t="s">
        <v>3372</v>
      </c>
      <c r="D1456" s="863" t="s">
        <v>3373</v>
      </c>
      <c r="E1456" s="835" t="s">
        <v>3894</v>
      </c>
      <c r="F1456" s="863" t="s">
        <v>3895</v>
      </c>
      <c r="G1456" s="835" t="s">
        <v>6006</v>
      </c>
      <c r="H1456" s="835" t="s">
        <v>6007</v>
      </c>
      <c r="I1456" s="849">
        <v>1066.3299560546875</v>
      </c>
      <c r="J1456" s="849">
        <v>16</v>
      </c>
      <c r="K1456" s="850">
        <v>17061.229736328125</v>
      </c>
    </row>
    <row r="1457" spans="1:11" ht="14.4" customHeight="1" x14ac:dyDescent="0.3">
      <c r="A1457" s="831" t="s">
        <v>586</v>
      </c>
      <c r="B1457" s="832" t="s">
        <v>587</v>
      </c>
      <c r="C1457" s="835" t="s">
        <v>3372</v>
      </c>
      <c r="D1457" s="863" t="s">
        <v>3373</v>
      </c>
      <c r="E1457" s="835" t="s">
        <v>3894</v>
      </c>
      <c r="F1457" s="863" t="s">
        <v>3895</v>
      </c>
      <c r="G1457" s="835" t="s">
        <v>6008</v>
      </c>
      <c r="H1457" s="835" t="s">
        <v>6009</v>
      </c>
      <c r="I1457" s="849">
        <v>1066.3299560546875</v>
      </c>
      <c r="J1457" s="849">
        <v>17</v>
      </c>
      <c r="K1457" s="850">
        <v>18127.569458007813</v>
      </c>
    </row>
    <row r="1458" spans="1:11" ht="14.4" customHeight="1" x14ac:dyDescent="0.3">
      <c r="A1458" s="831" t="s">
        <v>586</v>
      </c>
      <c r="B1458" s="832" t="s">
        <v>587</v>
      </c>
      <c r="C1458" s="835" t="s">
        <v>3372</v>
      </c>
      <c r="D1458" s="863" t="s">
        <v>3373</v>
      </c>
      <c r="E1458" s="835" t="s">
        <v>3894</v>
      </c>
      <c r="F1458" s="863" t="s">
        <v>3895</v>
      </c>
      <c r="G1458" s="835" t="s">
        <v>6010</v>
      </c>
      <c r="H1458" s="835" t="s">
        <v>6011</v>
      </c>
      <c r="I1458" s="849">
        <v>1176.4659667968749</v>
      </c>
      <c r="J1458" s="849">
        <v>8</v>
      </c>
      <c r="K1458" s="850">
        <v>9411.7197265625</v>
      </c>
    </row>
    <row r="1459" spans="1:11" ht="14.4" customHeight="1" x14ac:dyDescent="0.3">
      <c r="A1459" s="831" t="s">
        <v>586</v>
      </c>
      <c r="B1459" s="832" t="s">
        <v>587</v>
      </c>
      <c r="C1459" s="835" t="s">
        <v>3372</v>
      </c>
      <c r="D1459" s="863" t="s">
        <v>3373</v>
      </c>
      <c r="E1459" s="835" t="s">
        <v>3894</v>
      </c>
      <c r="F1459" s="863" t="s">
        <v>3895</v>
      </c>
      <c r="G1459" s="835" t="s">
        <v>6012</v>
      </c>
      <c r="H1459" s="835" t="s">
        <v>6013</v>
      </c>
      <c r="I1459" s="849">
        <v>1176.4632975260417</v>
      </c>
      <c r="J1459" s="849">
        <v>9</v>
      </c>
      <c r="K1459" s="850">
        <v>10588.1796875</v>
      </c>
    </row>
    <row r="1460" spans="1:11" ht="14.4" customHeight="1" x14ac:dyDescent="0.3">
      <c r="A1460" s="831" t="s">
        <v>586</v>
      </c>
      <c r="B1460" s="832" t="s">
        <v>587</v>
      </c>
      <c r="C1460" s="835" t="s">
        <v>3372</v>
      </c>
      <c r="D1460" s="863" t="s">
        <v>3373</v>
      </c>
      <c r="E1460" s="835" t="s">
        <v>3894</v>
      </c>
      <c r="F1460" s="863" t="s">
        <v>3895</v>
      </c>
      <c r="G1460" s="835" t="s">
        <v>6014</v>
      </c>
      <c r="H1460" s="835" t="s">
        <v>6015</v>
      </c>
      <c r="I1460" s="849">
        <v>1176.4599609375</v>
      </c>
      <c r="J1460" s="849">
        <v>9</v>
      </c>
      <c r="K1460" s="850">
        <v>10588.14990234375</v>
      </c>
    </row>
    <row r="1461" spans="1:11" ht="14.4" customHeight="1" x14ac:dyDescent="0.3">
      <c r="A1461" s="831" t="s">
        <v>586</v>
      </c>
      <c r="B1461" s="832" t="s">
        <v>587</v>
      </c>
      <c r="C1461" s="835" t="s">
        <v>3372</v>
      </c>
      <c r="D1461" s="863" t="s">
        <v>3373</v>
      </c>
      <c r="E1461" s="835" t="s">
        <v>3894</v>
      </c>
      <c r="F1461" s="863" t="s">
        <v>3895</v>
      </c>
      <c r="G1461" s="835" t="s">
        <v>6016</v>
      </c>
      <c r="H1461" s="835" t="s">
        <v>6017</v>
      </c>
      <c r="I1461" s="849">
        <v>805</v>
      </c>
      <c r="J1461" s="849">
        <v>1</v>
      </c>
      <c r="K1461" s="850">
        <v>805</v>
      </c>
    </row>
    <row r="1462" spans="1:11" ht="14.4" customHeight="1" x14ac:dyDescent="0.3">
      <c r="A1462" s="831" t="s">
        <v>586</v>
      </c>
      <c r="B1462" s="832" t="s">
        <v>587</v>
      </c>
      <c r="C1462" s="835" t="s">
        <v>3372</v>
      </c>
      <c r="D1462" s="863" t="s">
        <v>3373</v>
      </c>
      <c r="E1462" s="835" t="s">
        <v>3894</v>
      </c>
      <c r="F1462" s="863" t="s">
        <v>3895</v>
      </c>
      <c r="G1462" s="835" t="s">
        <v>6018</v>
      </c>
      <c r="H1462" s="835" t="s">
        <v>6019</v>
      </c>
      <c r="I1462" s="849">
        <v>805</v>
      </c>
      <c r="J1462" s="849">
        <v>2</v>
      </c>
      <c r="K1462" s="850">
        <v>1610</v>
      </c>
    </row>
    <row r="1463" spans="1:11" ht="14.4" customHeight="1" x14ac:dyDescent="0.3">
      <c r="A1463" s="831" t="s">
        <v>586</v>
      </c>
      <c r="B1463" s="832" t="s">
        <v>587</v>
      </c>
      <c r="C1463" s="835" t="s">
        <v>3372</v>
      </c>
      <c r="D1463" s="863" t="s">
        <v>3373</v>
      </c>
      <c r="E1463" s="835" t="s">
        <v>3894</v>
      </c>
      <c r="F1463" s="863" t="s">
        <v>3895</v>
      </c>
      <c r="G1463" s="835" t="s">
        <v>6020</v>
      </c>
      <c r="H1463" s="835" t="s">
        <v>6021</v>
      </c>
      <c r="I1463" s="849">
        <v>805</v>
      </c>
      <c r="J1463" s="849">
        <v>2</v>
      </c>
      <c r="K1463" s="850">
        <v>1610</v>
      </c>
    </row>
    <row r="1464" spans="1:11" ht="14.4" customHeight="1" x14ac:dyDescent="0.3">
      <c r="A1464" s="831" t="s">
        <v>586</v>
      </c>
      <c r="B1464" s="832" t="s">
        <v>587</v>
      </c>
      <c r="C1464" s="835" t="s">
        <v>3372</v>
      </c>
      <c r="D1464" s="863" t="s">
        <v>3373</v>
      </c>
      <c r="E1464" s="835" t="s">
        <v>3894</v>
      </c>
      <c r="F1464" s="863" t="s">
        <v>3895</v>
      </c>
      <c r="G1464" s="835" t="s">
        <v>6022</v>
      </c>
      <c r="H1464" s="835" t="s">
        <v>6023</v>
      </c>
      <c r="I1464" s="849">
        <v>1106.0599975585937</v>
      </c>
      <c r="J1464" s="849">
        <v>3</v>
      </c>
      <c r="K1464" s="850">
        <v>3318.4200439453125</v>
      </c>
    </row>
    <row r="1465" spans="1:11" ht="14.4" customHeight="1" x14ac:dyDescent="0.3">
      <c r="A1465" s="831" t="s">
        <v>586</v>
      </c>
      <c r="B1465" s="832" t="s">
        <v>587</v>
      </c>
      <c r="C1465" s="835" t="s">
        <v>3372</v>
      </c>
      <c r="D1465" s="863" t="s">
        <v>3373</v>
      </c>
      <c r="E1465" s="835" t="s">
        <v>3894</v>
      </c>
      <c r="F1465" s="863" t="s">
        <v>3895</v>
      </c>
      <c r="G1465" s="835" t="s">
        <v>6024</v>
      </c>
      <c r="H1465" s="835" t="s">
        <v>6025</v>
      </c>
      <c r="I1465" s="849">
        <v>1105.8150024414062</v>
      </c>
      <c r="J1465" s="849">
        <v>2</v>
      </c>
      <c r="K1465" s="850">
        <v>2211.6300048828125</v>
      </c>
    </row>
    <row r="1466" spans="1:11" ht="14.4" customHeight="1" x14ac:dyDescent="0.3">
      <c r="A1466" s="831" t="s">
        <v>586</v>
      </c>
      <c r="B1466" s="832" t="s">
        <v>587</v>
      </c>
      <c r="C1466" s="835" t="s">
        <v>3372</v>
      </c>
      <c r="D1466" s="863" t="s">
        <v>3373</v>
      </c>
      <c r="E1466" s="835" t="s">
        <v>3894</v>
      </c>
      <c r="F1466" s="863" t="s">
        <v>3895</v>
      </c>
      <c r="G1466" s="835" t="s">
        <v>6026</v>
      </c>
      <c r="H1466" s="835" t="s">
        <v>6027</v>
      </c>
      <c r="I1466" s="849">
        <v>1135.3749593098958</v>
      </c>
      <c r="J1466" s="849">
        <v>14</v>
      </c>
      <c r="K1466" s="850">
        <v>15895.379638671875</v>
      </c>
    </row>
    <row r="1467" spans="1:11" ht="14.4" customHeight="1" x14ac:dyDescent="0.3">
      <c r="A1467" s="831" t="s">
        <v>586</v>
      </c>
      <c r="B1467" s="832" t="s">
        <v>587</v>
      </c>
      <c r="C1467" s="835" t="s">
        <v>3372</v>
      </c>
      <c r="D1467" s="863" t="s">
        <v>3373</v>
      </c>
      <c r="E1467" s="835" t="s">
        <v>3894</v>
      </c>
      <c r="F1467" s="863" t="s">
        <v>3895</v>
      </c>
      <c r="G1467" s="835" t="s">
        <v>6028</v>
      </c>
      <c r="H1467" s="835" t="s">
        <v>6029</v>
      </c>
      <c r="I1467" s="849">
        <v>1132.7108709161932</v>
      </c>
      <c r="J1467" s="849">
        <v>16</v>
      </c>
      <c r="K1467" s="850">
        <v>18136.62939453125</v>
      </c>
    </row>
    <row r="1468" spans="1:11" ht="14.4" customHeight="1" x14ac:dyDescent="0.3">
      <c r="A1468" s="831" t="s">
        <v>586</v>
      </c>
      <c r="B1468" s="832" t="s">
        <v>587</v>
      </c>
      <c r="C1468" s="835" t="s">
        <v>3372</v>
      </c>
      <c r="D1468" s="863" t="s">
        <v>3373</v>
      </c>
      <c r="E1468" s="835" t="s">
        <v>3894</v>
      </c>
      <c r="F1468" s="863" t="s">
        <v>3895</v>
      </c>
      <c r="G1468" s="835" t="s">
        <v>6030</v>
      </c>
      <c r="H1468" s="835" t="s">
        <v>6031</v>
      </c>
      <c r="I1468" s="849">
        <v>1133.5637054443359</v>
      </c>
      <c r="J1468" s="849">
        <v>23</v>
      </c>
      <c r="K1468" s="850">
        <v>26085.09912109375</v>
      </c>
    </row>
    <row r="1469" spans="1:11" ht="14.4" customHeight="1" x14ac:dyDescent="0.3">
      <c r="A1469" s="831" t="s">
        <v>586</v>
      </c>
      <c r="B1469" s="832" t="s">
        <v>587</v>
      </c>
      <c r="C1469" s="835" t="s">
        <v>3372</v>
      </c>
      <c r="D1469" s="863" t="s">
        <v>3373</v>
      </c>
      <c r="E1469" s="835" t="s">
        <v>3894</v>
      </c>
      <c r="F1469" s="863" t="s">
        <v>3895</v>
      </c>
      <c r="G1469" s="835" t="s">
        <v>6032</v>
      </c>
      <c r="H1469" s="835" t="s">
        <v>6033</v>
      </c>
      <c r="I1469" s="849">
        <v>1169.6200222439236</v>
      </c>
      <c r="J1469" s="849">
        <v>31</v>
      </c>
      <c r="K1469" s="850">
        <v>36258.310302734375</v>
      </c>
    </row>
    <row r="1470" spans="1:11" ht="14.4" customHeight="1" x14ac:dyDescent="0.3">
      <c r="A1470" s="831" t="s">
        <v>586</v>
      </c>
      <c r="B1470" s="832" t="s">
        <v>587</v>
      </c>
      <c r="C1470" s="835" t="s">
        <v>3372</v>
      </c>
      <c r="D1470" s="863" t="s">
        <v>3373</v>
      </c>
      <c r="E1470" s="835" t="s">
        <v>3894</v>
      </c>
      <c r="F1470" s="863" t="s">
        <v>3895</v>
      </c>
      <c r="G1470" s="835" t="s">
        <v>6034</v>
      </c>
      <c r="H1470" s="835" t="s">
        <v>6035</v>
      </c>
      <c r="I1470" s="849">
        <v>1169.6244642469619</v>
      </c>
      <c r="J1470" s="849">
        <v>38</v>
      </c>
      <c r="K1470" s="850">
        <v>44445.81005859375</v>
      </c>
    </row>
    <row r="1471" spans="1:11" ht="14.4" customHeight="1" x14ac:dyDescent="0.3">
      <c r="A1471" s="831" t="s">
        <v>586</v>
      </c>
      <c r="B1471" s="832" t="s">
        <v>587</v>
      </c>
      <c r="C1471" s="835" t="s">
        <v>3372</v>
      </c>
      <c r="D1471" s="863" t="s">
        <v>3373</v>
      </c>
      <c r="E1471" s="835" t="s">
        <v>3894</v>
      </c>
      <c r="F1471" s="863" t="s">
        <v>3895</v>
      </c>
      <c r="G1471" s="835" t="s">
        <v>6036</v>
      </c>
      <c r="H1471" s="835" t="s">
        <v>6037</v>
      </c>
      <c r="I1471" s="849">
        <v>1169.620456861413</v>
      </c>
      <c r="J1471" s="849">
        <v>45</v>
      </c>
      <c r="K1471" s="850">
        <v>52632.73974609375</v>
      </c>
    </row>
    <row r="1472" spans="1:11" ht="14.4" customHeight="1" x14ac:dyDescent="0.3">
      <c r="A1472" s="831" t="s">
        <v>586</v>
      </c>
      <c r="B1472" s="832" t="s">
        <v>587</v>
      </c>
      <c r="C1472" s="835" t="s">
        <v>3372</v>
      </c>
      <c r="D1472" s="863" t="s">
        <v>3373</v>
      </c>
      <c r="E1472" s="835" t="s">
        <v>3894</v>
      </c>
      <c r="F1472" s="863" t="s">
        <v>3895</v>
      </c>
      <c r="G1472" s="835" t="s">
        <v>6038</v>
      </c>
      <c r="H1472" s="835" t="s">
        <v>6039</v>
      </c>
      <c r="I1472" s="849">
        <v>1199.3285784040179</v>
      </c>
      <c r="J1472" s="849">
        <v>14</v>
      </c>
      <c r="K1472" s="850">
        <v>16790.76025390625</v>
      </c>
    </row>
    <row r="1473" spans="1:11" ht="14.4" customHeight="1" x14ac:dyDescent="0.3">
      <c r="A1473" s="831" t="s">
        <v>586</v>
      </c>
      <c r="B1473" s="832" t="s">
        <v>587</v>
      </c>
      <c r="C1473" s="835" t="s">
        <v>3372</v>
      </c>
      <c r="D1473" s="863" t="s">
        <v>3373</v>
      </c>
      <c r="E1473" s="835" t="s">
        <v>3894</v>
      </c>
      <c r="F1473" s="863" t="s">
        <v>3895</v>
      </c>
      <c r="G1473" s="835" t="s">
        <v>6040</v>
      </c>
      <c r="H1473" s="835" t="s">
        <v>6041</v>
      </c>
      <c r="I1473" s="849">
        <v>1199.314013671875</v>
      </c>
      <c r="J1473" s="849">
        <v>8</v>
      </c>
      <c r="K1473" s="850">
        <v>9594.570068359375</v>
      </c>
    </row>
    <row r="1474" spans="1:11" ht="14.4" customHeight="1" x14ac:dyDescent="0.3">
      <c r="A1474" s="831" t="s">
        <v>586</v>
      </c>
      <c r="B1474" s="832" t="s">
        <v>587</v>
      </c>
      <c r="C1474" s="835" t="s">
        <v>3372</v>
      </c>
      <c r="D1474" s="863" t="s">
        <v>3373</v>
      </c>
      <c r="E1474" s="835" t="s">
        <v>3894</v>
      </c>
      <c r="F1474" s="863" t="s">
        <v>3895</v>
      </c>
      <c r="G1474" s="835" t="s">
        <v>6042</v>
      </c>
      <c r="H1474" s="835" t="s">
        <v>6043</v>
      </c>
      <c r="I1474" s="849">
        <v>1199.336669921875</v>
      </c>
      <c r="J1474" s="849">
        <v>4</v>
      </c>
      <c r="K1474" s="850">
        <v>4797.2900390625</v>
      </c>
    </row>
    <row r="1475" spans="1:11" ht="14.4" customHeight="1" x14ac:dyDescent="0.3">
      <c r="A1475" s="831" t="s">
        <v>586</v>
      </c>
      <c r="B1475" s="832" t="s">
        <v>587</v>
      </c>
      <c r="C1475" s="835" t="s">
        <v>3372</v>
      </c>
      <c r="D1475" s="863" t="s">
        <v>3373</v>
      </c>
      <c r="E1475" s="835" t="s">
        <v>3894</v>
      </c>
      <c r="F1475" s="863" t="s">
        <v>3895</v>
      </c>
      <c r="G1475" s="835" t="s">
        <v>6044</v>
      </c>
      <c r="H1475" s="835" t="s">
        <v>6045</v>
      </c>
      <c r="I1475" s="849">
        <v>1239.699951171875</v>
      </c>
      <c r="J1475" s="849">
        <v>3</v>
      </c>
      <c r="K1475" s="850">
        <v>3719.099853515625</v>
      </c>
    </row>
    <row r="1476" spans="1:11" ht="14.4" customHeight="1" x14ac:dyDescent="0.3">
      <c r="A1476" s="831" t="s">
        <v>586</v>
      </c>
      <c r="B1476" s="832" t="s">
        <v>587</v>
      </c>
      <c r="C1476" s="835" t="s">
        <v>3372</v>
      </c>
      <c r="D1476" s="863" t="s">
        <v>3373</v>
      </c>
      <c r="E1476" s="835" t="s">
        <v>3894</v>
      </c>
      <c r="F1476" s="863" t="s">
        <v>3895</v>
      </c>
      <c r="G1476" s="835" t="s">
        <v>6046</v>
      </c>
      <c r="H1476" s="835" t="s">
        <v>6047</v>
      </c>
      <c r="I1476" s="849">
        <v>0.10999999940395355</v>
      </c>
      <c r="J1476" s="849">
        <v>3</v>
      </c>
      <c r="K1476" s="850">
        <v>0.34000000357627869</v>
      </c>
    </row>
    <row r="1477" spans="1:11" ht="14.4" customHeight="1" x14ac:dyDescent="0.3">
      <c r="A1477" s="831" t="s">
        <v>586</v>
      </c>
      <c r="B1477" s="832" t="s">
        <v>587</v>
      </c>
      <c r="C1477" s="835" t="s">
        <v>3372</v>
      </c>
      <c r="D1477" s="863" t="s">
        <v>3373</v>
      </c>
      <c r="E1477" s="835" t="s">
        <v>3894</v>
      </c>
      <c r="F1477" s="863" t="s">
        <v>3895</v>
      </c>
      <c r="G1477" s="835" t="s">
        <v>6048</v>
      </c>
      <c r="H1477" s="835" t="s">
        <v>6049</v>
      </c>
      <c r="I1477" s="849">
        <v>805</v>
      </c>
      <c r="J1477" s="849">
        <v>1</v>
      </c>
      <c r="K1477" s="850">
        <v>805</v>
      </c>
    </row>
    <row r="1478" spans="1:11" ht="14.4" customHeight="1" x14ac:dyDescent="0.3">
      <c r="A1478" s="831" t="s">
        <v>586</v>
      </c>
      <c r="B1478" s="832" t="s">
        <v>587</v>
      </c>
      <c r="C1478" s="835" t="s">
        <v>3372</v>
      </c>
      <c r="D1478" s="863" t="s">
        <v>3373</v>
      </c>
      <c r="E1478" s="835" t="s">
        <v>3894</v>
      </c>
      <c r="F1478" s="863" t="s">
        <v>3895</v>
      </c>
      <c r="G1478" s="835" t="s">
        <v>6050</v>
      </c>
      <c r="H1478" s="835" t="s">
        <v>6051</v>
      </c>
      <c r="I1478" s="849">
        <v>0.10999999940395355</v>
      </c>
      <c r="J1478" s="849">
        <v>3</v>
      </c>
      <c r="K1478" s="850">
        <v>0.34000000357627869</v>
      </c>
    </row>
    <row r="1479" spans="1:11" ht="14.4" customHeight="1" x14ac:dyDescent="0.3">
      <c r="A1479" s="831" t="s">
        <v>586</v>
      </c>
      <c r="B1479" s="832" t="s">
        <v>587</v>
      </c>
      <c r="C1479" s="835" t="s">
        <v>3372</v>
      </c>
      <c r="D1479" s="863" t="s">
        <v>3373</v>
      </c>
      <c r="E1479" s="835" t="s">
        <v>3894</v>
      </c>
      <c r="F1479" s="863" t="s">
        <v>3895</v>
      </c>
      <c r="G1479" s="835" t="s">
        <v>6052</v>
      </c>
      <c r="H1479" s="835" t="s">
        <v>6053</v>
      </c>
      <c r="I1479" s="849">
        <v>0.11999999731779099</v>
      </c>
      <c r="J1479" s="849">
        <v>2</v>
      </c>
      <c r="K1479" s="850">
        <v>0.23000000417232513</v>
      </c>
    </row>
    <row r="1480" spans="1:11" ht="14.4" customHeight="1" x14ac:dyDescent="0.3">
      <c r="A1480" s="831" t="s">
        <v>586</v>
      </c>
      <c r="B1480" s="832" t="s">
        <v>587</v>
      </c>
      <c r="C1480" s="835" t="s">
        <v>3372</v>
      </c>
      <c r="D1480" s="863" t="s">
        <v>3373</v>
      </c>
      <c r="E1480" s="835" t="s">
        <v>3894</v>
      </c>
      <c r="F1480" s="863" t="s">
        <v>3895</v>
      </c>
      <c r="G1480" s="835" t="s">
        <v>6054</v>
      </c>
      <c r="H1480" s="835" t="s">
        <v>6055</v>
      </c>
      <c r="I1480" s="849">
        <v>527.8499755859375</v>
      </c>
      <c r="J1480" s="849">
        <v>1</v>
      </c>
      <c r="K1480" s="850">
        <v>527.8499755859375</v>
      </c>
    </row>
    <row r="1481" spans="1:11" ht="14.4" customHeight="1" x14ac:dyDescent="0.3">
      <c r="A1481" s="831" t="s">
        <v>586</v>
      </c>
      <c r="B1481" s="832" t="s">
        <v>587</v>
      </c>
      <c r="C1481" s="835" t="s">
        <v>3372</v>
      </c>
      <c r="D1481" s="863" t="s">
        <v>3373</v>
      </c>
      <c r="E1481" s="835" t="s">
        <v>3894</v>
      </c>
      <c r="F1481" s="863" t="s">
        <v>3895</v>
      </c>
      <c r="G1481" s="835" t="s">
        <v>6056</v>
      </c>
      <c r="H1481" s="835" t="s">
        <v>6057</v>
      </c>
      <c r="I1481" s="849">
        <v>527.8499755859375</v>
      </c>
      <c r="J1481" s="849">
        <v>1</v>
      </c>
      <c r="K1481" s="850">
        <v>527.8499755859375</v>
      </c>
    </row>
    <row r="1482" spans="1:11" ht="14.4" customHeight="1" x14ac:dyDescent="0.3">
      <c r="A1482" s="831" t="s">
        <v>586</v>
      </c>
      <c r="B1482" s="832" t="s">
        <v>587</v>
      </c>
      <c r="C1482" s="835" t="s">
        <v>3372</v>
      </c>
      <c r="D1482" s="863" t="s">
        <v>3373</v>
      </c>
      <c r="E1482" s="835" t="s">
        <v>3894</v>
      </c>
      <c r="F1482" s="863" t="s">
        <v>3895</v>
      </c>
      <c r="G1482" s="835" t="s">
        <v>6058</v>
      </c>
      <c r="H1482" s="835" t="s">
        <v>6059</v>
      </c>
      <c r="I1482" s="849">
        <v>527.8499755859375</v>
      </c>
      <c r="J1482" s="849">
        <v>3</v>
      </c>
      <c r="K1482" s="850">
        <v>1583.550048828125</v>
      </c>
    </row>
    <row r="1483" spans="1:11" ht="14.4" customHeight="1" x14ac:dyDescent="0.3">
      <c r="A1483" s="831" t="s">
        <v>586</v>
      </c>
      <c r="B1483" s="832" t="s">
        <v>587</v>
      </c>
      <c r="C1483" s="835" t="s">
        <v>3372</v>
      </c>
      <c r="D1483" s="863" t="s">
        <v>3373</v>
      </c>
      <c r="E1483" s="835" t="s">
        <v>3894</v>
      </c>
      <c r="F1483" s="863" t="s">
        <v>3895</v>
      </c>
      <c r="G1483" s="835" t="s">
        <v>6060</v>
      </c>
      <c r="H1483" s="835" t="s">
        <v>6061</v>
      </c>
      <c r="I1483" s="849">
        <v>527.8499755859375</v>
      </c>
      <c r="J1483" s="849">
        <v>7</v>
      </c>
      <c r="K1483" s="850">
        <v>3694.949951171875</v>
      </c>
    </row>
    <row r="1484" spans="1:11" ht="14.4" customHeight="1" x14ac:dyDescent="0.3">
      <c r="A1484" s="831" t="s">
        <v>586</v>
      </c>
      <c r="B1484" s="832" t="s">
        <v>587</v>
      </c>
      <c r="C1484" s="835" t="s">
        <v>3372</v>
      </c>
      <c r="D1484" s="863" t="s">
        <v>3373</v>
      </c>
      <c r="E1484" s="835" t="s">
        <v>3894</v>
      </c>
      <c r="F1484" s="863" t="s">
        <v>3895</v>
      </c>
      <c r="G1484" s="835" t="s">
        <v>6062</v>
      </c>
      <c r="H1484" s="835" t="s">
        <v>6063</v>
      </c>
      <c r="I1484" s="849">
        <v>527.8499755859375</v>
      </c>
      <c r="J1484" s="849">
        <v>4</v>
      </c>
      <c r="K1484" s="850">
        <v>2111.4000244140625</v>
      </c>
    </row>
    <row r="1485" spans="1:11" ht="14.4" customHeight="1" x14ac:dyDescent="0.3">
      <c r="A1485" s="831" t="s">
        <v>586</v>
      </c>
      <c r="B1485" s="832" t="s">
        <v>587</v>
      </c>
      <c r="C1485" s="835" t="s">
        <v>3372</v>
      </c>
      <c r="D1485" s="863" t="s">
        <v>3373</v>
      </c>
      <c r="E1485" s="835" t="s">
        <v>3894</v>
      </c>
      <c r="F1485" s="863" t="s">
        <v>3895</v>
      </c>
      <c r="G1485" s="835" t="s">
        <v>6064</v>
      </c>
      <c r="H1485" s="835" t="s">
        <v>6065</v>
      </c>
      <c r="I1485" s="849">
        <v>725.55999755859375</v>
      </c>
      <c r="J1485" s="849">
        <v>1</v>
      </c>
      <c r="K1485" s="850">
        <v>725.55999755859375</v>
      </c>
    </row>
    <row r="1486" spans="1:11" ht="14.4" customHeight="1" x14ac:dyDescent="0.3">
      <c r="A1486" s="831" t="s">
        <v>586</v>
      </c>
      <c r="B1486" s="832" t="s">
        <v>587</v>
      </c>
      <c r="C1486" s="835" t="s">
        <v>3372</v>
      </c>
      <c r="D1486" s="863" t="s">
        <v>3373</v>
      </c>
      <c r="E1486" s="835" t="s">
        <v>3894</v>
      </c>
      <c r="F1486" s="863" t="s">
        <v>3895</v>
      </c>
      <c r="G1486" s="835" t="s">
        <v>6066</v>
      </c>
      <c r="H1486" s="835" t="s">
        <v>6067</v>
      </c>
      <c r="I1486" s="849">
        <v>725.55999755859375</v>
      </c>
      <c r="J1486" s="849">
        <v>1</v>
      </c>
      <c r="K1486" s="850">
        <v>725.55999755859375</v>
      </c>
    </row>
    <row r="1487" spans="1:11" ht="14.4" customHeight="1" x14ac:dyDescent="0.3">
      <c r="A1487" s="831" t="s">
        <v>586</v>
      </c>
      <c r="B1487" s="832" t="s">
        <v>587</v>
      </c>
      <c r="C1487" s="835" t="s">
        <v>3372</v>
      </c>
      <c r="D1487" s="863" t="s">
        <v>3373</v>
      </c>
      <c r="E1487" s="835" t="s">
        <v>3894</v>
      </c>
      <c r="F1487" s="863" t="s">
        <v>3895</v>
      </c>
      <c r="G1487" s="835" t="s">
        <v>6068</v>
      </c>
      <c r="H1487" s="835" t="s">
        <v>6069</v>
      </c>
      <c r="I1487" s="849">
        <v>725.5</v>
      </c>
      <c r="J1487" s="849">
        <v>2</v>
      </c>
      <c r="K1487" s="850">
        <v>1451</v>
      </c>
    </row>
    <row r="1488" spans="1:11" ht="14.4" customHeight="1" x14ac:dyDescent="0.3">
      <c r="A1488" s="831" t="s">
        <v>586</v>
      </c>
      <c r="B1488" s="832" t="s">
        <v>587</v>
      </c>
      <c r="C1488" s="835" t="s">
        <v>3372</v>
      </c>
      <c r="D1488" s="863" t="s">
        <v>3373</v>
      </c>
      <c r="E1488" s="835" t="s">
        <v>3894</v>
      </c>
      <c r="F1488" s="863" t="s">
        <v>3895</v>
      </c>
      <c r="G1488" s="835" t="s">
        <v>6070</v>
      </c>
      <c r="H1488" s="835" t="s">
        <v>6071</v>
      </c>
      <c r="I1488" s="849">
        <v>779.530029296875</v>
      </c>
      <c r="J1488" s="849">
        <v>2</v>
      </c>
      <c r="K1488" s="850">
        <v>1559.06005859375</v>
      </c>
    </row>
    <row r="1489" spans="1:11" ht="14.4" customHeight="1" x14ac:dyDescent="0.3">
      <c r="A1489" s="831" t="s">
        <v>586</v>
      </c>
      <c r="B1489" s="832" t="s">
        <v>587</v>
      </c>
      <c r="C1489" s="835" t="s">
        <v>3372</v>
      </c>
      <c r="D1489" s="863" t="s">
        <v>3373</v>
      </c>
      <c r="E1489" s="835" t="s">
        <v>3894</v>
      </c>
      <c r="F1489" s="863" t="s">
        <v>3895</v>
      </c>
      <c r="G1489" s="835" t="s">
        <v>6072</v>
      </c>
      <c r="H1489" s="835" t="s">
        <v>6073</v>
      </c>
      <c r="I1489" s="849">
        <v>779.530029296875</v>
      </c>
      <c r="J1489" s="849">
        <v>2</v>
      </c>
      <c r="K1489" s="850">
        <v>1559.06005859375</v>
      </c>
    </row>
    <row r="1490" spans="1:11" ht="14.4" customHeight="1" x14ac:dyDescent="0.3">
      <c r="A1490" s="831" t="s">
        <v>586</v>
      </c>
      <c r="B1490" s="832" t="s">
        <v>587</v>
      </c>
      <c r="C1490" s="835" t="s">
        <v>3372</v>
      </c>
      <c r="D1490" s="863" t="s">
        <v>3373</v>
      </c>
      <c r="E1490" s="835" t="s">
        <v>3894</v>
      </c>
      <c r="F1490" s="863" t="s">
        <v>3895</v>
      </c>
      <c r="G1490" s="835" t="s">
        <v>6074</v>
      </c>
      <c r="H1490" s="835" t="s">
        <v>6075</v>
      </c>
      <c r="I1490" s="849">
        <v>791.16998291015625</v>
      </c>
      <c r="J1490" s="849">
        <v>1</v>
      </c>
      <c r="K1490" s="850">
        <v>791.16998291015625</v>
      </c>
    </row>
    <row r="1491" spans="1:11" ht="14.4" customHeight="1" x14ac:dyDescent="0.3">
      <c r="A1491" s="831" t="s">
        <v>586</v>
      </c>
      <c r="B1491" s="832" t="s">
        <v>587</v>
      </c>
      <c r="C1491" s="835" t="s">
        <v>3372</v>
      </c>
      <c r="D1491" s="863" t="s">
        <v>3373</v>
      </c>
      <c r="E1491" s="835" t="s">
        <v>3894</v>
      </c>
      <c r="F1491" s="863" t="s">
        <v>3895</v>
      </c>
      <c r="G1491" s="835" t="s">
        <v>6076</v>
      </c>
      <c r="H1491" s="835" t="s">
        <v>6077</v>
      </c>
      <c r="I1491" s="849">
        <v>851.58001708984375</v>
      </c>
      <c r="J1491" s="849">
        <v>1</v>
      </c>
      <c r="K1491" s="850">
        <v>851.58001708984375</v>
      </c>
    </row>
    <row r="1492" spans="1:11" ht="14.4" customHeight="1" x14ac:dyDescent="0.3">
      <c r="A1492" s="831" t="s">
        <v>586</v>
      </c>
      <c r="B1492" s="832" t="s">
        <v>587</v>
      </c>
      <c r="C1492" s="835" t="s">
        <v>3372</v>
      </c>
      <c r="D1492" s="863" t="s">
        <v>3373</v>
      </c>
      <c r="E1492" s="835" t="s">
        <v>3894</v>
      </c>
      <c r="F1492" s="863" t="s">
        <v>3895</v>
      </c>
      <c r="G1492" s="835" t="s">
        <v>6078</v>
      </c>
      <c r="H1492" s="835" t="s">
        <v>6079</v>
      </c>
      <c r="I1492" s="849">
        <v>912</v>
      </c>
      <c r="J1492" s="849">
        <v>2</v>
      </c>
      <c r="K1492" s="850">
        <v>1824</v>
      </c>
    </row>
    <row r="1493" spans="1:11" ht="14.4" customHeight="1" x14ac:dyDescent="0.3">
      <c r="A1493" s="831" t="s">
        <v>586</v>
      </c>
      <c r="B1493" s="832" t="s">
        <v>587</v>
      </c>
      <c r="C1493" s="835" t="s">
        <v>3372</v>
      </c>
      <c r="D1493" s="863" t="s">
        <v>3373</v>
      </c>
      <c r="E1493" s="835" t="s">
        <v>3894</v>
      </c>
      <c r="F1493" s="863" t="s">
        <v>3895</v>
      </c>
      <c r="G1493" s="835" t="s">
        <v>6080</v>
      </c>
      <c r="H1493" s="835" t="s">
        <v>6081</v>
      </c>
      <c r="I1493" s="849">
        <v>1022.5800170898437</v>
      </c>
      <c r="J1493" s="849">
        <v>3</v>
      </c>
      <c r="K1493" s="850">
        <v>3067.72998046875</v>
      </c>
    </row>
    <row r="1494" spans="1:11" ht="14.4" customHeight="1" x14ac:dyDescent="0.3">
      <c r="A1494" s="831" t="s">
        <v>586</v>
      </c>
      <c r="B1494" s="832" t="s">
        <v>587</v>
      </c>
      <c r="C1494" s="835" t="s">
        <v>3372</v>
      </c>
      <c r="D1494" s="863" t="s">
        <v>3373</v>
      </c>
      <c r="E1494" s="835" t="s">
        <v>3894</v>
      </c>
      <c r="F1494" s="863" t="s">
        <v>3895</v>
      </c>
      <c r="G1494" s="835" t="s">
        <v>6082</v>
      </c>
      <c r="H1494" s="835" t="s">
        <v>6083</v>
      </c>
      <c r="I1494" s="849">
        <v>943</v>
      </c>
      <c r="J1494" s="849">
        <v>3</v>
      </c>
      <c r="K1494" s="850">
        <v>2829</v>
      </c>
    </row>
    <row r="1495" spans="1:11" ht="14.4" customHeight="1" x14ac:dyDescent="0.3">
      <c r="A1495" s="831" t="s">
        <v>586</v>
      </c>
      <c r="B1495" s="832" t="s">
        <v>587</v>
      </c>
      <c r="C1495" s="835" t="s">
        <v>3372</v>
      </c>
      <c r="D1495" s="863" t="s">
        <v>3373</v>
      </c>
      <c r="E1495" s="835" t="s">
        <v>3894</v>
      </c>
      <c r="F1495" s="863" t="s">
        <v>3895</v>
      </c>
      <c r="G1495" s="835" t="s">
        <v>6084</v>
      </c>
      <c r="H1495" s="835" t="s">
        <v>6085</v>
      </c>
      <c r="I1495" s="849">
        <v>943</v>
      </c>
      <c r="J1495" s="849">
        <v>3</v>
      </c>
      <c r="K1495" s="850">
        <v>2829</v>
      </c>
    </row>
    <row r="1496" spans="1:11" ht="14.4" customHeight="1" x14ac:dyDescent="0.3">
      <c r="A1496" s="831" t="s">
        <v>586</v>
      </c>
      <c r="B1496" s="832" t="s">
        <v>587</v>
      </c>
      <c r="C1496" s="835" t="s">
        <v>3372</v>
      </c>
      <c r="D1496" s="863" t="s">
        <v>3373</v>
      </c>
      <c r="E1496" s="835" t="s">
        <v>3894</v>
      </c>
      <c r="F1496" s="863" t="s">
        <v>3895</v>
      </c>
      <c r="G1496" s="835" t="s">
        <v>6086</v>
      </c>
      <c r="H1496" s="835" t="s">
        <v>6087</v>
      </c>
      <c r="I1496" s="849">
        <v>990.1500244140625</v>
      </c>
      <c r="J1496" s="849">
        <v>4</v>
      </c>
      <c r="K1496" s="850">
        <v>3960.60009765625</v>
      </c>
    </row>
    <row r="1497" spans="1:11" ht="14.4" customHeight="1" x14ac:dyDescent="0.3">
      <c r="A1497" s="831" t="s">
        <v>586</v>
      </c>
      <c r="B1497" s="832" t="s">
        <v>587</v>
      </c>
      <c r="C1497" s="835" t="s">
        <v>3372</v>
      </c>
      <c r="D1497" s="863" t="s">
        <v>3373</v>
      </c>
      <c r="E1497" s="835" t="s">
        <v>3894</v>
      </c>
      <c r="F1497" s="863" t="s">
        <v>3895</v>
      </c>
      <c r="G1497" s="835" t="s">
        <v>6088</v>
      </c>
      <c r="H1497" s="835" t="s">
        <v>6089</v>
      </c>
      <c r="I1497" s="849">
        <v>506</v>
      </c>
      <c r="J1497" s="849">
        <v>4</v>
      </c>
      <c r="K1497" s="850">
        <v>2024</v>
      </c>
    </row>
    <row r="1498" spans="1:11" ht="14.4" customHeight="1" x14ac:dyDescent="0.3">
      <c r="A1498" s="831" t="s">
        <v>586</v>
      </c>
      <c r="B1498" s="832" t="s">
        <v>587</v>
      </c>
      <c r="C1498" s="835" t="s">
        <v>3372</v>
      </c>
      <c r="D1498" s="863" t="s">
        <v>3373</v>
      </c>
      <c r="E1498" s="835" t="s">
        <v>3894</v>
      </c>
      <c r="F1498" s="863" t="s">
        <v>3895</v>
      </c>
      <c r="G1498" s="835" t="s">
        <v>6090</v>
      </c>
      <c r="H1498" s="835" t="s">
        <v>6091</v>
      </c>
      <c r="I1498" s="849">
        <v>6707.9501953125</v>
      </c>
      <c r="J1498" s="849">
        <v>2</v>
      </c>
      <c r="K1498" s="850">
        <v>13415.900390625</v>
      </c>
    </row>
    <row r="1499" spans="1:11" ht="14.4" customHeight="1" x14ac:dyDescent="0.3">
      <c r="A1499" s="831" t="s">
        <v>586</v>
      </c>
      <c r="B1499" s="832" t="s">
        <v>587</v>
      </c>
      <c r="C1499" s="835" t="s">
        <v>3372</v>
      </c>
      <c r="D1499" s="863" t="s">
        <v>3373</v>
      </c>
      <c r="E1499" s="835" t="s">
        <v>3894</v>
      </c>
      <c r="F1499" s="863" t="s">
        <v>3895</v>
      </c>
      <c r="G1499" s="835" t="s">
        <v>6092</v>
      </c>
      <c r="H1499" s="835" t="s">
        <v>6093</v>
      </c>
      <c r="I1499" s="849">
        <v>1864.550048828125</v>
      </c>
      <c r="J1499" s="849">
        <v>1</v>
      </c>
      <c r="K1499" s="850">
        <v>1864.550048828125</v>
      </c>
    </row>
    <row r="1500" spans="1:11" ht="14.4" customHeight="1" x14ac:dyDescent="0.3">
      <c r="A1500" s="831" t="s">
        <v>586</v>
      </c>
      <c r="B1500" s="832" t="s">
        <v>587</v>
      </c>
      <c r="C1500" s="835" t="s">
        <v>3372</v>
      </c>
      <c r="D1500" s="863" t="s">
        <v>3373</v>
      </c>
      <c r="E1500" s="835" t="s">
        <v>3894</v>
      </c>
      <c r="F1500" s="863" t="s">
        <v>3895</v>
      </c>
      <c r="G1500" s="835" t="s">
        <v>6094</v>
      </c>
      <c r="H1500" s="835" t="s">
        <v>6095</v>
      </c>
      <c r="I1500" s="849">
        <v>4823.7900390625</v>
      </c>
      <c r="J1500" s="849">
        <v>1</v>
      </c>
      <c r="K1500" s="850">
        <v>4823.7900390625</v>
      </c>
    </row>
    <row r="1501" spans="1:11" ht="14.4" customHeight="1" x14ac:dyDescent="0.3">
      <c r="A1501" s="831" t="s">
        <v>586</v>
      </c>
      <c r="B1501" s="832" t="s">
        <v>587</v>
      </c>
      <c r="C1501" s="835" t="s">
        <v>3372</v>
      </c>
      <c r="D1501" s="863" t="s">
        <v>3373</v>
      </c>
      <c r="E1501" s="835" t="s">
        <v>3894</v>
      </c>
      <c r="F1501" s="863" t="s">
        <v>3895</v>
      </c>
      <c r="G1501" s="835" t="s">
        <v>6096</v>
      </c>
      <c r="H1501" s="835" t="s">
        <v>6097</v>
      </c>
      <c r="I1501" s="849">
        <v>1829.989990234375</v>
      </c>
      <c r="J1501" s="849">
        <v>2</v>
      </c>
      <c r="K1501" s="850">
        <v>3659.97998046875</v>
      </c>
    </row>
    <row r="1502" spans="1:11" ht="14.4" customHeight="1" x14ac:dyDescent="0.3">
      <c r="A1502" s="831" t="s">
        <v>586</v>
      </c>
      <c r="B1502" s="832" t="s">
        <v>587</v>
      </c>
      <c r="C1502" s="835" t="s">
        <v>3372</v>
      </c>
      <c r="D1502" s="863" t="s">
        <v>3373</v>
      </c>
      <c r="E1502" s="835" t="s">
        <v>3894</v>
      </c>
      <c r="F1502" s="863" t="s">
        <v>3895</v>
      </c>
      <c r="G1502" s="835" t="s">
        <v>6098</v>
      </c>
      <c r="H1502" s="835" t="s">
        <v>6099</v>
      </c>
      <c r="I1502" s="849">
        <v>218.77999877929687</v>
      </c>
      <c r="J1502" s="849">
        <v>2</v>
      </c>
      <c r="K1502" s="850">
        <v>437.55999755859375</v>
      </c>
    </row>
    <row r="1503" spans="1:11" ht="14.4" customHeight="1" x14ac:dyDescent="0.3">
      <c r="A1503" s="831" t="s">
        <v>586</v>
      </c>
      <c r="B1503" s="832" t="s">
        <v>587</v>
      </c>
      <c r="C1503" s="835" t="s">
        <v>3372</v>
      </c>
      <c r="D1503" s="863" t="s">
        <v>3373</v>
      </c>
      <c r="E1503" s="835" t="s">
        <v>6100</v>
      </c>
      <c r="F1503" s="863" t="s">
        <v>6101</v>
      </c>
      <c r="G1503" s="835" t="s">
        <v>6102</v>
      </c>
      <c r="H1503" s="835" t="s">
        <v>6103</v>
      </c>
      <c r="I1503" s="849">
        <v>4999.0498046875</v>
      </c>
      <c r="J1503" s="849">
        <v>2</v>
      </c>
      <c r="K1503" s="850">
        <v>9998.099609375</v>
      </c>
    </row>
    <row r="1504" spans="1:11" ht="14.4" customHeight="1" x14ac:dyDescent="0.3">
      <c r="A1504" s="831" t="s">
        <v>586</v>
      </c>
      <c r="B1504" s="832" t="s">
        <v>587</v>
      </c>
      <c r="C1504" s="835" t="s">
        <v>3372</v>
      </c>
      <c r="D1504" s="863" t="s">
        <v>3373</v>
      </c>
      <c r="E1504" s="835" t="s">
        <v>6100</v>
      </c>
      <c r="F1504" s="863" t="s">
        <v>6101</v>
      </c>
      <c r="G1504" s="835" t="s">
        <v>6104</v>
      </c>
      <c r="H1504" s="835" t="s">
        <v>6105</v>
      </c>
      <c r="I1504" s="849">
        <v>4372.600179036458</v>
      </c>
      <c r="J1504" s="849">
        <v>6</v>
      </c>
      <c r="K1504" s="850">
        <v>26235.60107421875</v>
      </c>
    </row>
    <row r="1505" spans="1:11" ht="14.4" customHeight="1" x14ac:dyDescent="0.3">
      <c r="A1505" s="831" t="s">
        <v>586</v>
      </c>
      <c r="B1505" s="832" t="s">
        <v>587</v>
      </c>
      <c r="C1505" s="835" t="s">
        <v>3372</v>
      </c>
      <c r="D1505" s="863" t="s">
        <v>3373</v>
      </c>
      <c r="E1505" s="835" t="s">
        <v>6100</v>
      </c>
      <c r="F1505" s="863" t="s">
        <v>6101</v>
      </c>
      <c r="G1505" s="835" t="s">
        <v>6106</v>
      </c>
      <c r="H1505" s="835" t="s">
        <v>6107</v>
      </c>
      <c r="I1505" s="849">
        <v>11235.858072916666</v>
      </c>
      <c r="J1505" s="849">
        <v>6</v>
      </c>
      <c r="K1505" s="850">
        <v>67415.1484375</v>
      </c>
    </row>
    <row r="1506" spans="1:11" ht="14.4" customHeight="1" x14ac:dyDescent="0.3">
      <c r="A1506" s="831" t="s">
        <v>586</v>
      </c>
      <c r="B1506" s="832" t="s">
        <v>587</v>
      </c>
      <c r="C1506" s="835" t="s">
        <v>3372</v>
      </c>
      <c r="D1506" s="863" t="s">
        <v>3373</v>
      </c>
      <c r="E1506" s="835" t="s">
        <v>6100</v>
      </c>
      <c r="F1506" s="863" t="s">
        <v>6101</v>
      </c>
      <c r="G1506" s="835" t="s">
        <v>6108</v>
      </c>
      <c r="H1506" s="835" t="s">
        <v>6109</v>
      </c>
      <c r="I1506" s="849">
        <v>13985.8095703125</v>
      </c>
      <c r="J1506" s="849">
        <v>2</v>
      </c>
      <c r="K1506" s="850">
        <v>27971.609375</v>
      </c>
    </row>
    <row r="1507" spans="1:11" ht="14.4" customHeight="1" x14ac:dyDescent="0.3">
      <c r="A1507" s="831" t="s">
        <v>586</v>
      </c>
      <c r="B1507" s="832" t="s">
        <v>587</v>
      </c>
      <c r="C1507" s="835" t="s">
        <v>3372</v>
      </c>
      <c r="D1507" s="863" t="s">
        <v>3373</v>
      </c>
      <c r="E1507" s="835" t="s">
        <v>6100</v>
      </c>
      <c r="F1507" s="863" t="s">
        <v>6101</v>
      </c>
      <c r="G1507" s="835" t="s">
        <v>6110</v>
      </c>
      <c r="H1507" s="835" t="s">
        <v>6111</v>
      </c>
      <c r="I1507" s="849">
        <v>7792.02001953125</v>
      </c>
      <c r="J1507" s="849">
        <v>1</v>
      </c>
      <c r="K1507" s="850">
        <v>7792.02001953125</v>
      </c>
    </row>
    <row r="1508" spans="1:11" ht="14.4" customHeight="1" x14ac:dyDescent="0.3">
      <c r="A1508" s="831" t="s">
        <v>586</v>
      </c>
      <c r="B1508" s="832" t="s">
        <v>587</v>
      </c>
      <c r="C1508" s="835" t="s">
        <v>3372</v>
      </c>
      <c r="D1508" s="863" t="s">
        <v>3373</v>
      </c>
      <c r="E1508" s="835" t="s">
        <v>6100</v>
      </c>
      <c r="F1508" s="863" t="s">
        <v>6101</v>
      </c>
      <c r="G1508" s="835" t="s">
        <v>6112</v>
      </c>
      <c r="H1508" s="835" t="s">
        <v>6113</v>
      </c>
      <c r="I1508" s="849">
        <v>5636.14990234375</v>
      </c>
      <c r="J1508" s="849">
        <v>2</v>
      </c>
      <c r="K1508" s="850">
        <v>11272.2998046875</v>
      </c>
    </row>
    <row r="1509" spans="1:11" ht="14.4" customHeight="1" x14ac:dyDescent="0.3">
      <c r="A1509" s="831" t="s">
        <v>586</v>
      </c>
      <c r="B1509" s="832" t="s">
        <v>587</v>
      </c>
      <c r="C1509" s="835" t="s">
        <v>3372</v>
      </c>
      <c r="D1509" s="863" t="s">
        <v>3373</v>
      </c>
      <c r="E1509" s="835" t="s">
        <v>6100</v>
      </c>
      <c r="F1509" s="863" t="s">
        <v>6101</v>
      </c>
      <c r="G1509" s="835" t="s">
        <v>6114</v>
      </c>
      <c r="H1509" s="835" t="s">
        <v>6115</v>
      </c>
      <c r="I1509" s="849">
        <v>3661.60009765625</v>
      </c>
      <c r="J1509" s="849">
        <v>2</v>
      </c>
      <c r="K1509" s="850">
        <v>7323.2001953125</v>
      </c>
    </row>
    <row r="1510" spans="1:11" ht="14.4" customHeight="1" x14ac:dyDescent="0.3">
      <c r="A1510" s="831" t="s">
        <v>586</v>
      </c>
      <c r="B1510" s="832" t="s">
        <v>587</v>
      </c>
      <c r="C1510" s="835" t="s">
        <v>3372</v>
      </c>
      <c r="D1510" s="863" t="s">
        <v>3373</v>
      </c>
      <c r="E1510" s="835" t="s">
        <v>6100</v>
      </c>
      <c r="F1510" s="863" t="s">
        <v>6101</v>
      </c>
      <c r="G1510" s="835" t="s">
        <v>6116</v>
      </c>
      <c r="H1510" s="835" t="s">
        <v>6117</v>
      </c>
      <c r="I1510" s="849">
        <v>3450</v>
      </c>
      <c r="J1510" s="849">
        <v>14</v>
      </c>
      <c r="K1510" s="850">
        <v>48300</v>
      </c>
    </row>
    <row r="1511" spans="1:11" ht="14.4" customHeight="1" x14ac:dyDescent="0.3">
      <c r="A1511" s="831" t="s">
        <v>586</v>
      </c>
      <c r="B1511" s="832" t="s">
        <v>587</v>
      </c>
      <c r="C1511" s="835" t="s">
        <v>3372</v>
      </c>
      <c r="D1511" s="863" t="s">
        <v>3373</v>
      </c>
      <c r="E1511" s="835" t="s">
        <v>6100</v>
      </c>
      <c r="F1511" s="863" t="s">
        <v>6101</v>
      </c>
      <c r="G1511" s="835" t="s">
        <v>6118</v>
      </c>
      <c r="H1511" s="835" t="s">
        <v>6119</v>
      </c>
      <c r="I1511" s="849">
        <v>3450</v>
      </c>
      <c r="J1511" s="849">
        <v>9</v>
      </c>
      <c r="K1511" s="850">
        <v>31050</v>
      </c>
    </row>
    <row r="1512" spans="1:11" ht="14.4" customHeight="1" x14ac:dyDescent="0.3">
      <c r="A1512" s="831" t="s">
        <v>586</v>
      </c>
      <c r="B1512" s="832" t="s">
        <v>587</v>
      </c>
      <c r="C1512" s="835" t="s">
        <v>3372</v>
      </c>
      <c r="D1512" s="863" t="s">
        <v>3373</v>
      </c>
      <c r="E1512" s="835" t="s">
        <v>6100</v>
      </c>
      <c r="F1512" s="863" t="s">
        <v>6101</v>
      </c>
      <c r="G1512" s="835" t="s">
        <v>6120</v>
      </c>
      <c r="H1512" s="835" t="s">
        <v>6121</v>
      </c>
      <c r="I1512" s="849">
        <v>2990</v>
      </c>
      <c r="J1512" s="849">
        <v>1</v>
      </c>
      <c r="K1512" s="850">
        <v>2990</v>
      </c>
    </row>
    <row r="1513" spans="1:11" ht="14.4" customHeight="1" x14ac:dyDescent="0.3">
      <c r="A1513" s="831" t="s">
        <v>586</v>
      </c>
      <c r="B1513" s="832" t="s">
        <v>587</v>
      </c>
      <c r="C1513" s="835" t="s">
        <v>3372</v>
      </c>
      <c r="D1513" s="863" t="s">
        <v>3373</v>
      </c>
      <c r="E1513" s="835" t="s">
        <v>6100</v>
      </c>
      <c r="F1513" s="863" t="s">
        <v>6101</v>
      </c>
      <c r="G1513" s="835" t="s">
        <v>6122</v>
      </c>
      <c r="H1513" s="835" t="s">
        <v>6123</v>
      </c>
      <c r="I1513" s="849">
        <v>4600</v>
      </c>
      <c r="J1513" s="849">
        <v>1</v>
      </c>
      <c r="K1513" s="850">
        <v>4600</v>
      </c>
    </row>
    <row r="1514" spans="1:11" ht="14.4" customHeight="1" x14ac:dyDescent="0.3">
      <c r="A1514" s="831" t="s">
        <v>586</v>
      </c>
      <c r="B1514" s="832" t="s">
        <v>587</v>
      </c>
      <c r="C1514" s="835" t="s">
        <v>3372</v>
      </c>
      <c r="D1514" s="863" t="s">
        <v>3373</v>
      </c>
      <c r="E1514" s="835" t="s">
        <v>6100</v>
      </c>
      <c r="F1514" s="863" t="s">
        <v>6101</v>
      </c>
      <c r="G1514" s="835" t="s">
        <v>6122</v>
      </c>
      <c r="H1514" s="835" t="s">
        <v>6124</v>
      </c>
      <c r="I1514" s="849">
        <v>4600</v>
      </c>
      <c r="J1514" s="849">
        <v>1</v>
      </c>
      <c r="K1514" s="850">
        <v>4600</v>
      </c>
    </row>
    <row r="1515" spans="1:11" ht="14.4" customHeight="1" x14ac:dyDescent="0.3">
      <c r="A1515" s="831" t="s">
        <v>586</v>
      </c>
      <c r="B1515" s="832" t="s">
        <v>587</v>
      </c>
      <c r="C1515" s="835" t="s">
        <v>3372</v>
      </c>
      <c r="D1515" s="863" t="s">
        <v>3373</v>
      </c>
      <c r="E1515" s="835" t="s">
        <v>6100</v>
      </c>
      <c r="F1515" s="863" t="s">
        <v>6101</v>
      </c>
      <c r="G1515" s="835" t="s">
        <v>6125</v>
      </c>
      <c r="H1515" s="835" t="s">
        <v>6126</v>
      </c>
      <c r="I1515" s="849">
        <v>1656</v>
      </c>
      <c r="J1515" s="849">
        <v>12</v>
      </c>
      <c r="K1515" s="850">
        <v>19872</v>
      </c>
    </row>
    <row r="1516" spans="1:11" ht="14.4" customHeight="1" x14ac:dyDescent="0.3">
      <c r="A1516" s="831" t="s">
        <v>586</v>
      </c>
      <c r="B1516" s="832" t="s">
        <v>587</v>
      </c>
      <c r="C1516" s="835" t="s">
        <v>3372</v>
      </c>
      <c r="D1516" s="863" t="s">
        <v>3373</v>
      </c>
      <c r="E1516" s="835" t="s">
        <v>6100</v>
      </c>
      <c r="F1516" s="863" t="s">
        <v>6101</v>
      </c>
      <c r="G1516" s="835" t="s">
        <v>6114</v>
      </c>
      <c r="H1516" s="835" t="s">
        <v>6127</v>
      </c>
      <c r="I1516" s="849">
        <v>3661.60009765625</v>
      </c>
      <c r="J1516" s="849">
        <v>2</v>
      </c>
      <c r="K1516" s="850">
        <v>7323.2001953125</v>
      </c>
    </row>
    <row r="1517" spans="1:11" ht="14.4" customHeight="1" x14ac:dyDescent="0.3">
      <c r="A1517" s="831" t="s">
        <v>586</v>
      </c>
      <c r="B1517" s="832" t="s">
        <v>587</v>
      </c>
      <c r="C1517" s="835" t="s">
        <v>3372</v>
      </c>
      <c r="D1517" s="863" t="s">
        <v>3373</v>
      </c>
      <c r="E1517" s="835" t="s">
        <v>6100</v>
      </c>
      <c r="F1517" s="863" t="s">
        <v>6101</v>
      </c>
      <c r="G1517" s="835" t="s">
        <v>6128</v>
      </c>
      <c r="H1517" s="835" t="s">
        <v>6129</v>
      </c>
      <c r="I1517" s="849">
        <v>2887.18994140625</v>
      </c>
      <c r="J1517" s="849">
        <v>1</v>
      </c>
      <c r="K1517" s="850">
        <v>2887.18994140625</v>
      </c>
    </row>
    <row r="1518" spans="1:11" ht="14.4" customHeight="1" x14ac:dyDescent="0.3">
      <c r="A1518" s="831" t="s">
        <v>586</v>
      </c>
      <c r="B1518" s="832" t="s">
        <v>587</v>
      </c>
      <c r="C1518" s="835" t="s">
        <v>3372</v>
      </c>
      <c r="D1518" s="863" t="s">
        <v>3373</v>
      </c>
      <c r="E1518" s="835" t="s">
        <v>6100</v>
      </c>
      <c r="F1518" s="863" t="s">
        <v>6101</v>
      </c>
      <c r="G1518" s="835" t="s">
        <v>6130</v>
      </c>
      <c r="H1518" s="835" t="s">
        <v>6131</v>
      </c>
      <c r="I1518" s="849">
        <v>4480</v>
      </c>
      <c r="J1518" s="849">
        <v>6</v>
      </c>
      <c r="K1518" s="850">
        <v>26880</v>
      </c>
    </row>
    <row r="1519" spans="1:11" ht="14.4" customHeight="1" x14ac:dyDescent="0.3">
      <c r="A1519" s="831" t="s">
        <v>586</v>
      </c>
      <c r="B1519" s="832" t="s">
        <v>587</v>
      </c>
      <c r="C1519" s="835" t="s">
        <v>3372</v>
      </c>
      <c r="D1519" s="863" t="s">
        <v>3373</v>
      </c>
      <c r="E1519" s="835" t="s">
        <v>6100</v>
      </c>
      <c r="F1519" s="863" t="s">
        <v>6101</v>
      </c>
      <c r="G1519" s="835" t="s">
        <v>6132</v>
      </c>
      <c r="H1519" s="835" t="s">
        <v>6133</v>
      </c>
      <c r="I1519" s="849">
        <v>1840</v>
      </c>
      <c r="J1519" s="849">
        <v>3</v>
      </c>
      <c r="K1519" s="850">
        <v>5520</v>
      </c>
    </row>
    <row r="1520" spans="1:11" ht="14.4" customHeight="1" x14ac:dyDescent="0.3">
      <c r="A1520" s="831" t="s">
        <v>586</v>
      </c>
      <c r="B1520" s="832" t="s">
        <v>587</v>
      </c>
      <c r="C1520" s="835" t="s">
        <v>3372</v>
      </c>
      <c r="D1520" s="863" t="s">
        <v>3373</v>
      </c>
      <c r="E1520" s="835" t="s">
        <v>6100</v>
      </c>
      <c r="F1520" s="863" t="s">
        <v>6101</v>
      </c>
      <c r="G1520" s="835" t="s">
        <v>6134</v>
      </c>
      <c r="H1520" s="835" t="s">
        <v>6135</v>
      </c>
      <c r="I1520" s="849">
        <v>2753.10009765625</v>
      </c>
      <c r="J1520" s="849">
        <v>1</v>
      </c>
      <c r="K1520" s="850">
        <v>2753.10009765625</v>
      </c>
    </row>
    <row r="1521" spans="1:11" ht="14.4" customHeight="1" x14ac:dyDescent="0.3">
      <c r="A1521" s="831" t="s">
        <v>586</v>
      </c>
      <c r="B1521" s="832" t="s">
        <v>587</v>
      </c>
      <c r="C1521" s="835" t="s">
        <v>3372</v>
      </c>
      <c r="D1521" s="863" t="s">
        <v>3373</v>
      </c>
      <c r="E1521" s="835" t="s">
        <v>6100</v>
      </c>
      <c r="F1521" s="863" t="s">
        <v>6101</v>
      </c>
      <c r="G1521" s="835" t="s">
        <v>6136</v>
      </c>
      <c r="H1521" s="835" t="s">
        <v>6137</v>
      </c>
      <c r="I1521" s="849">
        <v>2753.10009765625</v>
      </c>
      <c r="J1521" s="849">
        <v>1</v>
      </c>
      <c r="K1521" s="850">
        <v>2753.10009765625</v>
      </c>
    </row>
    <row r="1522" spans="1:11" ht="14.4" customHeight="1" x14ac:dyDescent="0.3">
      <c r="A1522" s="831" t="s">
        <v>586</v>
      </c>
      <c r="B1522" s="832" t="s">
        <v>587</v>
      </c>
      <c r="C1522" s="835" t="s">
        <v>3372</v>
      </c>
      <c r="D1522" s="863" t="s">
        <v>3373</v>
      </c>
      <c r="E1522" s="835" t="s">
        <v>6100</v>
      </c>
      <c r="F1522" s="863" t="s">
        <v>6101</v>
      </c>
      <c r="G1522" s="835" t="s">
        <v>6138</v>
      </c>
      <c r="H1522" s="835" t="s">
        <v>6139</v>
      </c>
      <c r="I1522" s="849">
        <v>2753.10009765625</v>
      </c>
      <c r="J1522" s="849">
        <v>1</v>
      </c>
      <c r="K1522" s="850">
        <v>2753.10009765625</v>
      </c>
    </row>
    <row r="1523" spans="1:11" ht="14.4" customHeight="1" x14ac:dyDescent="0.3">
      <c r="A1523" s="831" t="s">
        <v>586</v>
      </c>
      <c r="B1523" s="832" t="s">
        <v>587</v>
      </c>
      <c r="C1523" s="835" t="s">
        <v>3372</v>
      </c>
      <c r="D1523" s="863" t="s">
        <v>3373</v>
      </c>
      <c r="E1523" s="835" t="s">
        <v>6100</v>
      </c>
      <c r="F1523" s="863" t="s">
        <v>6101</v>
      </c>
      <c r="G1523" s="835" t="s">
        <v>6140</v>
      </c>
      <c r="H1523" s="835" t="s">
        <v>6141</v>
      </c>
      <c r="I1523" s="849">
        <v>2753.10009765625</v>
      </c>
      <c r="J1523" s="849">
        <v>1</v>
      </c>
      <c r="K1523" s="850">
        <v>2753.10009765625</v>
      </c>
    </row>
    <row r="1524" spans="1:11" ht="14.4" customHeight="1" x14ac:dyDescent="0.3">
      <c r="A1524" s="831" t="s">
        <v>586</v>
      </c>
      <c r="B1524" s="832" t="s">
        <v>587</v>
      </c>
      <c r="C1524" s="835" t="s">
        <v>3372</v>
      </c>
      <c r="D1524" s="863" t="s">
        <v>3373</v>
      </c>
      <c r="E1524" s="835" t="s">
        <v>3481</v>
      </c>
      <c r="F1524" s="863" t="s">
        <v>3482</v>
      </c>
      <c r="G1524" s="835" t="s">
        <v>6142</v>
      </c>
      <c r="H1524" s="835" t="s">
        <v>6143</v>
      </c>
      <c r="I1524" s="849">
        <v>539.96002197265625</v>
      </c>
      <c r="J1524" s="849">
        <v>3</v>
      </c>
      <c r="K1524" s="850">
        <v>1619.8900146484375</v>
      </c>
    </row>
    <row r="1525" spans="1:11" ht="14.4" customHeight="1" x14ac:dyDescent="0.3">
      <c r="A1525" s="831" t="s">
        <v>586</v>
      </c>
      <c r="B1525" s="832" t="s">
        <v>587</v>
      </c>
      <c r="C1525" s="835" t="s">
        <v>3372</v>
      </c>
      <c r="D1525" s="863" t="s">
        <v>3373</v>
      </c>
      <c r="E1525" s="835" t="s">
        <v>3481</v>
      </c>
      <c r="F1525" s="863" t="s">
        <v>3482</v>
      </c>
      <c r="G1525" s="835" t="s">
        <v>6144</v>
      </c>
      <c r="H1525" s="835" t="s">
        <v>6145</v>
      </c>
      <c r="I1525" s="849">
        <v>539.96499633789062</v>
      </c>
      <c r="J1525" s="849">
        <v>5</v>
      </c>
      <c r="K1525" s="850">
        <v>2699.820068359375</v>
      </c>
    </row>
    <row r="1526" spans="1:11" ht="14.4" customHeight="1" x14ac:dyDescent="0.3">
      <c r="A1526" s="831" t="s">
        <v>586</v>
      </c>
      <c r="B1526" s="832" t="s">
        <v>587</v>
      </c>
      <c r="C1526" s="835" t="s">
        <v>3372</v>
      </c>
      <c r="D1526" s="863" t="s">
        <v>3373</v>
      </c>
      <c r="E1526" s="835" t="s">
        <v>3481</v>
      </c>
      <c r="F1526" s="863" t="s">
        <v>3482</v>
      </c>
      <c r="G1526" s="835" t="s">
        <v>6146</v>
      </c>
      <c r="H1526" s="835" t="s">
        <v>6147</v>
      </c>
      <c r="I1526" s="849">
        <v>3630</v>
      </c>
      <c r="J1526" s="849">
        <v>4</v>
      </c>
      <c r="K1526" s="850">
        <v>14520</v>
      </c>
    </row>
    <row r="1527" spans="1:11" ht="14.4" customHeight="1" x14ac:dyDescent="0.3">
      <c r="A1527" s="831" t="s">
        <v>586</v>
      </c>
      <c r="B1527" s="832" t="s">
        <v>587</v>
      </c>
      <c r="C1527" s="835" t="s">
        <v>3372</v>
      </c>
      <c r="D1527" s="863" t="s">
        <v>3373</v>
      </c>
      <c r="E1527" s="835" t="s">
        <v>3481</v>
      </c>
      <c r="F1527" s="863" t="s">
        <v>3482</v>
      </c>
      <c r="G1527" s="835" t="s">
        <v>6148</v>
      </c>
      <c r="H1527" s="835" t="s">
        <v>6149</v>
      </c>
      <c r="I1527" s="849">
        <v>1719.25</v>
      </c>
      <c r="J1527" s="849">
        <v>6</v>
      </c>
      <c r="K1527" s="850">
        <v>10315.5</v>
      </c>
    </row>
    <row r="1528" spans="1:11" ht="14.4" customHeight="1" x14ac:dyDescent="0.3">
      <c r="A1528" s="831" t="s">
        <v>586</v>
      </c>
      <c r="B1528" s="832" t="s">
        <v>587</v>
      </c>
      <c r="C1528" s="835" t="s">
        <v>3372</v>
      </c>
      <c r="D1528" s="863" t="s">
        <v>3373</v>
      </c>
      <c r="E1528" s="835" t="s">
        <v>3481</v>
      </c>
      <c r="F1528" s="863" t="s">
        <v>3482</v>
      </c>
      <c r="G1528" s="835" t="s">
        <v>6150</v>
      </c>
      <c r="H1528" s="835" t="s">
        <v>6151</v>
      </c>
      <c r="I1528" s="849">
        <v>4445.89990234375</v>
      </c>
      <c r="J1528" s="849">
        <v>35</v>
      </c>
      <c r="K1528" s="850">
        <v>155606.4970703125</v>
      </c>
    </row>
    <row r="1529" spans="1:11" ht="14.4" customHeight="1" x14ac:dyDescent="0.3">
      <c r="A1529" s="831" t="s">
        <v>586</v>
      </c>
      <c r="B1529" s="832" t="s">
        <v>587</v>
      </c>
      <c r="C1529" s="835" t="s">
        <v>3372</v>
      </c>
      <c r="D1529" s="863" t="s">
        <v>3373</v>
      </c>
      <c r="E1529" s="835" t="s">
        <v>3481</v>
      </c>
      <c r="F1529" s="863" t="s">
        <v>3482</v>
      </c>
      <c r="G1529" s="835" t="s">
        <v>6152</v>
      </c>
      <c r="H1529" s="835" t="s">
        <v>6153</v>
      </c>
      <c r="I1529" s="849">
        <v>1708.52001953125</v>
      </c>
      <c r="J1529" s="849">
        <v>2</v>
      </c>
      <c r="K1529" s="850">
        <v>3417.0400390625</v>
      </c>
    </row>
    <row r="1530" spans="1:11" ht="14.4" customHeight="1" x14ac:dyDescent="0.3">
      <c r="A1530" s="831" t="s">
        <v>586</v>
      </c>
      <c r="B1530" s="832" t="s">
        <v>587</v>
      </c>
      <c r="C1530" s="835" t="s">
        <v>3372</v>
      </c>
      <c r="D1530" s="863" t="s">
        <v>3373</v>
      </c>
      <c r="E1530" s="835" t="s">
        <v>3481</v>
      </c>
      <c r="F1530" s="863" t="s">
        <v>3482</v>
      </c>
      <c r="G1530" s="835" t="s">
        <v>6154</v>
      </c>
      <c r="H1530" s="835" t="s">
        <v>6155</v>
      </c>
      <c r="I1530" s="849">
        <v>2306.3798828125</v>
      </c>
      <c r="J1530" s="849">
        <v>1</v>
      </c>
      <c r="K1530" s="850">
        <v>2306.3798828125</v>
      </c>
    </row>
    <row r="1531" spans="1:11" ht="14.4" customHeight="1" x14ac:dyDescent="0.3">
      <c r="A1531" s="831" t="s">
        <v>586</v>
      </c>
      <c r="B1531" s="832" t="s">
        <v>587</v>
      </c>
      <c r="C1531" s="835" t="s">
        <v>3372</v>
      </c>
      <c r="D1531" s="863" t="s">
        <v>3373</v>
      </c>
      <c r="E1531" s="835" t="s">
        <v>3481</v>
      </c>
      <c r="F1531" s="863" t="s">
        <v>3482</v>
      </c>
      <c r="G1531" s="835" t="s">
        <v>6156</v>
      </c>
      <c r="H1531" s="835" t="s">
        <v>6157</v>
      </c>
      <c r="I1531" s="849">
        <v>344.44000244140625</v>
      </c>
      <c r="J1531" s="849">
        <v>60</v>
      </c>
      <c r="K1531" s="850">
        <v>20666.31982421875</v>
      </c>
    </row>
    <row r="1532" spans="1:11" ht="14.4" customHeight="1" x14ac:dyDescent="0.3">
      <c r="A1532" s="831" t="s">
        <v>586</v>
      </c>
      <c r="B1532" s="832" t="s">
        <v>587</v>
      </c>
      <c r="C1532" s="835" t="s">
        <v>3372</v>
      </c>
      <c r="D1532" s="863" t="s">
        <v>3373</v>
      </c>
      <c r="E1532" s="835" t="s">
        <v>3481</v>
      </c>
      <c r="F1532" s="863" t="s">
        <v>3482</v>
      </c>
      <c r="G1532" s="835" t="s">
        <v>6158</v>
      </c>
      <c r="H1532" s="835" t="s">
        <v>6159</v>
      </c>
      <c r="I1532" s="849">
        <v>344.44000244140625</v>
      </c>
      <c r="J1532" s="849">
        <v>40</v>
      </c>
      <c r="K1532" s="850">
        <v>13777.5498046875</v>
      </c>
    </row>
    <row r="1533" spans="1:11" ht="14.4" customHeight="1" x14ac:dyDescent="0.3">
      <c r="A1533" s="831" t="s">
        <v>586</v>
      </c>
      <c r="B1533" s="832" t="s">
        <v>587</v>
      </c>
      <c r="C1533" s="835" t="s">
        <v>3372</v>
      </c>
      <c r="D1533" s="863" t="s">
        <v>3373</v>
      </c>
      <c r="E1533" s="835" t="s">
        <v>3481</v>
      </c>
      <c r="F1533" s="863" t="s">
        <v>3482</v>
      </c>
      <c r="G1533" s="835" t="s">
        <v>6160</v>
      </c>
      <c r="H1533" s="835" t="s">
        <v>6161</v>
      </c>
      <c r="I1533" s="849">
        <v>508.79000854492187</v>
      </c>
      <c r="J1533" s="849">
        <v>3</v>
      </c>
      <c r="K1533" s="850">
        <v>1526.3800048828125</v>
      </c>
    </row>
    <row r="1534" spans="1:11" ht="14.4" customHeight="1" x14ac:dyDescent="0.3">
      <c r="A1534" s="831" t="s">
        <v>586</v>
      </c>
      <c r="B1534" s="832" t="s">
        <v>587</v>
      </c>
      <c r="C1534" s="835" t="s">
        <v>3372</v>
      </c>
      <c r="D1534" s="863" t="s">
        <v>3373</v>
      </c>
      <c r="E1534" s="835" t="s">
        <v>3481</v>
      </c>
      <c r="F1534" s="863" t="s">
        <v>3482</v>
      </c>
      <c r="G1534" s="835" t="s">
        <v>6162</v>
      </c>
      <c r="H1534" s="835" t="s">
        <v>6163</v>
      </c>
      <c r="I1534" s="849">
        <v>508.79000854492187</v>
      </c>
      <c r="J1534" s="849">
        <v>5</v>
      </c>
      <c r="K1534" s="850">
        <v>2543.9400024414062</v>
      </c>
    </row>
    <row r="1535" spans="1:11" ht="14.4" customHeight="1" x14ac:dyDescent="0.3">
      <c r="A1535" s="831" t="s">
        <v>586</v>
      </c>
      <c r="B1535" s="832" t="s">
        <v>587</v>
      </c>
      <c r="C1535" s="835" t="s">
        <v>3372</v>
      </c>
      <c r="D1535" s="863" t="s">
        <v>3373</v>
      </c>
      <c r="E1535" s="835" t="s">
        <v>3481</v>
      </c>
      <c r="F1535" s="863" t="s">
        <v>3482</v>
      </c>
      <c r="G1535" s="835" t="s">
        <v>6164</v>
      </c>
      <c r="H1535" s="835" t="s">
        <v>6165</v>
      </c>
      <c r="I1535" s="849">
        <v>747.59002685546875</v>
      </c>
      <c r="J1535" s="849">
        <v>1</v>
      </c>
      <c r="K1535" s="850">
        <v>747.59002685546875</v>
      </c>
    </row>
    <row r="1536" spans="1:11" ht="14.4" customHeight="1" x14ac:dyDescent="0.3">
      <c r="A1536" s="831" t="s">
        <v>586</v>
      </c>
      <c r="B1536" s="832" t="s">
        <v>587</v>
      </c>
      <c r="C1536" s="835" t="s">
        <v>3372</v>
      </c>
      <c r="D1536" s="863" t="s">
        <v>3373</v>
      </c>
      <c r="E1536" s="835" t="s">
        <v>3481</v>
      </c>
      <c r="F1536" s="863" t="s">
        <v>3482</v>
      </c>
      <c r="G1536" s="835" t="s">
        <v>6166</v>
      </c>
      <c r="H1536" s="835" t="s">
        <v>6167</v>
      </c>
      <c r="I1536" s="849">
        <v>529.260009765625</v>
      </c>
      <c r="J1536" s="849">
        <v>12</v>
      </c>
      <c r="K1536" s="850">
        <v>6351.16015625</v>
      </c>
    </row>
    <row r="1537" spans="1:11" ht="14.4" customHeight="1" x14ac:dyDescent="0.3">
      <c r="A1537" s="831" t="s">
        <v>586</v>
      </c>
      <c r="B1537" s="832" t="s">
        <v>587</v>
      </c>
      <c r="C1537" s="835" t="s">
        <v>3372</v>
      </c>
      <c r="D1537" s="863" t="s">
        <v>3373</v>
      </c>
      <c r="E1537" s="835" t="s">
        <v>3481</v>
      </c>
      <c r="F1537" s="863" t="s">
        <v>3482</v>
      </c>
      <c r="G1537" s="835" t="s">
        <v>6168</v>
      </c>
      <c r="H1537" s="835" t="s">
        <v>6169</v>
      </c>
      <c r="I1537" s="849">
        <v>4840</v>
      </c>
      <c r="J1537" s="849">
        <v>7</v>
      </c>
      <c r="K1537" s="850">
        <v>33880</v>
      </c>
    </row>
    <row r="1538" spans="1:11" ht="14.4" customHeight="1" x14ac:dyDescent="0.3">
      <c r="A1538" s="831" t="s">
        <v>586</v>
      </c>
      <c r="B1538" s="832" t="s">
        <v>587</v>
      </c>
      <c r="C1538" s="835" t="s">
        <v>3372</v>
      </c>
      <c r="D1538" s="863" t="s">
        <v>3373</v>
      </c>
      <c r="E1538" s="835" t="s">
        <v>3481</v>
      </c>
      <c r="F1538" s="863" t="s">
        <v>3482</v>
      </c>
      <c r="G1538" s="835" t="s">
        <v>6170</v>
      </c>
      <c r="H1538" s="835" t="s">
        <v>6171</v>
      </c>
      <c r="I1538" s="849">
        <v>4840</v>
      </c>
      <c r="J1538" s="849">
        <v>2</v>
      </c>
      <c r="K1538" s="850">
        <v>9680</v>
      </c>
    </row>
    <row r="1539" spans="1:11" ht="14.4" customHeight="1" x14ac:dyDescent="0.3">
      <c r="A1539" s="831" t="s">
        <v>586</v>
      </c>
      <c r="B1539" s="832" t="s">
        <v>587</v>
      </c>
      <c r="C1539" s="835" t="s">
        <v>3372</v>
      </c>
      <c r="D1539" s="863" t="s">
        <v>3373</v>
      </c>
      <c r="E1539" s="835" t="s">
        <v>3481</v>
      </c>
      <c r="F1539" s="863" t="s">
        <v>3482</v>
      </c>
      <c r="G1539" s="835" t="s">
        <v>6172</v>
      </c>
      <c r="H1539" s="835" t="s">
        <v>6173</v>
      </c>
      <c r="I1539" s="849">
        <v>4840</v>
      </c>
      <c r="J1539" s="849">
        <v>29</v>
      </c>
      <c r="K1539" s="850">
        <v>140360</v>
      </c>
    </row>
    <row r="1540" spans="1:11" ht="14.4" customHeight="1" x14ac:dyDescent="0.3">
      <c r="A1540" s="831" t="s">
        <v>586</v>
      </c>
      <c r="B1540" s="832" t="s">
        <v>587</v>
      </c>
      <c r="C1540" s="835" t="s">
        <v>3372</v>
      </c>
      <c r="D1540" s="863" t="s">
        <v>3373</v>
      </c>
      <c r="E1540" s="835" t="s">
        <v>3481</v>
      </c>
      <c r="F1540" s="863" t="s">
        <v>3482</v>
      </c>
      <c r="G1540" s="835" t="s">
        <v>6174</v>
      </c>
      <c r="H1540" s="835" t="s">
        <v>6175</v>
      </c>
      <c r="I1540" s="849">
        <v>4840</v>
      </c>
      <c r="J1540" s="849">
        <v>2</v>
      </c>
      <c r="K1540" s="850">
        <v>9680</v>
      </c>
    </row>
    <row r="1541" spans="1:11" ht="14.4" customHeight="1" x14ac:dyDescent="0.3">
      <c r="A1541" s="831" t="s">
        <v>586</v>
      </c>
      <c r="B1541" s="832" t="s">
        <v>587</v>
      </c>
      <c r="C1541" s="835" t="s">
        <v>3372</v>
      </c>
      <c r="D1541" s="863" t="s">
        <v>3373</v>
      </c>
      <c r="E1541" s="835" t="s">
        <v>3481</v>
      </c>
      <c r="F1541" s="863" t="s">
        <v>3482</v>
      </c>
      <c r="G1541" s="835" t="s">
        <v>6176</v>
      </c>
      <c r="H1541" s="835" t="s">
        <v>6177</v>
      </c>
      <c r="I1541" s="849">
        <v>210.64999389648437</v>
      </c>
      <c r="J1541" s="849">
        <v>4</v>
      </c>
      <c r="K1541" s="850">
        <v>842.5999755859375</v>
      </c>
    </row>
    <row r="1542" spans="1:11" ht="14.4" customHeight="1" x14ac:dyDescent="0.3">
      <c r="A1542" s="831" t="s">
        <v>586</v>
      </c>
      <c r="B1542" s="832" t="s">
        <v>587</v>
      </c>
      <c r="C1542" s="835" t="s">
        <v>3372</v>
      </c>
      <c r="D1542" s="863" t="s">
        <v>3373</v>
      </c>
      <c r="E1542" s="835" t="s">
        <v>3481</v>
      </c>
      <c r="F1542" s="863" t="s">
        <v>3482</v>
      </c>
      <c r="G1542" s="835" t="s">
        <v>6178</v>
      </c>
      <c r="H1542" s="835" t="s">
        <v>6179</v>
      </c>
      <c r="I1542" s="849">
        <v>5175</v>
      </c>
      <c r="J1542" s="849">
        <v>3</v>
      </c>
      <c r="K1542" s="850">
        <v>15525</v>
      </c>
    </row>
    <row r="1543" spans="1:11" ht="14.4" customHeight="1" x14ac:dyDescent="0.3">
      <c r="A1543" s="831" t="s">
        <v>586</v>
      </c>
      <c r="B1543" s="832" t="s">
        <v>587</v>
      </c>
      <c r="C1543" s="835" t="s">
        <v>3372</v>
      </c>
      <c r="D1543" s="863" t="s">
        <v>3373</v>
      </c>
      <c r="E1543" s="835" t="s">
        <v>3481</v>
      </c>
      <c r="F1543" s="863" t="s">
        <v>3482</v>
      </c>
      <c r="G1543" s="835" t="s">
        <v>6180</v>
      </c>
      <c r="H1543" s="835" t="s">
        <v>6181</v>
      </c>
      <c r="I1543" s="849">
        <v>1738.800048828125</v>
      </c>
      <c r="J1543" s="849">
        <v>8</v>
      </c>
      <c r="K1543" s="850">
        <v>13910.400390625</v>
      </c>
    </row>
    <row r="1544" spans="1:11" ht="14.4" customHeight="1" x14ac:dyDescent="0.3">
      <c r="A1544" s="831" t="s">
        <v>586</v>
      </c>
      <c r="B1544" s="832" t="s">
        <v>587</v>
      </c>
      <c r="C1544" s="835" t="s">
        <v>3372</v>
      </c>
      <c r="D1544" s="863" t="s">
        <v>3373</v>
      </c>
      <c r="E1544" s="835" t="s">
        <v>3481</v>
      </c>
      <c r="F1544" s="863" t="s">
        <v>3482</v>
      </c>
      <c r="G1544" s="835" t="s">
        <v>6182</v>
      </c>
      <c r="H1544" s="835" t="s">
        <v>6183</v>
      </c>
      <c r="I1544" s="849">
        <v>1738.800048828125</v>
      </c>
      <c r="J1544" s="849">
        <v>7</v>
      </c>
      <c r="K1544" s="850">
        <v>12171.600341796875</v>
      </c>
    </row>
    <row r="1545" spans="1:11" ht="14.4" customHeight="1" x14ac:dyDescent="0.3">
      <c r="A1545" s="831" t="s">
        <v>586</v>
      </c>
      <c r="B1545" s="832" t="s">
        <v>587</v>
      </c>
      <c r="C1545" s="835" t="s">
        <v>3372</v>
      </c>
      <c r="D1545" s="863" t="s">
        <v>3373</v>
      </c>
      <c r="E1545" s="835" t="s">
        <v>3481</v>
      </c>
      <c r="F1545" s="863" t="s">
        <v>3482</v>
      </c>
      <c r="G1545" s="835" t="s">
        <v>6184</v>
      </c>
      <c r="H1545" s="835" t="s">
        <v>6185</v>
      </c>
      <c r="I1545" s="849">
        <v>3388</v>
      </c>
      <c r="J1545" s="849">
        <v>3</v>
      </c>
      <c r="K1545" s="850">
        <v>10164</v>
      </c>
    </row>
    <row r="1546" spans="1:11" ht="14.4" customHeight="1" x14ac:dyDescent="0.3">
      <c r="A1546" s="831" t="s">
        <v>586</v>
      </c>
      <c r="B1546" s="832" t="s">
        <v>587</v>
      </c>
      <c r="C1546" s="835" t="s">
        <v>3372</v>
      </c>
      <c r="D1546" s="863" t="s">
        <v>3373</v>
      </c>
      <c r="E1546" s="835" t="s">
        <v>3481</v>
      </c>
      <c r="F1546" s="863" t="s">
        <v>3482</v>
      </c>
      <c r="G1546" s="835" t="s">
        <v>6186</v>
      </c>
      <c r="H1546" s="835" t="s">
        <v>6187</v>
      </c>
      <c r="I1546" s="849">
        <v>3388</v>
      </c>
      <c r="J1546" s="849">
        <v>1</v>
      </c>
      <c r="K1546" s="850">
        <v>3388</v>
      </c>
    </row>
    <row r="1547" spans="1:11" ht="14.4" customHeight="1" x14ac:dyDescent="0.3">
      <c r="A1547" s="831" t="s">
        <v>586</v>
      </c>
      <c r="B1547" s="832" t="s">
        <v>587</v>
      </c>
      <c r="C1547" s="835" t="s">
        <v>3372</v>
      </c>
      <c r="D1547" s="863" t="s">
        <v>3373</v>
      </c>
      <c r="E1547" s="835" t="s">
        <v>3481</v>
      </c>
      <c r="F1547" s="863" t="s">
        <v>3482</v>
      </c>
      <c r="G1547" s="835" t="s">
        <v>6188</v>
      </c>
      <c r="H1547" s="835" t="s">
        <v>6189</v>
      </c>
      <c r="I1547" s="849">
        <v>1717.3499755859375</v>
      </c>
      <c r="J1547" s="849">
        <v>2</v>
      </c>
      <c r="K1547" s="850">
        <v>3434.699951171875</v>
      </c>
    </row>
    <row r="1548" spans="1:11" ht="14.4" customHeight="1" x14ac:dyDescent="0.3">
      <c r="A1548" s="831" t="s">
        <v>586</v>
      </c>
      <c r="B1548" s="832" t="s">
        <v>587</v>
      </c>
      <c r="C1548" s="835" t="s">
        <v>3372</v>
      </c>
      <c r="D1548" s="863" t="s">
        <v>3373</v>
      </c>
      <c r="E1548" s="835" t="s">
        <v>3481</v>
      </c>
      <c r="F1548" s="863" t="s">
        <v>3482</v>
      </c>
      <c r="G1548" s="835" t="s">
        <v>6190</v>
      </c>
      <c r="H1548" s="835" t="s">
        <v>6191</v>
      </c>
      <c r="I1548" s="849">
        <v>22.989999771118164</v>
      </c>
      <c r="J1548" s="849">
        <v>1</v>
      </c>
      <c r="K1548" s="850">
        <v>22.989999771118164</v>
      </c>
    </row>
    <row r="1549" spans="1:11" ht="14.4" customHeight="1" x14ac:dyDescent="0.3">
      <c r="A1549" s="831" t="s">
        <v>586</v>
      </c>
      <c r="B1549" s="832" t="s">
        <v>587</v>
      </c>
      <c r="C1549" s="835" t="s">
        <v>3372</v>
      </c>
      <c r="D1549" s="863" t="s">
        <v>3373</v>
      </c>
      <c r="E1549" s="835" t="s">
        <v>3481</v>
      </c>
      <c r="F1549" s="863" t="s">
        <v>3482</v>
      </c>
      <c r="G1549" s="835" t="s">
        <v>6192</v>
      </c>
      <c r="H1549" s="835" t="s">
        <v>6193</v>
      </c>
      <c r="I1549" s="849">
        <v>22.989999771118164</v>
      </c>
      <c r="J1549" s="849">
        <v>1</v>
      </c>
      <c r="K1549" s="850">
        <v>22.989999771118164</v>
      </c>
    </row>
    <row r="1550" spans="1:11" ht="14.4" customHeight="1" x14ac:dyDescent="0.3">
      <c r="A1550" s="831" t="s">
        <v>586</v>
      </c>
      <c r="B1550" s="832" t="s">
        <v>587</v>
      </c>
      <c r="C1550" s="835" t="s">
        <v>3372</v>
      </c>
      <c r="D1550" s="863" t="s">
        <v>3373</v>
      </c>
      <c r="E1550" s="835" t="s">
        <v>3481</v>
      </c>
      <c r="F1550" s="863" t="s">
        <v>3482</v>
      </c>
      <c r="G1550" s="835" t="s">
        <v>6194</v>
      </c>
      <c r="H1550" s="835" t="s">
        <v>6195</v>
      </c>
      <c r="I1550" s="849">
        <v>26843.849609375</v>
      </c>
      <c r="J1550" s="849">
        <v>1</v>
      </c>
      <c r="K1550" s="850">
        <v>26843.849609375</v>
      </c>
    </row>
    <row r="1551" spans="1:11" ht="14.4" customHeight="1" x14ac:dyDescent="0.3">
      <c r="A1551" s="831" t="s">
        <v>586</v>
      </c>
      <c r="B1551" s="832" t="s">
        <v>587</v>
      </c>
      <c r="C1551" s="835" t="s">
        <v>3372</v>
      </c>
      <c r="D1551" s="863" t="s">
        <v>3373</v>
      </c>
      <c r="E1551" s="835" t="s">
        <v>3481</v>
      </c>
      <c r="F1551" s="863" t="s">
        <v>3482</v>
      </c>
      <c r="G1551" s="835" t="s">
        <v>6196</v>
      </c>
      <c r="H1551" s="835" t="s">
        <v>6197</v>
      </c>
      <c r="I1551" s="849">
        <v>2286.89990234375</v>
      </c>
      <c r="J1551" s="849">
        <v>12</v>
      </c>
      <c r="K1551" s="850">
        <v>27442.80078125</v>
      </c>
    </row>
    <row r="1552" spans="1:11" ht="14.4" customHeight="1" x14ac:dyDescent="0.3">
      <c r="A1552" s="831" t="s">
        <v>586</v>
      </c>
      <c r="B1552" s="832" t="s">
        <v>587</v>
      </c>
      <c r="C1552" s="835" t="s">
        <v>3372</v>
      </c>
      <c r="D1552" s="863" t="s">
        <v>3373</v>
      </c>
      <c r="E1552" s="835" t="s">
        <v>3481</v>
      </c>
      <c r="F1552" s="863" t="s">
        <v>3482</v>
      </c>
      <c r="G1552" s="835" t="s">
        <v>6198</v>
      </c>
      <c r="H1552" s="835" t="s">
        <v>6199</v>
      </c>
      <c r="I1552" s="849">
        <v>997.03997802734375</v>
      </c>
      <c r="J1552" s="849">
        <v>3</v>
      </c>
      <c r="K1552" s="850">
        <v>2991.1199340820312</v>
      </c>
    </row>
    <row r="1553" spans="1:11" ht="14.4" customHeight="1" x14ac:dyDescent="0.3">
      <c r="A1553" s="831" t="s">
        <v>586</v>
      </c>
      <c r="B1553" s="832" t="s">
        <v>587</v>
      </c>
      <c r="C1553" s="835" t="s">
        <v>3372</v>
      </c>
      <c r="D1553" s="863" t="s">
        <v>3373</v>
      </c>
      <c r="E1553" s="835" t="s">
        <v>3481</v>
      </c>
      <c r="F1553" s="863" t="s">
        <v>3482</v>
      </c>
      <c r="G1553" s="835" t="s">
        <v>6200</v>
      </c>
      <c r="H1553" s="835" t="s">
        <v>6201</v>
      </c>
      <c r="I1553" s="849">
        <v>997.03997802734375</v>
      </c>
      <c r="J1553" s="849">
        <v>1</v>
      </c>
      <c r="K1553" s="850">
        <v>997.03997802734375</v>
      </c>
    </row>
    <row r="1554" spans="1:11" ht="14.4" customHeight="1" x14ac:dyDescent="0.3">
      <c r="A1554" s="831" t="s">
        <v>586</v>
      </c>
      <c r="B1554" s="832" t="s">
        <v>587</v>
      </c>
      <c r="C1554" s="835" t="s">
        <v>3372</v>
      </c>
      <c r="D1554" s="863" t="s">
        <v>3373</v>
      </c>
      <c r="E1554" s="835" t="s">
        <v>3481</v>
      </c>
      <c r="F1554" s="863" t="s">
        <v>3482</v>
      </c>
      <c r="G1554" s="835" t="s">
        <v>6202</v>
      </c>
      <c r="H1554" s="835" t="s">
        <v>6203</v>
      </c>
      <c r="I1554" s="849">
        <v>1043</v>
      </c>
      <c r="J1554" s="849">
        <v>1</v>
      </c>
      <c r="K1554" s="850">
        <v>1043</v>
      </c>
    </row>
    <row r="1555" spans="1:11" ht="14.4" customHeight="1" x14ac:dyDescent="0.3">
      <c r="A1555" s="831" t="s">
        <v>586</v>
      </c>
      <c r="B1555" s="832" t="s">
        <v>587</v>
      </c>
      <c r="C1555" s="835" t="s">
        <v>3372</v>
      </c>
      <c r="D1555" s="863" t="s">
        <v>3373</v>
      </c>
      <c r="E1555" s="835" t="s">
        <v>3481</v>
      </c>
      <c r="F1555" s="863" t="s">
        <v>3482</v>
      </c>
      <c r="G1555" s="835" t="s">
        <v>6204</v>
      </c>
      <c r="H1555" s="835" t="s">
        <v>6205</v>
      </c>
      <c r="I1555" s="849">
        <v>997.03997802734375</v>
      </c>
      <c r="J1555" s="849">
        <v>1</v>
      </c>
      <c r="K1555" s="850">
        <v>997.03997802734375</v>
      </c>
    </row>
    <row r="1556" spans="1:11" ht="14.4" customHeight="1" x14ac:dyDescent="0.3">
      <c r="A1556" s="831" t="s">
        <v>586</v>
      </c>
      <c r="B1556" s="832" t="s">
        <v>587</v>
      </c>
      <c r="C1556" s="835" t="s">
        <v>3372</v>
      </c>
      <c r="D1556" s="863" t="s">
        <v>3373</v>
      </c>
      <c r="E1556" s="835" t="s">
        <v>3481</v>
      </c>
      <c r="F1556" s="863" t="s">
        <v>3482</v>
      </c>
      <c r="G1556" s="835" t="s">
        <v>6206</v>
      </c>
      <c r="H1556" s="835" t="s">
        <v>6207</v>
      </c>
      <c r="I1556" s="849">
        <v>997.03997802734375</v>
      </c>
      <c r="J1556" s="849">
        <v>1</v>
      </c>
      <c r="K1556" s="850">
        <v>997.03997802734375</v>
      </c>
    </row>
    <row r="1557" spans="1:11" ht="14.4" customHeight="1" x14ac:dyDescent="0.3">
      <c r="A1557" s="831" t="s">
        <v>586</v>
      </c>
      <c r="B1557" s="832" t="s">
        <v>587</v>
      </c>
      <c r="C1557" s="835" t="s">
        <v>3372</v>
      </c>
      <c r="D1557" s="863" t="s">
        <v>3373</v>
      </c>
      <c r="E1557" s="835" t="s">
        <v>3481</v>
      </c>
      <c r="F1557" s="863" t="s">
        <v>3482</v>
      </c>
      <c r="G1557" s="835" t="s">
        <v>6208</v>
      </c>
      <c r="H1557" s="835" t="s">
        <v>6209</v>
      </c>
      <c r="I1557" s="849">
        <v>997.03997802734375</v>
      </c>
      <c r="J1557" s="849">
        <v>1</v>
      </c>
      <c r="K1557" s="850">
        <v>997.03997802734375</v>
      </c>
    </row>
    <row r="1558" spans="1:11" ht="14.4" customHeight="1" x14ac:dyDescent="0.3">
      <c r="A1558" s="831" t="s">
        <v>586</v>
      </c>
      <c r="B1558" s="832" t="s">
        <v>587</v>
      </c>
      <c r="C1558" s="835" t="s">
        <v>3372</v>
      </c>
      <c r="D1558" s="863" t="s">
        <v>3373</v>
      </c>
      <c r="E1558" s="835" t="s">
        <v>3481</v>
      </c>
      <c r="F1558" s="863" t="s">
        <v>3482</v>
      </c>
      <c r="G1558" s="835" t="s">
        <v>6210</v>
      </c>
      <c r="H1558" s="835" t="s">
        <v>6211</v>
      </c>
      <c r="I1558" s="849">
        <v>1414.72998046875</v>
      </c>
      <c r="J1558" s="849">
        <v>1</v>
      </c>
      <c r="K1558" s="850">
        <v>1414.72998046875</v>
      </c>
    </row>
    <row r="1559" spans="1:11" ht="14.4" customHeight="1" x14ac:dyDescent="0.3">
      <c r="A1559" s="831" t="s">
        <v>586</v>
      </c>
      <c r="B1559" s="832" t="s">
        <v>587</v>
      </c>
      <c r="C1559" s="835" t="s">
        <v>3372</v>
      </c>
      <c r="D1559" s="863" t="s">
        <v>3373</v>
      </c>
      <c r="E1559" s="835" t="s">
        <v>3481</v>
      </c>
      <c r="F1559" s="863" t="s">
        <v>3482</v>
      </c>
      <c r="G1559" s="835" t="s">
        <v>6212</v>
      </c>
      <c r="H1559" s="835" t="s">
        <v>6213</v>
      </c>
      <c r="I1559" s="849">
        <v>1873.0799560546875</v>
      </c>
      <c r="J1559" s="849">
        <v>5</v>
      </c>
      <c r="K1559" s="850">
        <v>9365.400390625</v>
      </c>
    </row>
    <row r="1560" spans="1:11" ht="14.4" customHeight="1" x14ac:dyDescent="0.3">
      <c r="A1560" s="831" t="s">
        <v>586</v>
      </c>
      <c r="B1560" s="832" t="s">
        <v>587</v>
      </c>
      <c r="C1560" s="835" t="s">
        <v>3372</v>
      </c>
      <c r="D1560" s="863" t="s">
        <v>3373</v>
      </c>
      <c r="E1560" s="835" t="s">
        <v>3481</v>
      </c>
      <c r="F1560" s="863" t="s">
        <v>3482</v>
      </c>
      <c r="G1560" s="835" t="s">
        <v>6214</v>
      </c>
      <c r="H1560" s="835" t="s">
        <v>6215</v>
      </c>
      <c r="I1560" s="849">
        <v>1050.280029296875</v>
      </c>
      <c r="J1560" s="849">
        <v>8</v>
      </c>
      <c r="K1560" s="850">
        <v>8402.210205078125</v>
      </c>
    </row>
    <row r="1561" spans="1:11" ht="14.4" customHeight="1" x14ac:dyDescent="0.3">
      <c r="A1561" s="831" t="s">
        <v>586</v>
      </c>
      <c r="B1561" s="832" t="s">
        <v>587</v>
      </c>
      <c r="C1561" s="835" t="s">
        <v>3372</v>
      </c>
      <c r="D1561" s="863" t="s">
        <v>3373</v>
      </c>
      <c r="E1561" s="835" t="s">
        <v>3481</v>
      </c>
      <c r="F1561" s="863" t="s">
        <v>3482</v>
      </c>
      <c r="G1561" s="835" t="s">
        <v>6216</v>
      </c>
      <c r="H1561" s="835" t="s">
        <v>6217</v>
      </c>
      <c r="I1561" s="849">
        <v>1488.300048828125</v>
      </c>
      <c r="J1561" s="849">
        <v>2</v>
      </c>
      <c r="K1561" s="850">
        <v>2976.60009765625</v>
      </c>
    </row>
    <row r="1562" spans="1:11" ht="14.4" customHeight="1" x14ac:dyDescent="0.3">
      <c r="A1562" s="831" t="s">
        <v>586</v>
      </c>
      <c r="B1562" s="832" t="s">
        <v>587</v>
      </c>
      <c r="C1562" s="835" t="s">
        <v>3372</v>
      </c>
      <c r="D1562" s="863" t="s">
        <v>3373</v>
      </c>
      <c r="E1562" s="835" t="s">
        <v>3481</v>
      </c>
      <c r="F1562" s="863" t="s">
        <v>3482</v>
      </c>
      <c r="G1562" s="835" t="s">
        <v>6218</v>
      </c>
      <c r="H1562" s="835" t="s">
        <v>6219</v>
      </c>
      <c r="I1562" s="849">
        <v>101.63999938964844</v>
      </c>
      <c r="J1562" s="849">
        <v>20</v>
      </c>
      <c r="K1562" s="850">
        <v>2032.800048828125</v>
      </c>
    </row>
    <row r="1563" spans="1:11" ht="14.4" customHeight="1" x14ac:dyDescent="0.3">
      <c r="A1563" s="831" t="s">
        <v>586</v>
      </c>
      <c r="B1563" s="832" t="s">
        <v>587</v>
      </c>
      <c r="C1563" s="835" t="s">
        <v>3372</v>
      </c>
      <c r="D1563" s="863" t="s">
        <v>3373</v>
      </c>
      <c r="E1563" s="835" t="s">
        <v>3481</v>
      </c>
      <c r="F1563" s="863" t="s">
        <v>3482</v>
      </c>
      <c r="G1563" s="835" t="s">
        <v>6220</v>
      </c>
      <c r="H1563" s="835" t="s">
        <v>6221</v>
      </c>
      <c r="I1563" s="849">
        <v>13635.150390625</v>
      </c>
      <c r="J1563" s="849">
        <v>1</v>
      </c>
      <c r="K1563" s="850">
        <v>13635.150390625</v>
      </c>
    </row>
    <row r="1564" spans="1:11" ht="14.4" customHeight="1" x14ac:dyDescent="0.3">
      <c r="A1564" s="831" t="s">
        <v>586</v>
      </c>
      <c r="B1564" s="832" t="s">
        <v>587</v>
      </c>
      <c r="C1564" s="835" t="s">
        <v>3372</v>
      </c>
      <c r="D1564" s="863" t="s">
        <v>3373</v>
      </c>
      <c r="E1564" s="835" t="s">
        <v>3481</v>
      </c>
      <c r="F1564" s="863" t="s">
        <v>3482</v>
      </c>
      <c r="G1564" s="835" t="s">
        <v>6222</v>
      </c>
      <c r="H1564" s="835" t="s">
        <v>6223</v>
      </c>
      <c r="I1564" s="849">
        <v>15555.9404296875</v>
      </c>
      <c r="J1564" s="849">
        <v>1</v>
      </c>
      <c r="K1564" s="850">
        <v>15555.9404296875</v>
      </c>
    </row>
    <row r="1565" spans="1:11" ht="14.4" customHeight="1" x14ac:dyDescent="0.3">
      <c r="A1565" s="831" t="s">
        <v>586</v>
      </c>
      <c r="B1565" s="832" t="s">
        <v>587</v>
      </c>
      <c r="C1565" s="835" t="s">
        <v>3372</v>
      </c>
      <c r="D1565" s="863" t="s">
        <v>3373</v>
      </c>
      <c r="E1565" s="835" t="s">
        <v>3481</v>
      </c>
      <c r="F1565" s="863" t="s">
        <v>3482</v>
      </c>
      <c r="G1565" s="835" t="s">
        <v>6224</v>
      </c>
      <c r="H1565" s="835" t="s">
        <v>6225</v>
      </c>
      <c r="I1565" s="849">
        <v>1127</v>
      </c>
      <c r="J1565" s="849">
        <v>7</v>
      </c>
      <c r="K1565" s="850">
        <v>7889</v>
      </c>
    </row>
    <row r="1566" spans="1:11" ht="14.4" customHeight="1" x14ac:dyDescent="0.3">
      <c r="A1566" s="831" t="s">
        <v>586</v>
      </c>
      <c r="B1566" s="832" t="s">
        <v>587</v>
      </c>
      <c r="C1566" s="835" t="s">
        <v>3372</v>
      </c>
      <c r="D1566" s="863" t="s">
        <v>3373</v>
      </c>
      <c r="E1566" s="835" t="s">
        <v>3481</v>
      </c>
      <c r="F1566" s="863" t="s">
        <v>3482</v>
      </c>
      <c r="G1566" s="835" t="s">
        <v>6226</v>
      </c>
      <c r="H1566" s="835" t="s">
        <v>6227</v>
      </c>
      <c r="I1566" s="849">
        <v>111.56999969482422</v>
      </c>
      <c r="J1566" s="849">
        <v>24</v>
      </c>
      <c r="K1566" s="850">
        <v>2677.780029296875</v>
      </c>
    </row>
    <row r="1567" spans="1:11" ht="14.4" customHeight="1" x14ac:dyDescent="0.3">
      <c r="A1567" s="831" t="s">
        <v>586</v>
      </c>
      <c r="B1567" s="832" t="s">
        <v>587</v>
      </c>
      <c r="C1567" s="835" t="s">
        <v>3372</v>
      </c>
      <c r="D1567" s="863" t="s">
        <v>3373</v>
      </c>
      <c r="E1567" s="835" t="s">
        <v>3481</v>
      </c>
      <c r="F1567" s="863" t="s">
        <v>3482</v>
      </c>
      <c r="G1567" s="835" t="s">
        <v>6228</v>
      </c>
      <c r="H1567" s="835" t="s">
        <v>6229</v>
      </c>
      <c r="I1567" s="849">
        <v>27636.400390625</v>
      </c>
      <c r="J1567" s="849">
        <v>1</v>
      </c>
      <c r="K1567" s="850">
        <v>27636.400390625</v>
      </c>
    </row>
    <row r="1568" spans="1:11" ht="14.4" customHeight="1" x14ac:dyDescent="0.3">
      <c r="A1568" s="831" t="s">
        <v>586</v>
      </c>
      <c r="B1568" s="832" t="s">
        <v>587</v>
      </c>
      <c r="C1568" s="835" t="s">
        <v>3372</v>
      </c>
      <c r="D1568" s="863" t="s">
        <v>3373</v>
      </c>
      <c r="E1568" s="835" t="s">
        <v>3481</v>
      </c>
      <c r="F1568" s="863" t="s">
        <v>3482</v>
      </c>
      <c r="G1568" s="835" t="s">
        <v>6230</v>
      </c>
      <c r="H1568" s="835" t="s">
        <v>6231</v>
      </c>
      <c r="I1568" s="849">
        <v>26293.30078125</v>
      </c>
      <c r="J1568" s="849">
        <v>2</v>
      </c>
      <c r="K1568" s="850">
        <v>52586.6015625</v>
      </c>
    </row>
    <row r="1569" spans="1:11" ht="14.4" customHeight="1" x14ac:dyDescent="0.3">
      <c r="A1569" s="831" t="s">
        <v>586</v>
      </c>
      <c r="B1569" s="832" t="s">
        <v>587</v>
      </c>
      <c r="C1569" s="835" t="s">
        <v>3372</v>
      </c>
      <c r="D1569" s="863" t="s">
        <v>3373</v>
      </c>
      <c r="E1569" s="835" t="s">
        <v>3481</v>
      </c>
      <c r="F1569" s="863" t="s">
        <v>3482</v>
      </c>
      <c r="G1569" s="835" t="s">
        <v>6232</v>
      </c>
      <c r="H1569" s="835" t="s">
        <v>6233</v>
      </c>
      <c r="I1569" s="849">
        <v>755.95001220703125</v>
      </c>
      <c r="J1569" s="849">
        <v>4</v>
      </c>
      <c r="K1569" s="850">
        <v>3023.800048828125</v>
      </c>
    </row>
    <row r="1570" spans="1:11" ht="14.4" customHeight="1" x14ac:dyDescent="0.3">
      <c r="A1570" s="831" t="s">
        <v>586</v>
      </c>
      <c r="B1570" s="832" t="s">
        <v>587</v>
      </c>
      <c r="C1570" s="835" t="s">
        <v>3372</v>
      </c>
      <c r="D1570" s="863" t="s">
        <v>3373</v>
      </c>
      <c r="E1570" s="835" t="s">
        <v>3481</v>
      </c>
      <c r="F1570" s="863" t="s">
        <v>3482</v>
      </c>
      <c r="G1570" s="835" t="s">
        <v>6234</v>
      </c>
      <c r="H1570" s="835" t="s">
        <v>6235</v>
      </c>
      <c r="I1570" s="849">
        <v>737.90997314453125</v>
      </c>
      <c r="J1570" s="849">
        <v>6</v>
      </c>
      <c r="K1570" s="850">
        <v>4427.43994140625</v>
      </c>
    </row>
    <row r="1571" spans="1:11" ht="14.4" customHeight="1" x14ac:dyDescent="0.3">
      <c r="A1571" s="831" t="s">
        <v>586</v>
      </c>
      <c r="B1571" s="832" t="s">
        <v>587</v>
      </c>
      <c r="C1571" s="835" t="s">
        <v>3372</v>
      </c>
      <c r="D1571" s="863" t="s">
        <v>3373</v>
      </c>
      <c r="E1571" s="835" t="s">
        <v>3481</v>
      </c>
      <c r="F1571" s="863" t="s">
        <v>3482</v>
      </c>
      <c r="G1571" s="835" t="s">
        <v>6236</v>
      </c>
      <c r="H1571" s="835" t="s">
        <v>6237</v>
      </c>
      <c r="I1571" s="849">
        <v>135.52999877929687</v>
      </c>
      <c r="J1571" s="849">
        <v>3</v>
      </c>
      <c r="K1571" s="850">
        <v>406.60000610351562</v>
      </c>
    </row>
    <row r="1572" spans="1:11" ht="14.4" customHeight="1" x14ac:dyDescent="0.3">
      <c r="A1572" s="831" t="s">
        <v>586</v>
      </c>
      <c r="B1572" s="832" t="s">
        <v>587</v>
      </c>
      <c r="C1572" s="835" t="s">
        <v>3372</v>
      </c>
      <c r="D1572" s="863" t="s">
        <v>3373</v>
      </c>
      <c r="E1572" s="835" t="s">
        <v>3481</v>
      </c>
      <c r="F1572" s="863" t="s">
        <v>3482</v>
      </c>
      <c r="G1572" s="835" t="s">
        <v>6238</v>
      </c>
      <c r="H1572" s="835" t="s">
        <v>6239</v>
      </c>
      <c r="I1572" s="849">
        <v>582.010009765625</v>
      </c>
      <c r="J1572" s="849">
        <v>4</v>
      </c>
      <c r="K1572" s="850">
        <v>2328.0400390625</v>
      </c>
    </row>
    <row r="1573" spans="1:11" ht="14.4" customHeight="1" x14ac:dyDescent="0.3">
      <c r="A1573" s="831" t="s">
        <v>586</v>
      </c>
      <c r="B1573" s="832" t="s">
        <v>587</v>
      </c>
      <c r="C1573" s="835" t="s">
        <v>3372</v>
      </c>
      <c r="D1573" s="863" t="s">
        <v>3373</v>
      </c>
      <c r="E1573" s="835" t="s">
        <v>3481</v>
      </c>
      <c r="F1573" s="863" t="s">
        <v>3482</v>
      </c>
      <c r="G1573" s="835" t="s">
        <v>6240</v>
      </c>
      <c r="H1573" s="835" t="s">
        <v>6241</v>
      </c>
      <c r="I1573" s="849">
        <v>3256.110107421875</v>
      </c>
      <c r="J1573" s="849">
        <v>4</v>
      </c>
      <c r="K1573" s="850">
        <v>13024.4404296875</v>
      </c>
    </row>
    <row r="1574" spans="1:11" ht="14.4" customHeight="1" x14ac:dyDescent="0.3">
      <c r="A1574" s="831" t="s">
        <v>586</v>
      </c>
      <c r="B1574" s="832" t="s">
        <v>587</v>
      </c>
      <c r="C1574" s="835" t="s">
        <v>3372</v>
      </c>
      <c r="D1574" s="863" t="s">
        <v>3373</v>
      </c>
      <c r="E1574" s="835" t="s">
        <v>3481</v>
      </c>
      <c r="F1574" s="863" t="s">
        <v>3482</v>
      </c>
      <c r="G1574" s="835" t="s">
        <v>6242</v>
      </c>
      <c r="H1574" s="835" t="s">
        <v>6243</v>
      </c>
      <c r="I1574" s="849">
        <v>254.10000610351563</v>
      </c>
      <c r="J1574" s="849">
        <v>1</v>
      </c>
      <c r="K1574" s="850">
        <v>254.10000610351563</v>
      </c>
    </row>
    <row r="1575" spans="1:11" ht="14.4" customHeight="1" x14ac:dyDescent="0.3">
      <c r="A1575" s="831" t="s">
        <v>586</v>
      </c>
      <c r="B1575" s="832" t="s">
        <v>587</v>
      </c>
      <c r="C1575" s="835" t="s">
        <v>3372</v>
      </c>
      <c r="D1575" s="863" t="s">
        <v>3373</v>
      </c>
      <c r="E1575" s="835" t="s">
        <v>3481</v>
      </c>
      <c r="F1575" s="863" t="s">
        <v>3482</v>
      </c>
      <c r="G1575" s="835" t="s">
        <v>6244</v>
      </c>
      <c r="H1575" s="835" t="s">
        <v>6245</v>
      </c>
      <c r="I1575" s="849">
        <v>285.5</v>
      </c>
      <c r="J1575" s="849">
        <v>1</v>
      </c>
      <c r="K1575" s="850">
        <v>285.5</v>
      </c>
    </row>
    <row r="1576" spans="1:11" ht="14.4" customHeight="1" x14ac:dyDescent="0.3">
      <c r="A1576" s="831" t="s">
        <v>586</v>
      </c>
      <c r="B1576" s="832" t="s">
        <v>587</v>
      </c>
      <c r="C1576" s="835" t="s">
        <v>3372</v>
      </c>
      <c r="D1576" s="863" t="s">
        <v>3373</v>
      </c>
      <c r="E1576" s="835" t="s">
        <v>3481</v>
      </c>
      <c r="F1576" s="863" t="s">
        <v>3482</v>
      </c>
      <c r="G1576" s="835" t="s">
        <v>6246</v>
      </c>
      <c r="H1576" s="835" t="s">
        <v>6247</v>
      </c>
      <c r="I1576" s="849">
        <v>8466.400390625</v>
      </c>
      <c r="J1576" s="849">
        <v>1</v>
      </c>
      <c r="K1576" s="850">
        <v>8466.400390625</v>
      </c>
    </row>
    <row r="1577" spans="1:11" ht="14.4" customHeight="1" x14ac:dyDescent="0.3">
      <c r="A1577" s="831" t="s">
        <v>586</v>
      </c>
      <c r="B1577" s="832" t="s">
        <v>587</v>
      </c>
      <c r="C1577" s="835" t="s">
        <v>3372</v>
      </c>
      <c r="D1577" s="863" t="s">
        <v>3373</v>
      </c>
      <c r="E1577" s="835" t="s">
        <v>3481</v>
      </c>
      <c r="F1577" s="863" t="s">
        <v>3482</v>
      </c>
      <c r="G1577" s="835" t="s">
        <v>6248</v>
      </c>
      <c r="H1577" s="835" t="s">
        <v>6249</v>
      </c>
      <c r="I1577" s="849">
        <v>2813.25</v>
      </c>
      <c r="J1577" s="849">
        <v>2</v>
      </c>
      <c r="K1577" s="850">
        <v>5626.5</v>
      </c>
    </row>
    <row r="1578" spans="1:11" ht="14.4" customHeight="1" x14ac:dyDescent="0.3">
      <c r="A1578" s="831" t="s">
        <v>586</v>
      </c>
      <c r="B1578" s="832" t="s">
        <v>587</v>
      </c>
      <c r="C1578" s="835" t="s">
        <v>3372</v>
      </c>
      <c r="D1578" s="863" t="s">
        <v>3373</v>
      </c>
      <c r="E1578" s="835" t="s">
        <v>3481</v>
      </c>
      <c r="F1578" s="863" t="s">
        <v>3482</v>
      </c>
      <c r="G1578" s="835" t="s">
        <v>6250</v>
      </c>
      <c r="H1578" s="835" t="s">
        <v>6251</v>
      </c>
      <c r="I1578" s="849">
        <v>2723.7099609375</v>
      </c>
      <c r="J1578" s="849">
        <v>1</v>
      </c>
      <c r="K1578" s="850">
        <v>2723.7099609375</v>
      </c>
    </row>
    <row r="1579" spans="1:11" ht="14.4" customHeight="1" x14ac:dyDescent="0.3">
      <c r="A1579" s="831" t="s">
        <v>586</v>
      </c>
      <c r="B1579" s="832" t="s">
        <v>587</v>
      </c>
      <c r="C1579" s="835" t="s">
        <v>3372</v>
      </c>
      <c r="D1579" s="863" t="s">
        <v>3373</v>
      </c>
      <c r="E1579" s="835" t="s">
        <v>3481</v>
      </c>
      <c r="F1579" s="863" t="s">
        <v>3482</v>
      </c>
      <c r="G1579" s="835" t="s">
        <v>6252</v>
      </c>
      <c r="H1579" s="835" t="s">
        <v>6253</v>
      </c>
      <c r="I1579" s="849">
        <v>735.08251953125</v>
      </c>
      <c r="J1579" s="849">
        <v>8</v>
      </c>
      <c r="K1579" s="850">
        <v>5880.6201171875</v>
      </c>
    </row>
    <row r="1580" spans="1:11" ht="14.4" customHeight="1" x14ac:dyDescent="0.3">
      <c r="A1580" s="831" t="s">
        <v>586</v>
      </c>
      <c r="B1580" s="832" t="s">
        <v>587</v>
      </c>
      <c r="C1580" s="835" t="s">
        <v>3372</v>
      </c>
      <c r="D1580" s="863" t="s">
        <v>3373</v>
      </c>
      <c r="E1580" s="835" t="s">
        <v>3481</v>
      </c>
      <c r="F1580" s="863" t="s">
        <v>3482</v>
      </c>
      <c r="G1580" s="835" t="s">
        <v>6254</v>
      </c>
      <c r="H1580" s="835" t="s">
        <v>6255</v>
      </c>
      <c r="I1580" s="849">
        <v>1620.18994140625</v>
      </c>
      <c r="J1580" s="849">
        <v>1</v>
      </c>
      <c r="K1580" s="850">
        <v>1620.18994140625</v>
      </c>
    </row>
    <row r="1581" spans="1:11" ht="14.4" customHeight="1" x14ac:dyDescent="0.3">
      <c r="A1581" s="831" t="s">
        <v>586</v>
      </c>
      <c r="B1581" s="832" t="s">
        <v>587</v>
      </c>
      <c r="C1581" s="835" t="s">
        <v>3372</v>
      </c>
      <c r="D1581" s="863" t="s">
        <v>3373</v>
      </c>
      <c r="E1581" s="835" t="s">
        <v>3481</v>
      </c>
      <c r="F1581" s="863" t="s">
        <v>3482</v>
      </c>
      <c r="G1581" s="835" t="s">
        <v>6256</v>
      </c>
      <c r="H1581" s="835" t="s">
        <v>6257</v>
      </c>
      <c r="I1581" s="849">
        <v>12.859999656677246</v>
      </c>
      <c r="J1581" s="849">
        <v>1</v>
      </c>
      <c r="K1581" s="850">
        <v>12.859999656677246</v>
      </c>
    </row>
    <row r="1582" spans="1:11" ht="14.4" customHeight="1" x14ac:dyDescent="0.3">
      <c r="A1582" s="831" t="s">
        <v>586</v>
      </c>
      <c r="B1582" s="832" t="s">
        <v>587</v>
      </c>
      <c r="C1582" s="835" t="s">
        <v>3372</v>
      </c>
      <c r="D1582" s="863" t="s">
        <v>3373</v>
      </c>
      <c r="E1582" s="835" t="s">
        <v>3481</v>
      </c>
      <c r="F1582" s="863" t="s">
        <v>3482</v>
      </c>
      <c r="G1582" s="835" t="s">
        <v>6258</v>
      </c>
      <c r="H1582" s="835" t="s">
        <v>6259</v>
      </c>
      <c r="I1582" s="849">
        <v>12.859999656677246</v>
      </c>
      <c r="J1582" s="849">
        <v>1</v>
      </c>
      <c r="K1582" s="850">
        <v>12.859999656677246</v>
      </c>
    </row>
    <row r="1583" spans="1:11" ht="14.4" customHeight="1" x14ac:dyDescent="0.3">
      <c r="A1583" s="831" t="s">
        <v>586</v>
      </c>
      <c r="B1583" s="832" t="s">
        <v>587</v>
      </c>
      <c r="C1583" s="835" t="s">
        <v>3372</v>
      </c>
      <c r="D1583" s="863" t="s">
        <v>3373</v>
      </c>
      <c r="E1583" s="835" t="s">
        <v>3481</v>
      </c>
      <c r="F1583" s="863" t="s">
        <v>3482</v>
      </c>
      <c r="G1583" s="835" t="s">
        <v>6260</v>
      </c>
      <c r="H1583" s="835" t="s">
        <v>6261</v>
      </c>
      <c r="I1583" s="849">
        <v>1063.5899658203125</v>
      </c>
      <c r="J1583" s="849">
        <v>3</v>
      </c>
      <c r="K1583" s="850">
        <v>3190.7698974609375</v>
      </c>
    </row>
    <row r="1584" spans="1:11" ht="14.4" customHeight="1" x14ac:dyDescent="0.3">
      <c r="A1584" s="831" t="s">
        <v>586</v>
      </c>
      <c r="B1584" s="832" t="s">
        <v>587</v>
      </c>
      <c r="C1584" s="835" t="s">
        <v>3372</v>
      </c>
      <c r="D1584" s="863" t="s">
        <v>3373</v>
      </c>
      <c r="E1584" s="835" t="s">
        <v>3481</v>
      </c>
      <c r="F1584" s="863" t="s">
        <v>3482</v>
      </c>
      <c r="G1584" s="835" t="s">
        <v>6262</v>
      </c>
      <c r="H1584" s="835" t="s">
        <v>6263</v>
      </c>
      <c r="I1584" s="849">
        <v>2370.389892578125</v>
      </c>
      <c r="J1584" s="849">
        <v>1</v>
      </c>
      <c r="K1584" s="850">
        <v>2370.389892578125</v>
      </c>
    </row>
    <row r="1585" spans="1:11" ht="14.4" customHeight="1" x14ac:dyDescent="0.3">
      <c r="A1585" s="831" t="s">
        <v>586</v>
      </c>
      <c r="B1585" s="832" t="s">
        <v>587</v>
      </c>
      <c r="C1585" s="835" t="s">
        <v>3372</v>
      </c>
      <c r="D1585" s="863" t="s">
        <v>3373</v>
      </c>
      <c r="E1585" s="835" t="s">
        <v>3481</v>
      </c>
      <c r="F1585" s="863" t="s">
        <v>3482</v>
      </c>
      <c r="G1585" s="835" t="s">
        <v>6264</v>
      </c>
      <c r="H1585" s="835" t="s">
        <v>6265</v>
      </c>
      <c r="I1585" s="849">
        <v>1965.0400390625</v>
      </c>
      <c r="J1585" s="849">
        <v>9</v>
      </c>
      <c r="K1585" s="850">
        <v>17685.3603515625</v>
      </c>
    </row>
    <row r="1586" spans="1:11" ht="14.4" customHeight="1" x14ac:dyDescent="0.3">
      <c r="A1586" s="831" t="s">
        <v>586</v>
      </c>
      <c r="B1586" s="832" t="s">
        <v>587</v>
      </c>
      <c r="C1586" s="835" t="s">
        <v>3372</v>
      </c>
      <c r="D1586" s="863" t="s">
        <v>3373</v>
      </c>
      <c r="E1586" s="835" t="s">
        <v>3481</v>
      </c>
      <c r="F1586" s="863" t="s">
        <v>3482</v>
      </c>
      <c r="G1586" s="835" t="s">
        <v>6266</v>
      </c>
      <c r="H1586" s="835" t="s">
        <v>6267</v>
      </c>
      <c r="I1586" s="849">
        <v>1928.7449951171875</v>
      </c>
      <c r="J1586" s="849">
        <v>5</v>
      </c>
      <c r="K1586" s="850">
        <v>9643.710205078125</v>
      </c>
    </row>
    <row r="1587" spans="1:11" ht="14.4" customHeight="1" x14ac:dyDescent="0.3">
      <c r="A1587" s="831" t="s">
        <v>586</v>
      </c>
      <c r="B1587" s="832" t="s">
        <v>587</v>
      </c>
      <c r="C1587" s="835" t="s">
        <v>3372</v>
      </c>
      <c r="D1587" s="863" t="s">
        <v>3373</v>
      </c>
      <c r="E1587" s="835" t="s">
        <v>3481</v>
      </c>
      <c r="F1587" s="863" t="s">
        <v>3482</v>
      </c>
      <c r="G1587" s="835" t="s">
        <v>6268</v>
      </c>
      <c r="H1587" s="835" t="s">
        <v>6269</v>
      </c>
      <c r="I1587" s="849">
        <v>2041.260009765625</v>
      </c>
      <c r="J1587" s="849">
        <v>3</v>
      </c>
      <c r="K1587" s="850">
        <v>6123.77001953125</v>
      </c>
    </row>
    <row r="1588" spans="1:11" ht="14.4" customHeight="1" x14ac:dyDescent="0.3">
      <c r="A1588" s="831" t="s">
        <v>586</v>
      </c>
      <c r="B1588" s="832" t="s">
        <v>587</v>
      </c>
      <c r="C1588" s="835" t="s">
        <v>3372</v>
      </c>
      <c r="D1588" s="863" t="s">
        <v>3373</v>
      </c>
      <c r="E1588" s="835" t="s">
        <v>3481</v>
      </c>
      <c r="F1588" s="863" t="s">
        <v>3482</v>
      </c>
      <c r="G1588" s="835" t="s">
        <v>6270</v>
      </c>
      <c r="H1588" s="835" t="s">
        <v>6271</v>
      </c>
      <c r="I1588" s="849">
        <v>9520.3986002604161</v>
      </c>
      <c r="J1588" s="849">
        <v>7</v>
      </c>
      <c r="K1588" s="850">
        <v>66642.7919921875</v>
      </c>
    </row>
    <row r="1589" spans="1:11" ht="14.4" customHeight="1" x14ac:dyDescent="0.3">
      <c r="A1589" s="831" t="s">
        <v>586</v>
      </c>
      <c r="B1589" s="832" t="s">
        <v>587</v>
      </c>
      <c r="C1589" s="835" t="s">
        <v>3372</v>
      </c>
      <c r="D1589" s="863" t="s">
        <v>3373</v>
      </c>
      <c r="E1589" s="835" t="s">
        <v>3481</v>
      </c>
      <c r="F1589" s="863" t="s">
        <v>3482</v>
      </c>
      <c r="G1589" s="835" t="s">
        <v>6272</v>
      </c>
      <c r="H1589" s="835" t="s">
        <v>6273</v>
      </c>
      <c r="I1589" s="849">
        <v>3259.860107421875</v>
      </c>
      <c r="J1589" s="849">
        <v>1</v>
      </c>
      <c r="K1589" s="850">
        <v>3259.860107421875</v>
      </c>
    </row>
    <row r="1590" spans="1:11" ht="14.4" customHeight="1" x14ac:dyDescent="0.3">
      <c r="A1590" s="831" t="s">
        <v>586</v>
      </c>
      <c r="B1590" s="832" t="s">
        <v>587</v>
      </c>
      <c r="C1590" s="835" t="s">
        <v>3372</v>
      </c>
      <c r="D1590" s="863" t="s">
        <v>3373</v>
      </c>
      <c r="E1590" s="835" t="s">
        <v>3481</v>
      </c>
      <c r="F1590" s="863" t="s">
        <v>3482</v>
      </c>
      <c r="G1590" s="835" t="s">
        <v>6274</v>
      </c>
      <c r="H1590" s="835" t="s">
        <v>6275</v>
      </c>
      <c r="I1590" s="849">
        <v>471.89999389648437</v>
      </c>
      <c r="J1590" s="849">
        <v>2</v>
      </c>
      <c r="K1590" s="850">
        <v>943.79998779296875</v>
      </c>
    </row>
    <row r="1591" spans="1:11" ht="14.4" customHeight="1" x14ac:dyDescent="0.3">
      <c r="A1591" s="831" t="s">
        <v>586</v>
      </c>
      <c r="B1591" s="832" t="s">
        <v>587</v>
      </c>
      <c r="C1591" s="835" t="s">
        <v>3372</v>
      </c>
      <c r="D1591" s="863" t="s">
        <v>3373</v>
      </c>
      <c r="E1591" s="835" t="s">
        <v>3481</v>
      </c>
      <c r="F1591" s="863" t="s">
        <v>3482</v>
      </c>
      <c r="G1591" s="835" t="s">
        <v>6276</v>
      </c>
      <c r="H1591" s="835" t="s">
        <v>6277</v>
      </c>
      <c r="I1591" s="849">
        <v>2141.699951171875</v>
      </c>
      <c r="J1591" s="849">
        <v>3</v>
      </c>
      <c r="K1591" s="850">
        <v>6425.099853515625</v>
      </c>
    </row>
    <row r="1592" spans="1:11" ht="14.4" customHeight="1" x14ac:dyDescent="0.3">
      <c r="A1592" s="831" t="s">
        <v>586</v>
      </c>
      <c r="B1592" s="832" t="s">
        <v>587</v>
      </c>
      <c r="C1592" s="835" t="s">
        <v>3372</v>
      </c>
      <c r="D1592" s="863" t="s">
        <v>3373</v>
      </c>
      <c r="E1592" s="835" t="s">
        <v>3481</v>
      </c>
      <c r="F1592" s="863" t="s">
        <v>3482</v>
      </c>
      <c r="G1592" s="835" t="s">
        <v>6278</v>
      </c>
      <c r="H1592" s="835" t="s">
        <v>6279</v>
      </c>
      <c r="I1592" s="849">
        <v>1621.800048828125</v>
      </c>
      <c r="J1592" s="849">
        <v>1</v>
      </c>
      <c r="K1592" s="850">
        <v>1621.800048828125</v>
      </c>
    </row>
    <row r="1593" spans="1:11" ht="14.4" customHeight="1" x14ac:dyDescent="0.3">
      <c r="A1593" s="831" t="s">
        <v>586</v>
      </c>
      <c r="B1593" s="832" t="s">
        <v>587</v>
      </c>
      <c r="C1593" s="835" t="s">
        <v>3372</v>
      </c>
      <c r="D1593" s="863" t="s">
        <v>3373</v>
      </c>
      <c r="E1593" s="835" t="s">
        <v>3481</v>
      </c>
      <c r="F1593" s="863" t="s">
        <v>3482</v>
      </c>
      <c r="G1593" s="835" t="s">
        <v>6280</v>
      </c>
      <c r="H1593" s="835" t="s">
        <v>6281</v>
      </c>
      <c r="I1593" s="849">
        <v>1.5099999904632568</v>
      </c>
      <c r="J1593" s="849">
        <v>1</v>
      </c>
      <c r="K1593" s="850">
        <v>1.5099999904632568</v>
      </c>
    </row>
    <row r="1594" spans="1:11" ht="14.4" customHeight="1" x14ac:dyDescent="0.3">
      <c r="A1594" s="831" t="s">
        <v>586</v>
      </c>
      <c r="B1594" s="832" t="s">
        <v>587</v>
      </c>
      <c r="C1594" s="835" t="s">
        <v>3372</v>
      </c>
      <c r="D1594" s="863" t="s">
        <v>3373</v>
      </c>
      <c r="E1594" s="835" t="s">
        <v>3481</v>
      </c>
      <c r="F1594" s="863" t="s">
        <v>3482</v>
      </c>
      <c r="G1594" s="835" t="s">
        <v>6282</v>
      </c>
      <c r="H1594" s="835" t="s">
        <v>6283</v>
      </c>
      <c r="I1594" s="849">
        <v>9477.9296875</v>
      </c>
      <c r="J1594" s="849">
        <v>1</v>
      </c>
      <c r="K1594" s="850">
        <v>9477.9296875</v>
      </c>
    </row>
    <row r="1595" spans="1:11" ht="14.4" customHeight="1" x14ac:dyDescent="0.3">
      <c r="A1595" s="831" t="s">
        <v>586</v>
      </c>
      <c r="B1595" s="832" t="s">
        <v>587</v>
      </c>
      <c r="C1595" s="835" t="s">
        <v>3372</v>
      </c>
      <c r="D1595" s="863" t="s">
        <v>3373</v>
      </c>
      <c r="E1595" s="835" t="s">
        <v>3481</v>
      </c>
      <c r="F1595" s="863" t="s">
        <v>3482</v>
      </c>
      <c r="G1595" s="835" t="s">
        <v>6284</v>
      </c>
      <c r="H1595" s="835" t="s">
        <v>6285</v>
      </c>
      <c r="I1595" s="849">
        <v>9630.3896484375</v>
      </c>
      <c r="J1595" s="849">
        <v>1</v>
      </c>
      <c r="K1595" s="850">
        <v>9630.3896484375</v>
      </c>
    </row>
    <row r="1596" spans="1:11" ht="14.4" customHeight="1" x14ac:dyDescent="0.3">
      <c r="A1596" s="831" t="s">
        <v>586</v>
      </c>
      <c r="B1596" s="832" t="s">
        <v>587</v>
      </c>
      <c r="C1596" s="835" t="s">
        <v>3372</v>
      </c>
      <c r="D1596" s="863" t="s">
        <v>3373</v>
      </c>
      <c r="E1596" s="835" t="s">
        <v>3481</v>
      </c>
      <c r="F1596" s="863" t="s">
        <v>3482</v>
      </c>
      <c r="G1596" s="835" t="s">
        <v>6286</v>
      </c>
      <c r="H1596" s="835" t="s">
        <v>6287</v>
      </c>
      <c r="I1596" s="849">
        <v>9630.3896484375</v>
      </c>
      <c r="J1596" s="849">
        <v>2</v>
      </c>
      <c r="K1596" s="850">
        <v>19260.779296875</v>
      </c>
    </row>
    <row r="1597" spans="1:11" ht="14.4" customHeight="1" x14ac:dyDescent="0.3">
      <c r="A1597" s="831" t="s">
        <v>586</v>
      </c>
      <c r="B1597" s="832" t="s">
        <v>587</v>
      </c>
      <c r="C1597" s="835" t="s">
        <v>3372</v>
      </c>
      <c r="D1597" s="863" t="s">
        <v>3373</v>
      </c>
      <c r="E1597" s="835" t="s">
        <v>3481</v>
      </c>
      <c r="F1597" s="863" t="s">
        <v>3482</v>
      </c>
      <c r="G1597" s="835" t="s">
        <v>6288</v>
      </c>
      <c r="H1597" s="835" t="s">
        <v>6289</v>
      </c>
      <c r="I1597" s="849">
        <v>9477.9296875</v>
      </c>
      <c r="J1597" s="849">
        <v>1</v>
      </c>
      <c r="K1597" s="850">
        <v>9477.9296875</v>
      </c>
    </row>
    <row r="1598" spans="1:11" ht="14.4" customHeight="1" x14ac:dyDescent="0.3">
      <c r="A1598" s="831" t="s">
        <v>586</v>
      </c>
      <c r="B1598" s="832" t="s">
        <v>587</v>
      </c>
      <c r="C1598" s="835" t="s">
        <v>3372</v>
      </c>
      <c r="D1598" s="863" t="s">
        <v>3373</v>
      </c>
      <c r="E1598" s="835" t="s">
        <v>3481</v>
      </c>
      <c r="F1598" s="863" t="s">
        <v>3482</v>
      </c>
      <c r="G1598" s="835" t="s">
        <v>6290</v>
      </c>
      <c r="H1598" s="835" t="s">
        <v>6291</v>
      </c>
      <c r="I1598" s="849">
        <v>3539.25</v>
      </c>
      <c r="J1598" s="849">
        <v>1</v>
      </c>
      <c r="K1598" s="850">
        <v>3539.25</v>
      </c>
    </row>
    <row r="1599" spans="1:11" ht="14.4" customHeight="1" x14ac:dyDescent="0.3">
      <c r="A1599" s="831" t="s">
        <v>586</v>
      </c>
      <c r="B1599" s="832" t="s">
        <v>587</v>
      </c>
      <c r="C1599" s="835" t="s">
        <v>3372</v>
      </c>
      <c r="D1599" s="863" t="s">
        <v>3373</v>
      </c>
      <c r="E1599" s="835" t="s">
        <v>3742</v>
      </c>
      <c r="F1599" s="863" t="s">
        <v>3743</v>
      </c>
      <c r="G1599" s="835" t="s">
        <v>6292</v>
      </c>
      <c r="H1599" s="835" t="s">
        <v>6293</v>
      </c>
      <c r="I1599" s="849">
        <v>714.71002197265625</v>
      </c>
      <c r="J1599" s="849">
        <v>12</v>
      </c>
      <c r="K1599" s="850">
        <v>8576.48046875</v>
      </c>
    </row>
    <row r="1600" spans="1:11" ht="14.4" customHeight="1" x14ac:dyDescent="0.3">
      <c r="A1600" s="831" t="s">
        <v>586</v>
      </c>
      <c r="B1600" s="832" t="s">
        <v>587</v>
      </c>
      <c r="C1600" s="835" t="s">
        <v>3372</v>
      </c>
      <c r="D1600" s="863" t="s">
        <v>3373</v>
      </c>
      <c r="E1600" s="835" t="s">
        <v>3742</v>
      </c>
      <c r="F1600" s="863" t="s">
        <v>3743</v>
      </c>
      <c r="G1600" s="835" t="s">
        <v>6294</v>
      </c>
      <c r="H1600" s="835" t="s">
        <v>6295</v>
      </c>
      <c r="I1600" s="849">
        <v>46.961666107177734</v>
      </c>
      <c r="J1600" s="849">
        <v>468</v>
      </c>
      <c r="K1600" s="850">
        <v>21977.8798828125</v>
      </c>
    </row>
    <row r="1601" spans="1:11" ht="14.4" customHeight="1" x14ac:dyDescent="0.3">
      <c r="A1601" s="831" t="s">
        <v>586</v>
      </c>
      <c r="B1601" s="832" t="s">
        <v>587</v>
      </c>
      <c r="C1601" s="835" t="s">
        <v>3372</v>
      </c>
      <c r="D1601" s="863" t="s">
        <v>3373</v>
      </c>
      <c r="E1601" s="835" t="s">
        <v>3742</v>
      </c>
      <c r="F1601" s="863" t="s">
        <v>3743</v>
      </c>
      <c r="G1601" s="835" t="s">
        <v>6296</v>
      </c>
      <c r="H1601" s="835" t="s">
        <v>6297</v>
      </c>
      <c r="I1601" s="849">
        <v>50.479999542236328</v>
      </c>
      <c r="J1601" s="849">
        <v>72</v>
      </c>
      <c r="K1601" s="850">
        <v>3634.22998046875</v>
      </c>
    </row>
    <row r="1602" spans="1:11" ht="14.4" customHeight="1" x14ac:dyDescent="0.3">
      <c r="A1602" s="831" t="s">
        <v>586</v>
      </c>
      <c r="B1602" s="832" t="s">
        <v>587</v>
      </c>
      <c r="C1602" s="835" t="s">
        <v>3372</v>
      </c>
      <c r="D1602" s="863" t="s">
        <v>3373</v>
      </c>
      <c r="E1602" s="835" t="s">
        <v>3742</v>
      </c>
      <c r="F1602" s="863" t="s">
        <v>3743</v>
      </c>
      <c r="G1602" s="835" t="s">
        <v>6298</v>
      </c>
      <c r="H1602" s="835" t="s">
        <v>6299</v>
      </c>
      <c r="I1602" s="849">
        <v>73.790000915527344</v>
      </c>
      <c r="J1602" s="849">
        <v>108</v>
      </c>
      <c r="K1602" s="850">
        <v>7969.5</v>
      </c>
    </row>
    <row r="1603" spans="1:11" ht="14.4" customHeight="1" x14ac:dyDescent="0.3">
      <c r="A1603" s="831" t="s">
        <v>586</v>
      </c>
      <c r="B1603" s="832" t="s">
        <v>587</v>
      </c>
      <c r="C1603" s="835" t="s">
        <v>3372</v>
      </c>
      <c r="D1603" s="863" t="s">
        <v>3373</v>
      </c>
      <c r="E1603" s="835" t="s">
        <v>3742</v>
      </c>
      <c r="F1603" s="863" t="s">
        <v>3743</v>
      </c>
      <c r="G1603" s="835" t="s">
        <v>6300</v>
      </c>
      <c r="H1603" s="835" t="s">
        <v>6301</v>
      </c>
      <c r="I1603" s="849">
        <v>105.56999969482422</v>
      </c>
      <c r="J1603" s="849">
        <v>36</v>
      </c>
      <c r="K1603" s="850">
        <v>3800.52001953125</v>
      </c>
    </row>
    <row r="1604" spans="1:11" ht="14.4" customHeight="1" x14ac:dyDescent="0.3">
      <c r="A1604" s="831" t="s">
        <v>586</v>
      </c>
      <c r="B1604" s="832" t="s">
        <v>587</v>
      </c>
      <c r="C1604" s="835" t="s">
        <v>3372</v>
      </c>
      <c r="D1604" s="863" t="s">
        <v>3373</v>
      </c>
      <c r="E1604" s="835" t="s">
        <v>3742</v>
      </c>
      <c r="F1604" s="863" t="s">
        <v>3743</v>
      </c>
      <c r="G1604" s="835" t="s">
        <v>6302</v>
      </c>
      <c r="H1604" s="835" t="s">
        <v>6303</v>
      </c>
      <c r="I1604" s="849">
        <v>105.56999969482422</v>
      </c>
      <c r="J1604" s="849">
        <v>36</v>
      </c>
      <c r="K1604" s="850">
        <v>3800.52001953125</v>
      </c>
    </row>
    <row r="1605" spans="1:11" ht="14.4" customHeight="1" x14ac:dyDescent="0.3">
      <c r="A1605" s="831" t="s">
        <v>586</v>
      </c>
      <c r="B1605" s="832" t="s">
        <v>587</v>
      </c>
      <c r="C1605" s="835" t="s">
        <v>3372</v>
      </c>
      <c r="D1605" s="863" t="s">
        <v>3373</v>
      </c>
      <c r="E1605" s="835" t="s">
        <v>3742</v>
      </c>
      <c r="F1605" s="863" t="s">
        <v>3743</v>
      </c>
      <c r="G1605" s="835" t="s">
        <v>6304</v>
      </c>
      <c r="H1605" s="835" t="s">
        <v>6305</v>
      </c>
      <c r="I1605" s="849">
        <v>115.34999847412109</v>
      </c>
      <c r="J1605" s="849">
        <v>72</v>
      </c>
      <c r="K1605" s="850">
        <v>8304.83984375</v>
      </c>
    </row>
    <row r="1606" spans="1:11" ht="14.4" customHeight="1" x14ac:dyDescent="0.3">
      <c r="A1606" s="831" t="s">
        <v>586</v>
      </c>
      <c r="B1606" s="832" t="s">
        <v>587</v>
      </c>
      <c r="C1606" s="835" t="s">
        <v>3372</v>
      </c>
      <c r="D1606" s="863" t="s">
        <v>3373</v>
      </c>
      <c r="E1606" s="835" t="s">
        <v>6306</v>
      </c>
      <c r="F1606" s="863" t="s">
        <v>6307</v>
      </c>
      <c r="G1606" s="835" t="s">
        <v>6308</v>
      </c>
      <c r="H1606" s="835" t="s">
        <v>6309</v>
      </c>
      <c r="I1606" s="849">
        <v>0.11999999731779099</v>
      </c>
      <c r="J1606" s="849">
        <v>2</v>
      </c>
      <c r="K1606" s="850">
        <v>0.23999999463558197</v>
      </c>
    </row>
    <row r="1607" spans="1:11" ht="14.4" customHeight="1" x14ac:dyDescent="0.3">
      <c r="A1607" s="831" t="s">
        <v>586</v>
      </c>
      <c r="B1607" s="832" t="s">
        <v>587</v>
      </c>
      <c r="C1607" s="835" t="s">
        <v>3372</v>
      </c>
      <c r="D1607" s="863" t="s">
        <v>3373</v>
      </c>
      <c r="E1607" s="835" t="s">
        <v>6306</v>
      </c>
      <c r="F1607" s="863" t="s">
        <v>6307</v>
      </c>
      <c r="G1607" s="835" t="s">
        <v>6310</v>
      </c>
      <c r="H1607" s="835" t="s">
        <v>6311</v>
      </c>
      <c r="I1607" s="849">
        <v>7954.06005859375</v>
      </c>
      <c r="J1607" s="849">
        <v>1</v>
      </c>
      <c r="K1607" s="850">
        <v>7954.06005859375</v>
      </c>
    </row>
    <row r="1608" spans="1:11" ht="14.4" customHeight="1" x14ac:dyDescent="0.3">
      <c r="A1608" s="831" t="s">
        <v>586</v>
      </c>
      <c r="B1608" s="832" t="s">
        <v>587</v>
      </c>
      <c r="C1608" s="835" t="s">
        <v>3372</v>
      </c>
      <c r="D1608" s="863" t="s">
        <v>3373</v>
      </c>
      <c r="E1608" s="835" t="s">
        <v>6306</v>
      </c>
      <c r="F1608" s="863" t="s">
        <v>6307</v>
      </c>
      <c r="G1608" s="835" t="s">
        <v>6312</v>
      </c>
      <c r="H1608" s="835" t="s">
        <v>6313</v>
      </c>
      <c r="I1608" s="849">
        <v>30250</v>
      </c>
      <c r="J1608" s="849">
        <v>1</v>
      </c>
      <c r="K1608" s="850">
        <v>30250</v>
      </c>
    </row>
    <row r="1609" spans="1:11" ht="14.4" customHeight="1" x14ac:dyDescent="0.3">
      <c r="A1609" s="831" t="s">
        <v>586</v>
      </c>
      <c r="B1609" s="832" t="s">
        <v>587</v>
      </c>
      <c r="C1609" s="835" t="s">
        <v>3372</v>
      </c>
      <c r="D1609" s="863" t="s">
        <v>3373</v>
      </c>
      <c r="E1609" s="835" t="s">
        <v>6306</v>
      </c>
      <c r="F1609" s="863" t="s">
        <v>6307</v>
      </c>
      <c r="G1609" s="835" t="s">
        <v>6314</v>
      </c>
      <c r="H1609" s="835" t="s">
        <v>6315</v>
      </c>
      <c r="I1609" s="849">
        <v>24200</v>
      </c>
      <c r="J1609" s="849">
        <v>1</v>
      </c>
      <c r="K1609" s="850">
        <v>24200</v>
      </c>
    </row>
    <row r="1610" spans="1:11" ht="14.4" customHeight="1" x14ac:dyDescent="0.3">
      <c r="A1610" s="831" t="s">
        <v>586</v>
      </c>
      <c r="B1610" s="832" t="s">
        <v>587</v>
      </c>
      <c r="C1610" s="835" t="s">
        <v>3372</v>
      </c>
      <c r="D1610" s="863" t="s">
        <v>3373</v>
      </c>
      <c r="E1610" s="835" t="s">
        <v>6306</v>
      </c>
      <c r="F1610" s="863" t="s">
        <v>6307</v>
      </c>
      <c r="G1610" s="835" t="s">
        <v>6316</v>
      </c>
      <c r="H1610" s="835" t="s">
        <v>6317</v>
      </c>
      <c r="I1610" s="849">
        <v>24200</v>
      </c>
      <c r="J1610" s="849">
        <v>2</v>
      </c>
      <c r="K1610" s="850">
        <v>48400</v>
      </c>
    </row>
    <row r="1611" spans="1:11" ht="14.4" customHeight="1" x14ac:dyDescent="0.3">
      <c r="A1611" s="831" t="s">
        <v>586</v>
      </c>
      <c r="B1611" s="832" t="s">
        <v>587</v>
      </c>
      <c r="C1611" s="835" t="s">
        <v>3372</v>
      </c>
      <c r="D1611" s="863" t="s">
        <v>3373</v>
      </c>
      <c r="E1611" s="835" t="s">
        <v>6306</v>
      </c>
      <c r="F1611" s="863" t="s">
        <v>6307</v>
      </c>
      <c r="G1611" s="835" t="s">
        <v>6318</v>
      </c>
      <c r="H1611" s="835" t="s">
        <v>6319</v>
      </c>
      <c r="I1611" s="849">
        <v>0.11999999731779099</v>
      </c>
      <c r="J1611" s="849">
        <v>6</v>
      </c>
      <c r="K1611" s="850">
        <v>0.73000001162290573</v>
      </c>
    </row>
    <row r="1612" spans="1:11" ht="14.4" customHeight="1" x14ac:dyDescent="0.3">
      <c r="A1612" s="831" t="s">
        <v>586</v>
      </c>
      <c r="B1612" s="832" t="s">
        <v>587</v>
      </c>
      <c r="C1612" s="835" t="s">
        <v>3372</v>
      </c>
      <c r="D1612" s="863" t="s">
        <v>3373</v>
      </c>
      <c r="E1612" s="835" t="s">
        <v>6306</v>
      </c>
      <c r="F1612" s="863" t="s">
        <v>6307</v>
      </c>
      <c r="G1612" s="835" t="s">
        <v>6320</v>
      </c>
      <c r="H1612" s="835" t="s">
        <v>6321</v>
      </c>
      <c r="I1612" s="849">
        <v>121</v>
      </c>
      <c r="J1612" s="849">
        <v>350</v>
      </c>
      <c r="K1612" s="850">
        <v>42350</v>
      </c>
    </row>
    <row r="1613" spans="1:11" ht="14.4" customHeight="1" x14ac:dyDescent="0.3">
      <c r="A1613" s="831" t="s">
        <v>586</v>
      </c>
      <c r="B1613" s="832" t="s">
        <v>587</v>
      </c>
      <c r="C1613" s="835" t="s">
        <v>3372</v>
      </c>
      <c r="D1613" s="863" t="s">
        <v>3373</v>
      </c>
      <c r="E1613" s="835" t="s">
        <v>6306</v>
      </c>
      <c r="F1613" s="863" t="s">
        <v>6307</v>
      </c>
      <c r="G1613" s="835" t="s">
        <v>6322</v>
      </c>
      <c r="H1613" s="835" t="s">
        <v>6323</v>
      </c>
      <c r="I1613" s="849">
        <v>440.20001220703125</v>
      </c>
      <c r="J1613" s="849">
        <v>6</v>
      </c>
      <c r="K1613" s="850">
        <v>2641.18994140625</v>
      </c>
    </row>
    <row r="1614" spans="1:11" ht="14.4" customHeight="1" x14ac:dyDescent="0.3">
      <c r="A1614" s="831" t="s">
        <v>586</v>
      </c>
      <c r="B1614" s="832" t="s">
        <v>587</v>
      </c>
      <c r="C1614" s="835" t="s">
        <v>3372</v>
      </c>
      <c r="D1614" s="863" t="s">
        <v>3373</v>
      </c>
      <c r="E1614" s="835" t="s">
        <v>6306</v>
      </c>
      <c r="F1614" s="863" t="s">
        <v>6307</v>
      </c>
      <c r="G1614" s="835" t="s">
        <v>6324</v>
      </c>
      <c r="H1614" s="835" t="s">
        <v>6325</v>
      </c>
      <c r="I1614" s="849">
        <v>396.06700744628904</v>
      </c>
      <c r="J1614" s="849">
        <v>174</v>
      </c>
      <c r="K1614" s="850">
        <v>76555.400019645691</v>
      </c>
    </row>
    <row r="1615" spans="1:11" ht="14.4" customHeight="1" thickBot="1" x14ac:dyDescent="0.35">
      <c r="A1615" s="839" t="s">
        <v>586</v>
      </c>
      <c r="B1615" s="840" t="s">
        <v>587</v>
      </c>
      <c r="C1615" s="843" t="s">
        <v>3372</v>
      </c>
      <c r="D1615" s="864" t="s">
        <v>3373</v>
      </c>
      <c r="E1615" s="843" t="s">
        <v>6306</v>
      </c>
      <c r="F1615" s="864" t="s">
        <v>6307</v>
      </c>
      <c r="G1615" s="843" t="s">
        <v>6326</v>
      </c>
      <c r="H1615" s="843" t="s">
        <v>6327</v>
      </c>
      <c r="I1615" s="851">
        <v>17675.6796875</v>
      </c>
      <c r="J1615" s="851">
        <v>1</v>
      </c>
      <c r="K1615" s="852">
        <v>17675.6796875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60.263636363636365</v>
      </c>
      <c r="D6" s="491"/>
      <c r="E6" s="491"/>
      <c r="F6" s="490"/>
      <c r="G6" s="492">
        <f ca="1">SUM(Tabulka[05 h_vram])/2</f>
        <v>96471.25</v>
      </c>
      <c r="H6" s="491">
        <f ca="1">SUM(Tabulka[06 h_naduv])/2</f>
        <v>8685.2000000000007</v>
      </c>
      <c r="I6" s="491">
        <f ca="1">SUM(Tabulka[07 h_nadzk])/2</f>
        <v>412.8</v>
      </c>
      <c r="J6" s="490">
        <f ca="1">SUM(Tabulka[08 h_oon])/2</f>
        <v>459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1330090</v>
      </c>
      <c r="N6" s="491">
        <f ca="1">SUM(Tabulka[12 m_oc])/2</f>
        <v>1330090</v>
      </c>
      <c r="O6" s="490">
        <f ca="1">SUM(Tabulka[13 m_sk])/2</f>
        <v>35569487</v>
      </c>
      <c r="P6" s="489">
        <f ca="1">SUM(Tabulka[14_vzsk])/2</f>
        <v>25950</v>
      </c>
      <c r="Q6" s="489">
        <f ca="1">SUM(Tabulka[15_vzpl])/2</f>
        <v>51214.207806112994</v>
      </c>
      <c r="R6" s="488">
        <f ca="1">IF(Q6=0,0,P6/Q6)</f>
        <v>0.50669533146430068</v>
      </c>
      <c r="S6" s="487">
        <f ca="1">Q6-P6</f>
        <v>25264.207806112994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16.581818181818178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28240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6722.7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522785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522785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19774303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42047.541139446323</v>
      </c>
      <c r="R8" s="471">
        <f ca="1">IF(Tabulka[[#This Row],[15_vzpl]]=0,"",Tabulka[[#This Row],[14_vzsk]]/Tabulka[[#This Row],[15_vzpl]])</f>
        <v>0.45068033674440761</v>
      </c>
      <c r="S8" s="470">
        <f ca="1">IF(Tabulka[[#This Row],[15_vzpl]]-Tabulka[[#This Row],[14_vzsk]]=0,"",Tabulka[[#This Row],[15_vzpl]]-Tabulka[[#This Row],[14_vzsk]])</f>
        <v>23097.541139446323</v>
      </c>
    </row>
    <row r="9" spans="1:19" x14ac:dyDescent="0.3">
      <c r="A9" s="469">
        <v>99</v>
      </c>
      <c r="B9" s="468" t="s">
        <v>6343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1.6727272727272726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1032.7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60532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60532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1418309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42047.541139446323</v>
      </c>
      <c r="R9" s="471">
        <f ca="1">IF(Tabulka[[#This Row],[15_vzpl]]=0,"",Tabulka[[#This Row],[14_vzsk]]/Tabulka[[#This Row],[15_vzpl]])</f>
        <v>0.45068033674440761</v>
      </c>
      <c r="S9" s="470">
        <f ca="1">IF(Tabulka[[#This Row],[15_vzpl]]-Tabulka[[#This Row],[14_vzsk]]=0,"",Tabulka[[#This Row],[15_vzpl]]-Tabulka[[#This Row],[14_vzsk]])</f>
        <v>23097.541139446323</v>
      </c>
    </row>
    <row r="10" spans="1:19" x14ac:dyDescent="0.3">
      <c r="A10" s="469">
        <v>100</v>
      </c>
      <c r="B10" s="468" t="s">
        <v>6344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6345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14.909090909090908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25280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462253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462253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18351070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6329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40.590909090909093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63055.25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763579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763579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14922576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2" s="471">
        <f ca="1">IF(Tabulka[[#This Row],[15_vzpl]]=0,"",Tabulka[[#This Row],[14_vzsk]]/Tabulka[[#This Row],[15_vzpl]])</f>
        <v>0.76363636363636367</v>
      </c>
      <c r="S12" s="470">
        <f ca="1">IF(Tabulka[[#This Row],[15_vzpl]]-Tabulka[[#This Row],[14_vzsk]]=0,"",Tabulka[[#This Row],[15_vzpl]]-Tabulka[[#This Row],[14_vzsk]])</f>
        <v>2166.6666666666661</v>
      </c>
    </row>
    <row r="13" spans="1:19" x14ac:dyDescent="0.3">
      <c r="A13" s="469">
        <v>303</v>
      </c>
      <c r="B13" s="468" t="s">
        <v>6346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11.409090909090908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17750.5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188748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188748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4288076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3" s="471">
        <f ca="1">IF(Tabulka[[#This Row],[15_vzpl]]=0,"",Tabulka[[#This Row],[14_vzsk]]/Tabulka[[#This Row],[15_vzpl]])</f>
        <v>0.76363636363636367</v>
      </c>
      <c r="S13" s="470">
        <f ca="1">IF(Tabulka[[#This Row],[15_vzpl]]-Tabulka[[#This Row],[14_vzsk]]=0,"",Tabulka[[#This Row],[15_vzpl]]-Tabulka[[#This Row],[14_vzsk]])</f>
        <v>2166.6666666666661</v>
      </c>
    </row>
    <row r="14" spans="1:19" x14ac:dyDescent="0.3">
      <c r="A14" s="469">
        <v>304</v>
      </c>
      <c r="B14" s="468" t="s">
        <v>6347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11.181818181818182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16952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259899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259899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4854154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6348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2.6363636363636362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4367.25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102856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102856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1351267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6349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3309.5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28986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28986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549022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6350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13.363636363636363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20676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183090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183090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3880057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6330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3.0909090909090908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43726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43726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872608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6351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3.0909090909090908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43726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43726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872608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328</v>
      </c>
    </row>
    <row r="21" spans="1:19" x14ac:dyDescent="0.3">
      <c r="A21" s="222" t="s">
        <v>201</v>
      </c>
    </row>
    <row r="22" spans="1:19" x14ac:dyDescent="0.3">
      <c r="A22" s="223" t="s">
        <v>298</v>
      </c>
    </row>
    <row r="23" spans="1:19" x14ac:dyDescent="0.3">
      <c r="A23" s="461" t="s">
        <v>297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6342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16</v>
      </c>
      <c r="F4" s="498"/>
      <c r="G4" s="498"/>
      <c r="H4" s="498"/>
      <c r="I4" s="498">
        <v>2576</v>
      </c>
      <c r="J4" s="498">
        <v>580</v>
      </c>
      <c r="K4" s="498">
        <v>24</v>
      </c>
      <c r="L4" s="498"/>
      <c r="M4" s="498"/>
      <c r="N4" s="498"/>
      <c r="O4" s="498"/>
      <c r="P4" s="498"/>
      <c r="Q4" s="498">
        <v>1722714</v>
      </c>
      <c r="R4" s="498"/>
      <c r="S4" s="498">
        <v>3822.5037399496664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</v>
      </c>
      <c r="I5">
        <v>312</v>
      </c>
      <c r="J5">
        <v>110</v>
      </c>
      <c r="K5">
        <v>24</v>
      </c>
      <c r="Q5">
        <v>177970</v>
      </c>
      <c r="S5">
        <v>3822.5037399496664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14</v>
      </c>
      <c r="I6">
        <v>2264</v>
      </c>
      <c r="J6">
        <v>470</v>
      </c>
      <c r="Q6">
        <v>1544744</v>
      </c>
    </row>
    <row r="7" spans="1:19" x14ac:dyDescent="0.3">
      <c r="A7" s="503" t="s">
        <v>214</v>
      </c>
      <c r="B7" s="502">
        <v>4</v>
      </c>
      <c r="C7">
        <v>1</v>
      </c>
      <c r="D7" t="s">
        <v>6329</v>
      </c>
      <c r="E7">
        <v>40</v>
      </c>
      <c r="I7">
        <v>6098.5</v>
      </c>
      <c r="O7">
        <v>9408</v>
      </c>
      <c r="P7">
        <v>9408</v>
      </c>
      <c r="Q7">
        <v>1203132</v>
      </c>
      <c r="S7">
        <v>833.33333333333337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11</v>
      </c>
      <c r="I8">
        <v>1494</v>
      </c>
      <c r="O8">
        <v>2352</v>
      </c>
      <c r="P8">
        <v>2352</v>
      </c>
      <c r="Q8">
        <v>332550</v>
      </c>
      <c r="S8">
        <v>833.33333333333337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11</v>
      </c>
      <c r="I9">
        <v>1688</v>
      </c>
      <c r="O9">
        <v>5880</v>
      </c>
      <c r="P9">
        <v>5880</v>
      </c>
      <c r="Q9">
        <v>370426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3</v>
      </c>
      <c r="I10">
        <v>516.5</v>
      </c>
      <c r="O10">
        <v>1176</v>
      </c>
      <c r="P10">
        <v>1176</v>
      </c>
      <c r="Q10">
        <v>117458</v>
      </c>
    </row>
    <row r="11" spans="1:19" x14ac:dyDescent="0.3">
      <c r="A11" s="503" t="s">
        <v>218</v>
      </c>
      <c r="B11" s="502">
        <v>8</v>
      </c>
      <c r="C11">
        <v>1</v>
      </c>
      <c r="D11">
        <v>636</v>
      </c>
      <c r="E11">
        <v>2</v>
      </c>
      <c r="I11">
        <v>336</v>
      </c>
      <c r="Q11">
        <v>47342</v>
      </c>
    </row>
    <row r="12" spans="1:19" x14ac:dyDescent="0.3">
      <c r="A12" s="505" t="s">
        <v>219</v>
      </c>
      <c r="B12" s="504">
        <v>9</v>
      </c>
      <c r="C12">
        <v>1</v>
      </c>
      <c r="D12">
        <v>642</v>
      </c>
      <c r="E12">
        <v>13</v>
      </c>
      <c r="I12">
        <v>2064</v>
      </c>
      <c r="Q12">
        <v>335356</v>
      </c>
    </row>
    <row r="13" spans="1:19" x14ac:dyDescent="0.3">
      <c r="A13" s="503" t="s">
        <v>220</v>
      </c>
      <c r="B13" s="502">
        <v>10</v>
      </c>
      <c r="C13">
        <v>1</v>
      </c>
      <c r="D13" t="s">
        <v>6330</v>
      </c>
      <c r="E13">
        <v>3</v>
      </c>
      <c r="I13">
        <v>528</v>
      </c>
      <c r="Q13">
        <v>72395</v>
      </c>
    </row>
    <row r="14" spans="1:19" x14ac:dyDescent="0.3">
      <c r="A14" s="505" t="s">
        <v>221</v>
      </c>
      <c r="B14" s="504">
        <v>11</v>
      </c>
      <c r="C14">
        <v>1</v>
      </c>
      <c r="D14">
        <v>30</v>
      </c>
      <c r="E14">
        <v>3</v>
      </c>
      <c r="I14">
        <v>528</v>
      </c>
      <c r="Q14">
        <v>72395</v>
      </c>
    </row>
    <row r="15" spans="1:19" x14ac:dyDescent="0.3">
      <c r="A15" s="503" t="s">
        <v>222</v>
      </c>
      <c r="B15" s="502">
        <v>12</v>
      </c>
      <c r="C15" t="s">
        <v>6331</v>
      </c>
      <c r="E15">
        <v>59</v>
      </c>
      <c r="I15">
        <v>9202.5</v>
      </c>
      <c r="J15">
        <v>580</v>
      </c>
      <c r="K15">
        <v>24</v>
      </c>
      <c r="O15">
        <v>9408</v>
      </c>
      <c r="P15">
        <v>9408</v>
      </c>
      <c r="Q15">
        <v>2998241</v>
      </c>
      <c r="S15">
        <v>4655.8370732829999</v>
      </c>
    </row>
    <row r="16" spans="1:19" x14ac:dyDescent="0.3">
      <c r="A16" s="501" t="s">
        <v>210</v>
      </c>
      <c r="B16" s="500">
        <v>2017</v>
      </c>
      <c r="C16">
        <v>2</v>
      </c>
      <c r="D16" t="s">
        <v>299</v>
      </c>
      <c r="E16">
        <v>16</v>
      </c>
      <c r="I16">
        <v>2328</v>
      </c>
      <c r="J16">
        <v>583</v>
      </c>
      <c r="K16">
        <v>18</v>
      </c>
      <c r="Q16">
        <v>1695096</v>
      </c>
      <c r="R16">
        <v>8000</v>
      </c>
      <c r="S16">
        <v>3822.5037399496664</v>
      </c>
    </row>
    <row r="17" spans="3:19" x14ac:dyDescent="0.3">
      <c r="C17">
        <v>2</v>
      </c>
      <c r="D17">
        <v>99</v>
      </c>
      <c r="E17">
        <v>1</v>
      </c>
      <c r="I17">
        <v>160</v>
      </c>
      <c r="J17">
        <v>64</v>
      </c>
      <c r="K17">
        <v>18</v>
      </c>
      <c r="Q17">
        <v>87389</v>
      </c>
      <c r="R17">
        <v>8000</v>
      </c>
      <c r="S17">
        <v>3822.5037399496664</v>
      </c>
    </row>
    <row r="18" spans="3:19" x14ac:dyDescent="0.3">
      <c r="C18">
        <v>2</v>
      </c>
      <c r="D18">
        <v>100</v>
      </c>
      <c r="J18">
        <v>12</v>
      </c>
      <c r="Q18">
        <v>4924</v>
      </c>
    </row>
    <row r="19" spans="3:19" x14ac:dyDescent="0.3">
      <c r="C19">
        <v>2</v>
      </c>
      <c r="D19">
        <v>101</v>
      </c>
      <c r="E19">
        <v>15</v>
      </c>
      <c r="I19">
        <v>2168</v>
      </c>
      <c r="J19">
        <v>507</v>
      </c>
      <c r="Q19">
        <v>1602783</v>
      </c>
    </row>
    <row r="20" spans="3:19" x14ac:dyDescent="0.3">
      <c r="C20">
        <v>2</v>
      </c>
      <c r="D20" t="s">
        <v>6329</v>
      </c>
      <c r="E20">
        <v>41</v>
      </c>
      <c r="I20">
        <v>5594</v>
      </c>
      <c r="J20">
        <v>21</v>
      </c>
      <c r="O20">
        <v>18728</v>
      </c>
      <c r="P20">
        <v>18728</v>
      </c>
      <c r="Q20">
        <v>1174808</v>
      </c>
      <c r="S20">
        <v>833.33333333333337</v>
      </c>
    </row>
    <row r="21" spans="3:19" x14ac:dyDescent="0.3">
      <c r="C21">
        <v>2</v>
      </c>
      <c r="D21">
        <v>303</v>
      </c>
      <c r="E21">
        <v>11</v>
      </c>
      <c r="I21">
        <v>1473.5</v>
      </c>
      <c r="J21">
        <v>21</v>
      </c>
      <c r="O21">
        <v>4682</v>
      </c>
      <c r="P21">
        <v>4682</v>
      </c>
      <c r="Q21">
        <v>305790</v>
      </c>
      <c r="S21">
        <v>833.33333333333337</v>
      </c>
    </row>
    <row r="22" spans="3:19" x14ac:dyDescent="0.3">
      <c r="C22">
        <v>2</v>
      </c>
      <c r="D22">
        <v>304</v>
      </c>
      <c r="E22">
        <v>12</v>
      </c>
      <c r="I22">
        <v>1504</v>
      </c>
      <c r="O22">
        <v>11705</v>
      </c>
      <c r="P22">
        <v>11705</v>
      </c>
      <c r="Q22">
        <v>384014</v>
      </c>
    </row>
    <row r="23" spans="3:19" x14ac:dyDescent="0.3">
      <c r="C23">
        <v>2</v>
      </c>
      <c r="D23">
        <v>305</v>
      </c>
      <c r="E23">
        <v>3</v>
      </c>
      <c r="I23">
        <v>452</v>
      </c>
      <c r="O23">
        <v>2341</v>
      </c>
      <c r="P23">
        <v>2341</v>
      </c>
      <c r="Q23">
        <v>117620</v>
      </c>
    </row>
    <row r="24" spans="3:19" x14ac:dyDescent="0.3">
      <c r="C24">
        <v>2</v>
      </c>
      <c r="D24">
        <v>636</v>
      </c>
      <c r="E24">
        <v>2</v>
      </c>
      <c r="I24">
        <v>312</v>
      </c>
      <c r="Q24">
        <v>45714</v>
      </c>
    </row>
    <row r="25" spans="3:19" x14ac:dyDescent="0.3">
      <c r="C25">
        <v>2</v>
      </c>
      <c r="D25">
        <v>642</v>
      </c>
      <c r="E25">
        <v>13</v>
      </c>
      <c r="I25">
        <v>1852.5</v>
      </c>
      <c r="Q25">
        <v>321670</v>
      </c>
    </row>
    <row r="26" spans="3:19" x14ac:dyDescent="0.3">
      <c r="C26">
        <v>2</v>
      </c>
      <c r="D26" t="s">
        <v>6330</v>
      </c>
      <c r="E26">
        <v>3</v>
      </c>
      <c r="I26">
        <v>408</v>
      </c>
      <c r="Q26">
        <v>71975</v>
      </c>
    </row>
    <row r="27" spans="3:19" x14ac:dyDescent="0.3">
      <c r="C27">
        <v>2</v>
      </c>
      <c r="D27">
        <v>30</v>
      </c>
      <c r="E27">
        <v>3</v>
      </c>
      <c r="I27">
        <v>408</v>
      </c>
      <c r="Q27">
        <v>71975</v>
      </c>
    </row>
    <row r="28" spans="3:19" x14ac:dyDescent="0.3">
      <c r="C28" t="s">
        <v>6332</v>
      </c>
      <c r="E28">
        <v>60</v>
      </c>
      <c r="I28">
        <v>8330</v>
      </c>
      <c r="J28">
        <v>604</v>
      </c>
      <c r="K28">
        <v>18</v>
      </c>
      <c r="O28">
        <v>18728</v>
      </c>
      <c r="P28">
        <v>18728</v>
      </c>
      <c r="Q28">
        <v>2941879</v>
      </c>
      <c r="R28">
        <v>8000</v>
      </c>
      <c r="S28">
        <v>4655.8370732829999</v>
      </c>
    </row>
    <row r="29" spans="3:19" x14ac:dyDescent="0.3">
      <c r="C29">
        <v>3</v>
      </c>
      <c r="D29" t="s">
        <v>299</v>
      </c>
      <c r="E29">
        <v>16</v>
      </c>
      <c r="I29">
        <v>2520</v>
      </c>
      <c r="J29">
        <v>589</v>
      </c>
      <c r="K29">
        <v>42</v>
      </c>
      <c r="L29">
        <v>140</v>
      </c>
      <c r="Q29">
        <v>1693719</v>
      </c>
      <c r="S29">
        <v>3822.5037399496664</v>
      </c>
    </row>
    <row r="30" spans="3:19" x14ac:dyDescent="0.3">
      <c r="C30">
        <v>3</v>
      </c>
      <c r="D30">
        <v>99</v>
      </c>
      <c r="E30">
        <v>1</v>
      </c>
      <c r="I30">
        <v>184</v>
      </c>
      <c r="J30">
        <v>82</v>
      </c>
      <c r="K30">
        <v>42</v>
      </c>
      <c r="L30">
        <v>45</v>
      </c>
      <c r="Q30">
        <v>99425</v>
      </c>
      <c r="S30">
        <v>3822.5037399496664</v>
      </c>
    </row>
    <row r="31" spans="3:19" x14ac:dyDescent="0.3">
      <c r="C31">
        <v>3</v>
      </c>
      <c r="D31">
        <v>101</v>
      </c>
      <c r="E31">
        <v>15</v>
      </c>
      <c r="I31">
        <v>2336</v>
      </c>
      <c r="J31">
        <v>507</v>
      </c>
      <c r="L31">
        <v>95</v>
      </c>
      <c r="Q31">
        <v>1594294</v>
      </c>
    </row>
    <row r="32" spans="3:19" x14ac:dyDescent="0.3">
      <c r="C32">
        <v>3</v>
      </c>
      <c r="D32" t="s">
        <v>6329</v>
      </c>
      <c r="E32">
        <v>39.5</v>
      </c>
      <c r="I32">
        <v>6388.5</v>
      </c>
      <c r="O32">
        <v>5000</v>
      </c>
      <c r="P32">
        <v>5000</v>
      </c>
      <c r="Q32">
        <v>1191050</v>
      </c>
      <c r="S32">
        <v>833.33333333333337</v>
      </c>
    </row>
    <row r="33" spans="3:19" x14ac:dyDescent="0.3">
      <c r="C33">
        <v>3</v>
      </c>
      <c r="D33">
        <v>303</v>
      </c>
      <c r="E33">
        <v>10.5</v>
      </c>
      <c r="I33">
        <v>1636</v>
      </c>
      <c r="Q33">
        <v>308662</v>
      </c>
      <c r="S33">
        <v>833.33333333333337</v>
      </c>
    </row>
    <row r="34" spans="3:19" x14ac:dyDescent="0.3">
      <c r="C34">
        <v>3</v>
      </c>
      <c r="D34">
        <v>304</v>
      </c>
      <c r="E34">
        <v>11</v>
      </c>
      <c r="I34">
        <v>1684.5</v>
      </c>
      <c r="O34">
        <v>5000</v>
      </c>
      <c r="P34">
        <v>5000</v>
      </c>
      <c r="Q34">
        <v>398617</v>
      </c>
    </row>
    <row r="35" spans="3:19" x14ac:dyDescent="0.3">
      <c r="C35">
        <v>3</v>
      </c>
      <c r="D35">
        <v>305</v>
      </c>
      <c r="E35">
        <v>3</v>
      </c>
      <c r="I35">
        <v>494</v>
      </c>
      <c r="Q35">
        <v>116967</v>
      </c>
    </row>
    <row r="36" spans="3:19" x14ac:dyDescent="0.3">
      <c r="C36">
        <v>3</v>
      </c>
      <c r="D36">
        <v>636</v>
      </c>
      <c r="E36">
        <v>2</v>
      </c>
      <c r="I36">
        <v>336</v>
      </c>
      <c r="Q36">
        <v>45782</v>
      </c>
    </row>
    <row r="37" spans="3:19" x14ac:dyDescent="0.3">
      <c r="C37">
        <v>3</v>
      </c>
      <c r="D37">
        <v>642</v>
      </c>
      <c r="E37">
        <v>13</v>
      </c>
      <c r="I37">
        <v>2238</v>
      </c>
      <c r="Q37">
        <v>321022</v>
      </c>
    </row>
    <row r="38" spans="3:19" x14ac:dyDescent="0.3">
      <c r="C38">
        <v>3</v>
      </c>
      <c r="D38" t="s">
        <v>6330</v>
      </c>
      <c r="E38">
        <v>3</v>
      </c>
      <c r="I38">
        <v>520</v>
      </c>
      <c r="Q38">
        <v>72794</v>
      </c>
    </row>
    <row r="39" spans="3:19" x14ac:dyDescent="0.3">
      <c r="C39">
        <v>3</v>
      </c>
      <c r="D39">
        <v>30</v>
      </c>
      <c r="E39">
        <v>3</v>
      </c>
      <c r="I39">
        <v>520</v>
      </c>
      <c r="Q39">
        <v>72794</v>
      </c>
    </row>
    <row r="40" spans="3:19" x14ac:dyDescent="0.3">
      <c r="C40" t="s">
        <v>6333</v>
      </c>
      <c r="E40">
        <v>58.5</v>
      </c>
      <c r="I40">
        <v>9428.5</v>
      </c>
      <c r="J40">
        <v>589</v>
      </c>
      <c r="K40">
        <v>42</v>
      </c>
      <c r="L40">
        <v>140</v>
      </c>
      <c r="O40">
        <v>5000</v>
      </c>
      <c r="P40">
        <v>5000</v>
      </c>
      <c r="Q40">
        <v>2957563</v>
      </c>
      <c r="S40">
        <v>4655.8370732829999</v>
      </c>
    </row>
    <row r="41" spans="3:19" x14ac:dyDescent="0.3">
      <c r="C41">
        <v>4</v>
      </c>
      <c r="D41" t="s">
        <v>299</v>
      </c>
      <c r="E41">
        <v>16</v>
      </c>
      <c r="I41">
        <v>2472</v>
      </c>
      <c r="J41">
        <v>592</v>
      </c>
      <c r="L41">
        <v>41</v>
      </c>
      <c r="Q41">
        <v>1742191</v>
      </c>
      <c r="S41">
        <v>3822.5037399496664</v>
      </c>
    </row>
    <row r="42" spans="3:19" x14ac:dyDescent="0.3">
      <c r="C42">
        <v>4</v>
      </c>
      <c r="D42">
        <v>99</v>
      </c>
      <c r="E42">
        <v>1</v>
      </c>
      <c r="I42">
        <v>160</v>
      </c>
      <c r="J42">
        <v>76</v>
      </c>
      <c r="Q42">
        <v>90722</v>
      </c>
      <c r="S42">
        <v>3822.5037399496664</v>
      </c>
    </row>
    <row r="43" spans="3:19" x14ac:dyDescent="0.3">
      <c r="C43">
        <v>4</v>
      </c>
      <c r="D43">
        <v>101</v>
      </c>
      <c r="E43">
        <v>15</v>
      </c>
      <c r="I43">
        <v>2312</v>
      </c>
      <c r="J43">
        <v>516</v>
      </c>
      <c r="L43">
        <v>41</v>
      </c>
      <c r="Q43">
        <v>1651469</v>
      </c>
    </row>
    <row r="44" spans="3:19" x14ac:dyDescent="0.3">
      <c r="C44">
        <v>4</v>
      </c>
      <c r="D44" t="s">
        <v>6329</v>
      </c>
      <c r="E44">
        <v>39</v>
      </c>
      <c r="I44">
        <v>5748</v>
      </c>
      <c r="J44">
        <v>206.5</v>
      </c>
      <c r="K44">
        <v>34.5</v>
      </c>
      <c r="Q44">
        <v>1298074</v>
      </c>
      <c r="S44">
        <v>833.33333333333337</v>
      </c>
    </row>
    <row r="45" spans="3:19" x14ac:dyDescent="0.3">
      <c r="C45">
        <v>4</v>
      </c>
      <c r="D45">
        <v>303</v>
      </c>
      <c r="E45">
        <v>10.5</v>
      </c>
      <c r="I45">
        <v>1643.5</v>
      </c>
      <c r="J45">
        <v>45</v>
      </c>
      <c r="K45">
        <v>34.5</v>
      </c>
      <c r="Q45">
        <v>362138</v>
      </c>
      <c r="S45">
        <v>833.33333333333337</v>
      </c>
    </row>
    <row r="46" spans="3:19" x14ac:dyDescent="0.3">
      <c r="C46">
        <v>4</v>
      </c>
      <c r="D46">
        <v>304</v>
      </c>
      <c r="E46">
        <v>11</v>
      </c>
      <c r="I46">
        <v>1504</v>
      </c>
      <c r="J46">
        <v>146.5</v>
      </c>
      <c r="Q46">
        <v>445803</v>
      </c>
    </row>
    <row r="47" spans="3:19" x14ac:dyDescent="0.3">
      <c r="C47">
        <v>4</v>
      </c>
      <c r="D47">
        <v>305</v>
      </c>
      <c r="E47">
        <v>2.5</v>
      </c>
      <c r="I47">
        <v>369.5</v>
      </c>
      <c r="J47">
        <v>15</v>
      </c>
      <c r="Q47">
        <v>109242</v>
      </c>
    </row>
    <row r="48" spans="3:19" x14ac:dyDescent="0.3">
      <c r="C48">
        <v>4</v>
      </c>
      <c r="D48">
        <v>636</v>
      </c>
      <c r="E48">
        <v>2</v>
      </c>
      <c r="I48">
        <v>319</v>
      </c>
      <c r="Q48">
        <v>45739</v>
      </c>
    </row>
    <row r="49" spans="3:19" x14ac:dyDescent="0.3">
      <c r="C49">
        <v>4</v>
      </c>
      <c r="D49">
        <v>642</v>
      </c>
      <c r="E49">
        <v>13</v>
      </c>
      <c r="I49">
        <v>1912</v>
      </c>
      <c r="Q49">
        <v>335152</v>
      </c>
    </row>
    <row r="50" spans="3:19" x14ac:dyDescent="0.3">
      <c r="C50">
        <v>4</v>
      </c>
      <c r="D50" t="s">
        <v>6330</v>
      </c>
      <c r="E50">
        <v>3</v>
      </c>
      <c r="I50">
        <v>472</v>
      </c>
      <c r="Q50">
        <v>72384</v>
      </c>
    </row>
    <row r="51" spans="3:19" x14ac:dyDescent="0.3">
      <c r="C51">
        <v>4</v>
      </c>
      <c r="D51">
        <v>30</v>
      </c>
      <c r="E51">
        <v>3</v>
      </c>
      <c r="I51">
        <v>472</v>
      </c>
      <c r="Q51">
        <v>72384</v>
      </c>
    </row>
    <row r="52" spans="3:19" x14ac:dyDescent="0.3">
      <c r="C52" t="s">
        <v>6334</v>
      </c>
      <c r="E52">
        <v>58</v>
      </c>
      <c r="I52">
        <v>8692</v>
      </c>
      <c r="J52">
        <v>798.5</v>
      </c>
      <c r="K52">
        <v>34.5</v>
      </c>
      <c r="L52">
        <v>41</v>
      </c>
      <c r="Q52">
        <v>3112649</v>
      </c>
      <c r="S52">
        <v>4655.8370732829999</v>
      </c>
    </row>
    <row r="53" spans="3:19" x14ac:dyDescent="0.3">
      <c r="C53">
        <v>5</v>
      </c>
      <c r="D53" t="s">
        <v>299</v>
      </c>
      <c r="E53">
        <v>16</v>
      </c>
      <c r="I53">
        <v>2688</v>
      </c>
      <c r="J53">
        <v>604.5</v>
      </c>
      <c r="L53">
        <v>31</v>
      </c>
      <c r="O53">
        <v>15056</v>
      </c>
      <c r="P53">
        <v>15056</v>
      </c>
      <c r="Q53">
        <v>1703964</v>
      </c>
      <c r="R53">
        <v>7950</v>
      </c>
      <c r="S53">
        <v>3822.5037399496664</v>
      </c>
    </row>
    <row r="54" spans="3:19" x14ac:dyDescent="0.3">
      <c r="C54">
        <v>5</v>
      </c>
      <c r="D54">
        <v>99</v>
      </c>
      <c r="E54">
        <v>1</v>
      </c>
      <c r="I54">
        <v>184</v>
      </c>
      <c r="J54">
        <v>76</v>
      </c>
      <c r="Q54">
        <v>87570</v>
      </c>
      <c r="R54">
        <v>7950</v>
      </c>
      <c r="S54">
        <v>3822.5037399496664</v>
      </c>
    </row>
    <row r="55" spans="3:19" x14ac:dyDescent="0.3">
      <c r="C55">
        <v>5</v>
      </c>
      <c r="D55">
        <v>101</v>
      </c>
      <c r="E55">
        <v>15</v>
      </c>
      <c r="I55">
        <v>2504</v>
      </c>
      <c r="J55">
        <v>528.5</v>
      </c>
      <c r="L55">
        <v>31</v>
      </c>
      <c r="O55">
        <v>15056</v>
      </c>
      <c r="P55">
        <v>15056</v>
      </c>
      <c r="Q55">
        <v>1616394</v>
      </c>
    </row>
    <row r="56" spans="3:19" x14ac:dyDescent="0.3">
      <c r="C56">
        <v>5</v>
      </c>
      <c r="D56" t="s">
        <v>6329</v>
      </c>
      <c r="E56">
        <v>38</v>
      </c>
      <c r="I56">
        <v>5495</v>
      </c>
      <c r="J56">
        <v>262</v>
      </c>
      <c r="K56">
        <v>38</v>
      </c>
      <c r="O56">
        <v>18484</v>
      </c>
      <c r="P56">
        <v>18484</v>
      </c>
      <c r="Q56">
        <v>1258846</v>
      </c>
      <c r="S56">
        <v>833.33333333333337</v>
      </c>
    </row>
    <row r="57" spans="3:19" x14ac:dyDescent="0.3">
      <c r="C57">
        <v>5</v>
      </c>
      <c r="D57">
        <v>303</v>
      </c>
      <c r="E57">
        <v>10.5</v>
      </c>
      <c r="I57">
        <v>1426</v>
      </c>
      <c r="J57">
        <v>115.5</v>
      </c>
      <c r="K57">
        <v>38</v>
      </c>
      <c r="O57">
        <v>3236</v>
      </c>
      <c r="P57">
        <v>3236</v>
      </c>
      <c r="Q57">
        <v>378130</v>
      </c>
      <c r="S57">
        <v>833.33333333333337</v>
      </c>
    </row>
    <row r="58" spans="3:19" x14ac:dyDescent="0.3">
      <c r="C58">
        <v>5</v>
      </c>
      <c r="D58">
        <v>304</v>
      </c>
      <c r="E58">
        <v>10</v>
      </c>
      <c r="I58">
        <v>1436</v>
      </c>
      <c r="J58">
        <v>128.5</v>
      </c>
      <c r="O58">
        <v>6470</v>
      </c>
      <c r="P58">
        <v>6470</v>
      </c>
      <c r="Q58">
        <v>394610</v>
      </c>
    </row>
    <row r="59" spans="3:19" x14ac:dyDescent="0.3">
      <c r="C59">
        <v>5</v>
      </c>
      <c r="D59">
        <v>305</v>
      </c>
      <c r="E59">
        <v>2.5</v>
      </c>
      <c r="I59">
        <v>433</v>
      </c>
      <c r="J59">
        <v>18</v>
      </c>
      <c r="O59">
        <v>1618</v>
      </c>
      <c r="P59">
        <v>1618</v>
      </c>
      <c r="Q59">
        <v>108748</v>
      </c>
    </row>
    <row r="60" spans="3:19" x14ac:dyDescent="0.3">
      <c r="C60">
        <v>5</v>
      </c>
      <c r="D60">
        <v>636</v>
      </c>
      <c r="E60">
        <v>2</v>
      </c>
      <c r="I60">
        <v>343</v>
      </c>
      <c r="O60">
        <v>300</v>
      </c>
      <c r="P60">
        <v>300</v>
      </c>
      <c r="Q60">
        <v>49099</v>
      </c>
    </row>
    <row r="61" spans="3:19" x14ac:dyDescent="0.3">
      <c r="C61">
        <v>5</v>
      </c>
      <c r="D61">
        <v>642</v>
      </c>
      <c r="E61">
        <v>13</v>
      </c>
      <c r="I61">
        <v>1857</v>
      </c>
      <c r="O61">
        <v>6860</v>
      </c>
      <c r="P61">
        <v>6860</v>
      </c>
      <c r="Q61">
        <v>328259</v>
      </c>
    </row>
    <row r="62" spans="3:19" x14ac:dyDescent="0.3">
      <c r="C62">
        <v>5</v>
      </c>
      <c r="D62" t="s">
        <v>6330</v>
      </c>
      <c r="E62">
        <v>4</v>
      </c>
      <c r="I62">
        <v>568</v>
      </c>
      <c r="Q62">
        <v>92440</v>
      </c>
    </row>
    <row r="63" spans="3:19" x14ac:dyDescent="0.3">
      <c r="C63">
        <v>5</v>
      </c>
      <c r="D63">
        <v>30</v>
      </c>
      <c r="E63">
        <v>4</v>
      </c>
      <c r="I63">
        <v>568</v>
      </c>
      <c r="Q63">
        <v>92440</v>
      </c>
    </row>
    <row r="64" spans="3:19" x14ac:dyDescent="0.3">
      <c r="C64" t="s">
        <v>6335</v>
      </c>
      <c r="E64">
        <v>58</v>
      </c>
      <c r="I64">
        <v>8751</v>
      </c>
      <c r="J64">
        <v>866.5</v>
      </c>
      <c r="K64">
        <v>38</v>
      </c>
      <c r="L64">
        <v>31</v>
      </c>
      <c r="O64">
        <v>33540</v>
      </c>
      <c r="P64">
        <v>33540</v>
      </c>
      <c r="Q64">
        <v>3055250</v>
      </c>
      <c r="R64">
        <v>7950</v>
      </c>
      <c r="S64">
        <v>4655.8370732829999</v>
      </c>
    </row>
    <row r="65" spans="3:19" x14ac:dyDescent="0.3">
      <c r="C65">
        <v>6</v>
      </c>
      <c r="D65" t="s">
        <v>299</v>
      </c>
      <c r="E65">
        <v>16</v>
      </c>
      <c r="I65">
        <v>2328</v>
      </c>
      <c r="J65">
        <v>654</v>
      </c>
      <c r="L65">
        <v>61</v>
      </c>
      <c r="Q65">
        <v>1755126</v>
      </c>
      <c r="S65">
        <v>3822.5037399496664</v>
      </c>
    </row>
    <row r="66" spans="3:19" x14ac:dyDescent="0.3">
      <c r="C66">
        <v>6</v>
      </c>
      <c r="D66">
        <v>99</v>
      </c>
      <c r="E66">
        <v>1</v>
      </c>
      <c r="I66">
        <v>176</v>
      </c>
      <c r="J66">
        <v>130</v>
      </c>
      <c r="L66">
        <v>30</v>
      </c>
      <c r="Q66">
        <v>104092</v>
      </c>
      <c r="S66">
        <v>3822.5037399496664</v>
      </c>
    </row>
    <row r="67" spans="3:19" x14ac:dyDescent="0.3">
      <c r="C67">
        <v>6</v>
      </c>
      <c r="D67">
        <v>101</v>
      </c>
      <c r="E67">
        <v>15</v>
      </c>
      <c r="I67">
        <v>2152</v>
      </c>
      <c r="J67">
        <v>524</v>
      </c>
      <c r="L67">
        <v>31</v>
      </c>
      <c r="Q67">
        <v>1651034</v>
      </c>
    </row>
    <row r="68" spans="3:19" x14ac:dyDescent="0.3">
      <c r="C68">
        <v>6</v>
      </c>
      <c r="D68" t="s">
        <v>6329</v>
      </c>
      <c r="E68">
        <v>40</v>
      </c>
      <c r="I68">
        <v>5161.5</v>
      </c>
      <c r="J68">
        <v>233</v>
      </c>
      <c r="K68">
        <v>61.5</v>
      </c>
      <c r="Q68">
        <v>1208051</v>
      </c>
      <c r="S68">
        <v>833.33333333333337</v>
      </c>
    </row>
    <row r="69" spans="3:19" x14ac:dyDescent="0.3">
      <c r="C69">
        <v>6</v>
      </c>
      <c r="D69">
        <v>303</v>
      </c>
      <c r="E69">
        <v>11.5</v>
      </c>
      <c r="I69">
        <v>1512.5</v>
      </c>
      <c r="J69">
        <v>123.5</v>
      </c>
      <c r="K69">
        <v>46.5</v>
      </c>
      <c r="Q69">
        <v>358651</v>
      </c>
      <c r="S69">
        <v>833.33333333333337</v>
      </c>
    </row>
    <row r="70" spans="3:19" x14ac:dyDescent="0.3">
      <c r="C70">
        <v>6</v>
      </c>
      <c r="D70">
        <v>304</v>
      </c>
      <c r="E70">
        <v>10</v>
      </c>
      <c r="I70">
        <v>1180</v>
      </c>
      <c r="J70">
        <v>88</v>
      </c>
      <c r="Q70">
        <v>365179</v>
      </c>
    </row>
    <row r="71" spans="3:19" x14ac:dyDescent="0.3">
      <c r="C71">
        <v>6</v>
      </c>
      <c r="D71">
        <v>305</v>
      </c>
      <c r="E71">
        <v>2.5</v>
      </c>
      <c r="I71">
        <v>354.5</v>
      </c>
      <c r="J71">
        <v>21.5</v>
      </c>
      <c r="K71">
        <v>15</v>
      </c>
      <c r="Q71">
        <v>110676</v>
      </c>
    </row>
    <row r="72" spans="3:19" x14ac:dyDescent="0.3">
      <c r="C72">
        <v>6</v>
      </c>
      <c r="D72">
        <v>636</v>
      </c>
      <c r="E72">
        <v>2</v>
      </c>
      <c r="I72">
        <v>295.5</v>
      </c>
      <c r="Q72">
        <v>46642</v>
      </c>
    </row>
    <row r="73" spans="3:19" x14ac:dyDescent="0.3">
      <c r="C73">
        <v>6</v>
      </c>
      <c r="D73">
        <v>642</v>
      </c>
      <c r="E73">
        <v>14</v>
      </c>
      <c r="I73">
        <v>1819</v>
      </c>
      <c r="Q73">
        <v>326903</v>
      </c>
    </row>
    <row r="74" spans="3:19" x14ac:dyDescent="0.3">
      <c r="C74">
        <v>6</v>
      </c>
      <c r="D74" t="s">
        <v>6330</v>
      </c>
      <c r="E74">
        <v>3</v>
      </c>
      <c r="I74">
        <v>408</v>
      </c>
      <c r="Q74">
        <v>77942</v>
      </c>
    </row>
    <row r="75" spans="3:19" x14ac:dyDescent="0.3">
      <c r="C75">
        <v>6</v>
      </c>
      <c r="D75">
        <v>30</v>
      </c>
      <c r="E75">
        <v>3</v>
      </c>
      <c r="I75">
        <v>408</v>
      </c>
      <c r="Q75">
        <v>77942</v>
      </c>
    </row>
    <row r="76" spans="3:19" x14ac:dyDescent="0.3">
      <c r="C76" t="s">
        <v>6336</v>
      </c>
      <c r="E76">
        <v>59</v>
      </c>
      <c r="I76">
        <v>7897.5</v>
      </c>
      <c r="J76">
        <v>887</v>
      </c>
      <c r="K76">
        <v>61.5</v>
      </c>
      <c r="L76">
        <v>61</v>
      </c>
      <c r="Q76">
        <v>3041119</v>
      </c>
      <c r="S76">
        <v>4655.8370732829999</v>
      </c>
    </row>
    <row r="77" spans="3:19" x14ac:dyDescent="0.3">
      <c r="C77">
        <v>7</v>
      </c>
      <c r="D77" t="s">
        <v>299</v>
      </c>
      <c r="E77">
        <v>16</v>
      </c>
      <c r="I77">
        <v>2232</v>
      </c>
      <c r="J77">
        <v>609</v>
      </c>
      <c r="L77">
        <v>31</v>
      </c>
      <c r="O77">
        <v>490524</v>
      </c>
      <c r="P77">
        <v>490524</v>
      </c>
      <c r="Q77">
        <v>2279106</v>
      </c>
      <c r="S77">
        <v>3822.5037399496664</v>
      </c>
    </row>
    <row r="78" spans="3:19" x14ac:dyDescent="0.3">
      <c r="C78">
        <v>7</v>
      </c>
      <c r="D78">
        <v>99</v>
      </c>
      <c r="E78">
        <v>1</v>
      </c>
      <c r="I78">
        <v>96</v>
      </c>
      <c r="J78">
        <v>88</v>
      </c>
      <c r="O78">
        <v>46680</v>
      </c>
      <c r="P78">
        <v>46680</v>
      </c>
      <c r="Q78">
        <v>145787</v>
      </c>
      <c r="S78">
        <v>3822.5037399496664</v>
      </c>
    </row>
    <row r="79" spans="3:19" x14ac:dyDescent="0.3">
      <c r="C79">
        <v>7</v>
      </c>
      <c r="D79">
        <v>101</v>
      </c>
      <c r="E79">
        <v>15</v>
      </c>
      <c r="I79">
        <v>2136</v>
      </c>
      <c r="J79">
        <v>521</v>
      </c>
      <c r="L79">
        <v>31</v>
      </c>
      <c r="O79">
        <v>443844</v>
      </c>
      <c r="P79">
        <v>443844</v>
      </c>
      <c r="Q79">
        <v>2133319</v>
      </c>
    </row>
    <row r="80" spans="3:19" x14ac:dyDescent="0.3">
      <c r="C80">
        <v>7</v>
      </c>
      <c r="D80" t="s">
        <v>6329</v>
      </c>
      <c r="E80">
        <v>43</v>
      </c>
      <c r="I80">
        <v>5655.5</v>
      </c>
      <c r="J80">
        <v>346.5</v>
      </c>
      <c r="K80">
        <v>10.5</v>
      </c>
      <c r="O80">
        <v>339123</v>
      </c>
      <c r="P80">
        <v>339123</v>
      </c>
      <c r="Q80">
        <v>1830133</v>
      </c>
      <c r="S80">
        <v>833.33333333333337</v>
      </c>
    </row>
    <row r="81" spans="3:19" x14ac:dyDescent="0.3">
      <c r="C81">
        <v>7</v>
      </c>
      <c r="D81">
        <v>303</v>
      </c>
      <c r="E81">
        <v>13.5</v>
      </c>
      <c r="I81">
        <v>1744.5</v>
      </c>
      <c r="J81">
        <v>102</v>
      </c>
      <c r="O81">
        <v>88078</v>
      </c>
      <c r="P81">
        <v>88078</v>
      </c>
      <c r="Q81">
        <v>561594</v>
      </c>
      <c r="S81">
        <v>833.33333333333337</v>
      </c>
    </row>
    <row r="82" spans="3:19" x14ac:dyDescent="0.3">
      <c r="C82">
        <v>7</v>
      </c>
      <c r="D82">
        <v>304</v>
      </c>
      <c r="E82">
        <v>11</v>
      </c>
      <c r="I82">
        <v>1492</v>
      </c>
      <c r="J82">
        <v>200.5</v>
      </c>
      <c r="O82">
        <v>104915</v>
      </c>
      <c r="P82">
        <v>104915</v>
      </c>
      <c r="Q82">
        <v>602276</v>
      </c>
    </row>
    <row r="83" spans="3:19" x14ac:dyDescent="0.3">
      <c r="C83">
        <v>7</v>
      </c>
      <c r="D83">
        <v>305</v>
      </c>
      <c r="E83">
        <v>2.5</v>
      </c>
      <c r="I83">
        <v>333</v>
      </c>
      <c r="J83">
        <v>32</v>
      </c>
      <c r="K83">
        <v>10.5</v>
      </c>
      <c r="O83">
        <v>47701</v>
      </c>
      <c r="P83">
        <v>47701</v>
      </c>
      <c r="Q83">
        <v>169861</v>
      </c>
    </row>
    <row r="84" spans="3:19" x14ac:dyDescent="0.3">
      <c r="C84">
        <v>7</v>
      </c>
      <c r="D84">
        <v>636</v>
      </c>
      <c r="E84">
        <v>2</v>
      </c>
      <c r="I84">
        <v>283</v>
      </c>
      <c r="O84">
        <v>14143</v>
      </c>
      <c r="P84">
        <v>14143</v>
      </c>
      <c r="Q84">
        <v>62937</v>
      </c>
    </row>
    <row r="85" spans="3:19" x14ac:dyDescent="0.3">
      <c r="C85">
        <v>7</v>
      </c>
      <c r="D85">
        <v>642</v>
      </c>
      <c r="E85">
        <v>14</v>
      </c>
      <c r="I85">
        <v>1803</v>
      </c>
      <c r="J85">
        <v>12</v>
      </c>
      <c r="O85">
        <v>84286</v>
      </c>
      <c r="P85">
        <v>84286</v>
      </c>
      <c r="Q85">
        <v>433465</v>
      </c>
    </row>
    <row r="86" spans="3:19" x14ac:dyDescent="0.3">
      <c r="C86">
        <v>7</v>
      </c>
      <c r="D86" t="s">
        <v>6330</v>
      </c>
      <c r="E86">
        <v>3</v>
      </c>
      <c r="I86">
        <v>352</v>
      </c>
      <c r="O86">
        <v>21726</v>
      </c>
      <c r="P86">
        <v>21726</v>
      </c>
      <c r="Q86">
        <v>94509</v>
      </c>
    </row>
    <row r="87" spans="3:19" x14ac:dyDescent="0.3">
      <c r="C87">
        <v>7</v>
      </c>
      <c r="D87">
        <v>30</v>
      </c>
      <c r="E87">
        <v>3</v>
      </c>
      <c r="I87">
        <v>352</v>
      </c>
      <c r="O87">
        <v>21726</v>
      </c>
      <c r="P87">
        <v>21726</v>
      </c>
      <c r="Q87">
        <v>94509</v>
      </c>
    </row>
    <row r="88" spans="3:19" x14ac:dyDescent="0.3">
      <c r="C88" t="s">
        <v>6337</v>
      </c>
      <c r="E88">
        <v>62</v>
      </c>
      <c r="I88">
        <v>8239.5</v>
      </c>
      <c r="J88">
        <v>955.5</v>
      </c>
      <c r="K88">
        <v>10.5</v>
      </c>
      <c r="L88">
        <v>31</v>
      </c>
      <c r="O88">
        <v>851373</v>
      </c>
      <c r="P88">
        <v>851373</v>
      </c>
      <c r="Q88">
        <v>4203748</v>
      </c>
      <c r="S88">
        <v>4655.8370732829999</v>
      </c>
    </row>
    <row r="89" spans="3:19" x14ac:dyDescent="0.3">
      <c r="C89">
        <v>8</v>
      </c>
      <c r="D89" t="s">
        <v>299</v>
      </c>
      <c r="E89">
        <v>17.600000000000001</v>
      </c>
      <c r="I89">
        <v>2494.4</v>
      </c>
      <c r="J89">
        <v>639.5</v>
      </c>
      <c r="L89">
        <v>62</v>
      </c>
      <c r="Q89">
        <v>1831232</v>
      </c>
      <c r="S89">
        <v>3822.5037399496664</v>
      </c>
    </row>
    <row r="90" spans="3:19" x14ac:dyDescent="0.3">
      <c r="C90">
        <v>8</v>
      </c>
      <c r="D90">
        <v>99</v>
      </c>
      <c r="E90">
        <v>2.6</v>
      </c>
      <c r="I90">
        <v>454.40000000000003</v>
      </c>
      <c r="J90">
        <v>94</v>
      </c>
      <c r="L90">
        <v>15.5</v>
      </c>
      <c r="Q90">
        <v>141684</v>
      </c>
      <c r="S90">
        <v>3822.5037399496664</v>
      </c>
    </row>
    <row r="91" spans="3:19" x14ac:dyDescent="0.3">
      <c r="C91">
        <v>8</v>
      </c>
      <c r="D91">
        <v>101</v>
      </c>
      <c r="E91">
        <v>15</v>
      </c>
      <c r="I91">
        <v>2040</v>
      </c>
      <c r="J91">
        <v>545.5</v>
      </c>
      <c r="L91">
        <v>46.5</v>
      </c>
      <c r="Q91">
        <v>1689548</v>
      </c>
    </row>
    <row r="92" spans="3:19" x14ac:dyDescent="0.3">
      <c r="C92">
        <v>8</v>
      </c>
      <c r="D92" t="s">
        <v>6329</v>
      </c>
      <c r="E92">
        <v>42</v>
      </c>
      <c r="I92">
        <v>5667.5</v>
      </c>
      <c r="J92">
        <v>198.5</v>
      </c>
      <c r="K92">
        <v>51.5</v>
      </c>
      <c r="Q92">
        <v>1378517</v>
      </c>
      <c r="S92">
        <v>833.33333333333337</v>
      </c>
    </row>
    <row r="93" spans="3:19" x14ac:dyDescent="0.3">
      <c r="C93">
        <v>8</v>
      </c>
      <c r="D93">
        <v>303</v>
      </c>
      <c r="E93">
        <v>12.5</v>
      </c>
      <c r="I93">
        <v>1737.5</v>
      </c>
      <c r="J93">
        <v>88.5</v>
      </c>
      <c r="K93">
        <v>51.5</v>
      </c>
      <c r="Q93">
        <v>439301</v>
      </c>
      <c r="S93">
        <v>833.33333333333337</v>
      </c>
    </row>
    <row r="94" spans="3:19" x14ac:dyDescent="0.3">
      <c r="C94">
        <v>8</v>
      </c>
      <c r="D94">
        <v>304</v>
      </c>
      <c r="E94">
        <v>11</v>
      </c>
      <c r="I94">
        <v>1552</v>
      </c>
      <c r="J94">
        <v>110</v>
      </c>
      <c r="Q94">
        <v>450938</v>
      </c>
    </row>
    <row r="95" spans="3:19" x14ac:dyDescent="0.3">
      <c r="C95">
        <v>8</v>
      </c>
      <c r="D95">
        <v>305</v>
      </c>
      <c r="E95">
        <v>2.5</v>
      </c>
      <c r="I95">
        <v>326</v>
      </c>
      <c r="Q95">
        <v>108552</v>
      </c>
    </row>
    <row r="96" spans="3:19" x14ac:dyDescent="0.3">
      <c r="C96">
        <v>8</v>
      </c>
      <c r="D96">
        <v>636</v>
      </c>
      <c r="E96">
        <v>2</v>
      </c>
      <c r="I96">
        <v>240</v>
      </c>
      <c r="Q96">
        <v>47595</v>
      </c>
    </row>
    <row r="97" spans="3:19" x14ac:dyDescent="0.3">
      <c r="C97">
        <v>8</v>
      </c>
      <c r="D97">
        <v>642</v>
      </c>
      <c r="E97">
        <v>14</v>
      </c>
      <c r="I97">
        <v>1812</v>
      </c>
      <c r="Q97">
        <v>332131</v>
      </c>
    </row>
    <row r="98" spans="3:19" x14ac:dyDescent="0.3">
      <c r="C98">
        <v>8</v>
      </c>
      <c r="D98" t="s">
        <v>6330</v>
      </c>
      <c r="E98">
        <v>3</v>
      </c>
      <c r="I98">
        <v>368</v>
      </c>
      <c r="Q98">
        <v>74680</v>
      </c>
    </row>
    <row r="99" spans="3:19" x14ac:dyDescent="0.3">
      <c r="C99">
        <v>8</v>
      </c>
      <c r="D99">
        <v>30</v>
      </c>
      <c r="E99">
        <v>3</v>
      </c>
      <c r="I99">
        <v>368</v>
      </c>
      <c r="Q99">
        <v>74680</v>
      </c>
    </row>
    <row r="100" spans="3:19" x14ac:dyDescent="0.3">
      <c r="C100" t="s">
        <v>6338</v>
      </c>
      <c r="E100">
        <v>62.6</v>
      </c>
      <c r="I100">
        <v>8529.9</v>
      </c>
      <c r="J100">
        <v>838</v>
      </c>
      <c r="K100">
        <v>51.5</v>
      </c>
      <c r="L100">
        <v>62</v>
      </c>
      <c r="Q100">
        <v>3284429</v>
      </c>
      <c r="S100">
        <v>4655.8370732829999</v>
      </c>
    </row>
    <row r="101" spans="3:19" x14ac:dyDescent="0.3">
      <c r="C101">
        <v>9</v>
      </c>
      <c r="D101" t="s">
        <v>299</v>
      </c>
      <c r="E101">
        <v>17.600000000000001</v>
      </c>
      <c r="I101">
        <v>2708.8</v>
      </c>
      <c r="J101">
        <v>605</v>
      </c>
      <c r="L101">
        <v>31</v>
      </c>
      <c r="O101">
        <v>1853</v>
      </c>
      <c r="P101">
        <v>1853</v>
      </c>
      <c r="Q101">
        <v>1771316</v>
      </c>
      <c r="S101">
        <v>3822.5037399496664</v>
      </c>
    </row>
    <row r="102" spans="3:19" x14ac:dyDescent="0.3">
      <c r="C102">
        <v>9</v>
      </c>
      <c r="D102">
        <v>99</v>
      </c>
      <c r="E102">
        <v>2.6</v>
      </c>
      <c r="I102">
        <v>356.8</v>
      </c>
      <c r="J102">
        <v>88</v>
      </c>
      <c r="Q102">
        <v>145362</v>
      </c>
      <c r="S102">
        <v>3822.5037399496664</v>
      </c>
    </row>
    <row r="103" spans="3:19" x14ac:dyDescent="0.3">
      <c r="C103">
        <v>9</v>
      </c>
      <c r="D103">
        <v>101</v>
      </c>
      <c r="E103">
        <v>15</v>
      </c>
      <c r="I103">
        <v>2352</v>
      </c>
      <c r="J103">
        <v>517</v>
      </c>
      <c r="L103">
        <v>31</v>
      </c>
      <c r="O103">
        <v>1853</v>
      </c>
      <c r="P103">
        <v>1853</v>
      </c>
      <c r="Q103">
        <v>1625954</v>
      </c>
    </row>
    <row r="104" spans="3:19" x14ac:dyDescent="0.3">
      <c r="C104">
        <v>9</v>
      </c>
      <c r="D104" t="s">
        <v>6329</v>
      </c>
      <c r="E104">
        <v>42</v>
      </c>
      <c r="I104">
        <v>5563</v>
      </c>
      <c r="J104">
        <v>178</v>
      </c>
      <c r="Q104">
        <v>1358834</v>
      </c>
      <c r="S104">
        <v>833.33333333333337</v>
      </c>
    </row>
    <row r="105" spans="3:19" x14ac:dyDescent="0.3">
      <c r="C105">
        <v>9</v>
      </c>
      <c r="D105">
        <v>303</v>
      </c>
      <c r="E105">
        <v>12.5</v>
      </c>
      <c r="I105">
        <v>1783.5</v>
      </c>
      <c r="J105">
        <v>25</v>
      </c>
      <c r="Q105">
        <v>418187</v>
      </c>
      <c r="S105">
        <v>833.33333333333337</v>
      </c>
    </row>
    <row r="106" spans="3:19" x14ac:dyDescent="0.3">
      <c r="C106">
        <v>9</v>
      </c>
      <c r="D106">
        <v>304</v>
      </c>
      <c r="E106">
        <v>11</v>
      </c>
      <c r="I106">
        <v>1405.5</v>
      </c>
      <c r="J106">
        <v>40</v>
      </c>
      <c r="Q106">
        <v>427160</v>
      </c>
    </row>
    <row r="107" spans="3:19" x14ac:dyDescent="0.3">
      <c r="C107">
        <v>9</v>
      </c>
      <c r="D107">
        <v>305</v>
      </c>
      <c r="E107">
        <v>2.5</v>
      </c>
      <c r="I107">
        <v>357.5</v>
      </c>
      <c r="J107">
        <v>19.5</v>
      </c>
      <c r="Q107">
        <v>112060</v>
      </c>
    </row>
    <row r="108" spans="3:19" x14ac:dyDescent="0.3">
      <c r="C108">
        <v>9</v>
      </c>
      <c r="D108">
        <v>636</v>
      </c>
      <c r="E108">
        <v>2</v>
      </c>
      <c r="I108">
        <v>279.5</v>
      </c>
      <c r="Q108">
        <v>46835</v>
      </c>
    </row>
    <row r="109" spans="3:19" x14ac:dyDescent="0.3">
      <c r="C109">
        <v>9</v>
      </c>
      <c r="D109">
        <v>642</v>
      </c>
      <c r="E109">
        <v>14</v>
      </c>
      <c r="I109">
        <v>1737</v>
      </c>
      <c r="J109">
        <v>93.5</v>
      </c>
      <c r="Q109">
        <v>354592</v>
      </c>
    </row>
    <row r="110" spans="3:19" x14ac:dyDescent="0.3">
      <c r="C110">
        <v>9</v>
      </c>
      <c r="D110" t="s">
        <v>6330</v>
      </c>
      <c r="E110">
        <v>3</v>
      </c>
      <c r="I110">
        <v>496</v>
      </c>
      <c r="Q110">
        <v>73799</v>
      </c>
    </row>
    <row r="111" spans="3:19" x14ac:dyDescent="0.3">
      <c r="C111">
        <v>9</v>
      </c>
      <c r="D111">
        <v>30</v>
      </c>
      <c r="E111">
        <v>3</v>
      </c>
      <c r="I111">
        <v>496</v>
      </c>
      <c r="Q111">
        <v>73799</v>
      </c>
    </row>
    <row r="112" spans="3:19" x14ac:dyDescent="0.3">
      <c r="C112" t="s">
        <v>6339</v>
      </c>
      <c r="E112">
        <v>62.6</v>
      </c>
      <c r="I112">
        <v>8767.7999999999993</v>
      </c>
      <c r="J112">
        <v>783</v>
      </c>
      <c r="L112">
        <v>31</v>
      </c>
      <c r="O112">
        <v>1853</v>
      </c>
      <c r="P112">
        <v>1853</v>
      </c>
      <c r="Q112">
        <v>3203949</v>
      </c>
      <c r="S112">
        <v>4655.8370732829999</v>
      </c>
    </row>
    <row r="113" spans="3:19" x14ac:dyDescent="0.3">
      <c r="C113">
        <v>10</v>
      </c>
      <c r="D113" t="s">
        <v>299</v>
      </c>
      <c r="E113">
        <v>17.600000000000001</v>
      </c>
      <c r="I113">
        <v>3041.6</v>
      </c>
      <c r="J113">
        <v>576</v>
      </c>
      <c r="K113">
        <v>48</v>
      </c>
      <c r="L113">
        <v>31</v>
      </c>
      <c r="Q113">
        <v>1746185</v>
      </c>
      <c r="S113">
        <v>3822.5037399496664</v>
      </c>
    </row>
    <row r="114" spans="3:19" x14ac:dyDescent="0.3">
      <c r="C114">
        <v>10</v>
      </c>
      <c r="D114">
        <v>99</v>
      </c>
      <c r="E114">
        <v>2.6</v>
      </c>
      <c r="I114">
        <v>457.6</v>
      </c>
      <c r="J114">
        <v>88</v>
      </c>
      <c r="K114">
        <v>48</v>
      </c>
      <c r="Q114">
        <v>149408</v>
      </c>
      <c r="S114">
        <v>3822.5037399496664</v>
      </c>
    </row>
    <row r="115" spans="3:19" x14ac:dyDescent="0.3">
      <c r="C115">
        <v>10</v>
      </c>
      <c r="D115">
        <v>101</v>
      </c>
      <c r="E115">
        <v>15</v>
      </c>
      <c r="I115">
        <v>2584</v>
      </c>
      <c r="J115">
        <v>488</v>
      </c>
      <c r="L115">
        <v>31</v>
      </c>
      <c r="Q115">
        <v>1596777</v>
      </c>
    </row>
    <row r="116" spans="3:19" x14ac:dyDescent="0.3">
      <c r="C116">
        <v>10</v>
      </c>
      <c r="D116" t="s">
        <v>6329</v>
      </c>
      <c r="E116">
        <v>41</v>
      </c>
      <c r="I116">
        <v>5908</v>
      </c>
      <c r="J116">
        <v>302</v>
      </c>
      <c r="O116">
        <v>12188</v>
      </c>
      <c r="P116">
        <v>12188</v>
      </c>
      <c r="Q116">
        <v>1353269</v>
      </c>
      <c r="R116">
        <v>3500</v>
      </c>
      <c r="S116">
        <v>833.33333333333337</v>
      </c>
    </row>
    <row r="117" spans="3:19" x14ac:dyDescent="0.3">
      <c r="C117">
        <v>10</v>
      </c>
      <c r="D117">
        <v>303</v>
      </c>
      <c r="E117">
        <v>11.5</v>
      </c>
      <c r="I117">
        <v>1823.25</v>
      </c>
      <c r="J117">
        <v>73.5</v>
      </c>
      <c r="O117">
        <v>4560</v>
      </c>
      <c r="P117">
        <v>4560</v>
      </c>
      <c r="Q117">
        <v>409958</v>
      </c>
      <c r="R117">
        <v>3500</v>
      </c>
      <c r="S117">
        <v>833.33333333333337</v>
      </c>
    </row>
    <row r="118" spans="3:19" x14ac:dyDescent="0.3">
      <c r="C118">
        <v>10</v>
      </c>
      <c r="D118">
        <v>304</v>
      </c>
      <c r="E118">
        <v>12</v>
      </c>
      <c r="I118">
        <v>1542</v>
      </c>
      <c r="J118">
        <v>88.5</v>
      </c>
      <c r="O118">
        <v>6108</v>
      </c>
      <c r="P118">
        <v>6108</v>
      </c>
      <c r="Q118">
        <v>421095</v>
      </c>
    </row>
    <row r="119" spans="3:19" x14ac:dyDescent="0.3">
      <c r="C119">
        <v>10</v>
      </c>
      <c r="D119">
        <v>305</v>
      </c>
      <c r="E119">
        <v>2.5</v>
      </c>
      <c r="I119">
        <v>406.25</v>
      </c>
      <c r="J119">
        <v>30</v>
      </c>
      <c r="O119">
        <v>1520</v>
      </c>
      <c r="P119">
        <v>1520</v>
      </c>
      <c r="Q119">
        <v>120690</v>
      </c>
    </row>
    <row r="120" spans="3:19" x14ac:dyDescent="0.3">
      <c r="C120">
        <v>10</v>
      </c>
      <c r="D120">
        <v>636</v>
      </c>
      <c r="E120">
        <v>2</v>
      </c>
      <c r="I120">
        <v>286</v>
      </c>
      <c r="J120">
        <v>10</v>
      </c>
      <c r="Q120">
        <v>48995</v>
      </c>
    </row>
    <row r="121" spans="3:19" x14ac:dyDescent="0.3">
      <c r="C121">
        <v>10</v>
      </c>
      <c r="D121">
        <v>642</v>
      </c>
      <c r="E121">
        <v>13</v>
      </c>
      <c r="I121">
        <v>1850.5</v>
      </c>
      <c r="J121">
        <v>100</v>
      </c>
      <c r="Q121">
        <v>352531</v>
      </c>
    </row>
    <row r="122" spans="3:19" x14ac:dyDescent="0.3">
      <c r="C122">
        <v>10</v>
      </c>
      <c r="D122" t="s">
        <v>6330</v>
      </c>
      <c r="E122">
        <v>3</v>
      </c>
      <c r="I122">
        <v>528</v>
      </c>
      <c r="Q122">
        <v>73845</v>
      </c>
    </row>
    <row r="123" spans="3:19" x14ac:dyDescent="0.3">
      <c r="C123">
        <v>10</v>
      </c>
      <c r="D123">
        <v>30</v>
      </c>
      <c r="E123">
        <v>3</v>
      </c>
      <c r="I123">
        <v>528</v>
      </c>
      <c r="Q123">
        <v>73845</v>
      </c>
    </row>
    <row r="124" spans="3:19" x14ac:dyDescent="0.3">
      <c r="C124" t="s">
        <v>6340</v>
      </c>
      <c r="E124">
        <v>61.6</v>
      </c>
      <c r="I124">
        <v>9477.6</v>
      </c>
      <c r="J124">
        <v>878</v>
      </c>
      <c r="K124">
        <v>48</v>
      </c>
      <c r="L124">
        <v>31</v>
      </c>
      <c r="O124">
        <v>12188</v>
      </c>
      <c r="P124">
        <v>12188</v>
      </c>
      <c r="Q124">
        <v>3173299</v>
      </c>
      <c r="R124">
        <v>3500</v>
      </c>
      <c r="S124">
        <v>4655.8370732829999</v>
      </c>
    </row>
    <row r="125" spans="3:19" x14ac:dyDescent="0.3">
      <c r="C125">
        <v>11</v>
      </c>
      <c r="D125" t="s">
        <v>299</v>
      </c>
      <c r="E125">
        <v>17.600000000000001</v>
      </c>
      <c r="I125">
        <v>2851.2</v>
      </c>
      <c r="J125">
        <v>690.7</v>
      </c>
      <c r="K125">
        <v>84.8</v>
      </c>
      <c r="L125">
        <v>31</v>
      </c>
      <c r="O125">
        <v>15352</v>
      </c>
      <c r="P125">
        <v>15352</v>
      </c>
      <c r="Q125">
        <v>1833654</v>
      </c>
      <c r="R125">
        <v>3000</v>
      </c>
      <c r="S125">
        <v>3822.5037399496664</v>
      </c>
    </row>
    <row r="126" spans="3:19" x14ac:dyDescent="0.3">
      <c r="C126">
        <v>11</v>
      </c>
      <c r="D126">
        <v>99</v>
      </c>
      <c r="E126">
        <v>2.6</v>
      </c>
      <c r="I126">
        <v>419.2</v>
      </c>
      <c r="J126">
        <v>136.69999999999999</v>
      </c>
      <c r="K126">
        <v>84.8</v>
      </c>
      <c r="O126">
        <v>13852</v>
      </c>
      <c r="P126">
        <v>13852</v>
      </c>
      <c r="Q126">
        <v>188900</v>
      </c>
      <c r="R126">
        <v>3000</v>
      </c>
      <c r="S126">
        <v>3822.5037399496664</v>
      </c>
    </row>
    <row r="127" spans="3:19" x14ac:dyDescent="0.3">
      <c r="C127">
        <v>11</v>
      </c>
      <c r="D127">
        <v>101</v>
      </c>
      <c r="E127">
        <v>15</v>
      </c>
      <c r="I127">
        <v>2432</v>
      </c>
      <c r="J127">
        <v>554</v>
      </c>
      <c r="L127">
        <v>31</v>
      </c>
      <c r="O127">
        <v>1500</v>
      </c>
      <c r="P127">
        <v>1500</v>
      </c>
      <c r="Q127">
        <v>1644754</v>
      </c>
    </row>
    <row r="128" spans="3:19" x14ac:dyDescent="0.3">
      <c r="C128">
        <v>11</v>
      </c>
      <c r="D128" t="s">
        <v>6329</v>
      </c>
      <c r="E128">
        <v>41</v>
      </c>
      <c r="I128">
        <v>5775.75</v>
      </c>
      <c r="J128">
        <v>215</v>
      </c>
      <c r="O128">
        <v>360648</v>
      </c>
      <c r="P128">
        <v>360648</v>
      </c>
      <c r="Q128">
        <v>1667862</v>
      </c>
      <c r="R128">
        <v>3500</v>
      </c>
      <c r="S128">
        <v>833.33333333333337</v>
      </c>
    </row>
    <row r="129" spans="3:19" x14ac:dyDescent="0.3">
      <c r="C129">
        <v>11</v>
      </c>
      <c r="D129">
        <v>303</v>
      </c>
      <c r="E129">
        <v>10.5</v>
      </c>
      <c r="I129">
        <v>1476.25</v>
      </c>
      <c r="O129">
        <v>85840</v>
      </c>
      <c r="P129">
        <v>85840</v>
      </c>
      <c r="Q129">
        <v>413115</v>
      </c>
      <c r="R129">
        <v>3500</v>
      </c>
      <c r="S129">
        <v>833.33333333333337</v>
      </c>
    </row>
    <row r="130" spans="3:19" x14ac:dyDescent="0.3">
      <c r="C130">
        <v>11</v>
      </c>
      <c r="D130">
        <v>304</v>
      </c>
      <c r="E130">
        <v>13</v>
      </c>
      <c r="I130">
        <v>1964</v>
      </c>
      <c r="J130">
        <v>25</v>
      </c>
      <c r="O130">
        <v>119821</v>
      </c>
      <c r="P130">
        <v>119821</v>
      </c>
      <c r="Q130">
        <v>594036</v>
      </c>
    </row>
    <row r="131" spans="3:19" x14ac:dyDescent="0.3">
      <c r="C131">
        <v>11</v>
      </c>
      <c r="D131">
        <v>305</v>
      </c>
      <c r="E131">
        <v>2.5</v>
      </c>
      <c r="I131">
        <v>325</v>
      </c>
      <c r="O131">
        <v>48500</v>
      </c>
      <c r="P131">
        <v>48500</v>
      </c>
      <c r="Q131">
        <v>159393</v>
      </c>
    </row>
    <row r="132" spans="3:19" x14ac:dyDescent="0.3">
      <c r="C132">
        <v>11</v>
      </c>
      <c r="D132">
        <v>636</v>
      </c>
      <c r="E132">
        <v>2</v>
      </c>
      <c r="I132">
        <v>279.5</v>
      </c>
      <c r="O132">
        <v>14543</v>
      </c>
      <c r="P132">
        <v>14543</v>
      </c>
      <c r="Q132">
        <v>62342</v>
      </c>
    </row>
    <row r="133" spans="3:19" x14ac:dyDescent="0.3">
      <c r="C133">
        <v>11</v>
      </c>
      <c r="D133">
        <v>642</v>
      </c>
      <c r="E133">
        <v>13</v>
      </c>
      <c r="I133">
        <v>1731</v>
      </c>
      <c r="J133">
        <v>190</v>
      </c>
      <c r="O133">
        <v>91944</v>
      </c>
      <c r="P133">
        <v>91944</v>
      </c>
      <c r="Q133">
        <v>438976</v>
      </c>
    </row>
    <row r="134" spans="3:19" x14ac:dyDescent="0.3">
      <c r="C134">
        <v>11</v>
      </c>
      <c r="D134" t="s">
        <v>6330</v>
      </c>
      <c r="E134">
        <v>3</v>
      </c>
      <c r="I134">
        <v>528</v>
      </c>
      <c r="O134">
        <v>22000</v>
      </c>
      <c r="P134">
        <v>22000</v>
      </c>
      <c r="Q134">
        <v>95845</v>
      </c>
    </row>
    <row r="135" spans="3:19" x14ac:dyDescent="0.3">
      <c r="C135">
        <v>11</v>
      </c>
      <c r="D135">
        <v>30</v>
      </c>
      <c r="E135">
        <v>3</v>
      </c>
      <c r="I135">
        <v>528</v>
      </c>
      <c r="O135">
        <v>22000</v>
      </c>
      <c r="P135">
        <v>22000</v>
      </c>
      <c r="Q135">
        <v>95845</v>
      </c>
    </row>
    <row r="136" spans="3:19" x14ac:dyDescent="0.3">
      <c r="C136" t="s">
        <v>6341</v>
      </c>
      <c r="E136">
        <v>61.6</v>
      </c>
      <c r="I136">
        <v>9154.9500000000007</v>
      </c>
      <c r="J136">
        <v>905.7</v>
      </c>
      <c r="K136">
        <v>84.8</v>
      </c>
      <c r="L136">
        <v>31</v>
      </c>
      <c r="O136">
        <v>398000</v>
      </c>
      <c r="P136">
        <v>398000</v>
      </c>
      <c r="Q136">
        <v>3597361</v>
      </c>
      <c r="R136">
        <v>6500</v>
      </c>
      <c r="S136">
        <v>4655.8370732829999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6355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3234251.8000000035</v>
      </c>
      <c r="C3" s="344">
        <f t="shared" ref="C3:Z3" si="0">SUBTOTAL(9,C6:C1048576)</f>
        <v>5</v>
      </c>
      <c r="D3" s="344"/>
      <c r="E3" s="344">
        <f>SUBTOTAL(9,E6:E1048576)/4</f>
        <v>3784361.920000012</v>
      </c>
      <c r="F3" s="344"/>
      <c r="G3" s="344">
        <f t="shared" si="0"/>
        <v>8</v>
      </c>
      <c r="H3" s="344">
        <f>SUBTOTAL(9,H6:H1048576)/4</f>
        <v>3846470.9700000146</v>
      </c>
      <c r="I3" s="347">
        <f>IF(B3&lt;&gt;0,H3/B3,"")</f>
        <v>1.1892923643112792</v>
      </c>
      <c r="J3" s="345">
        <f>IF(E3&lt;&gt;0,H3/E3,"")</f>
        <v>1.0164120269976722</v>
      </c>
      <c r="K3" s="346">
        <f t="shared" si="0"/>
        <v>25618.680000000018</v>
      </c>
      <c r="L3" s="346"/>
      <c r="M3" s="344">
        <f t="shared" si="0"/>
        <v>2.4138074639676881</v>
      </c>
      <c r="N3" s="344">
        <f t="shared" si="0"/>
        <v>21226.78</v>
      </c>
      <c r="O3" s="344"/>
      <c r="P3" s="344">
        <f t="shared" si="0"/>
        <v>2</v>
      </c>
      <c r="Q3" s="344">
        <f t="shared" si="0"/>
        <v>18579.120000000006</v>
      </c>
      <c r="R3" s="347">
        <f>IF(K3&lt;&gt;0,Q3/K3,"")</f>
        <v>0.72521769271484682</v>
      </c>
      <c r="S3" s="347">
        <f>IF(N3&lt;&gt;0,Q3/N3,"")</f>
        <v>0.87526793983826123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6352</v>
      </c>
      <c r="B6" s="871">
        <v>3234251.8000000031</v>
      </c>
      <c r="C6" s="872">
        <v>1</v>
      </c>
      <c r="D6" s="872">
        <v>0.85463596462782088</v>
      </c>
      <c r="E6" s="871">
        <v>3784361.9200000125</v>
      </c>
      <c r="F6" s="872">
        <v>1.1700888347654343</v>
      </c>
      <c r="G6" s="872">
        <v>1</v>
      </c>
      <c r="H6" s="871">
        <v>3846470.9700000156</v>
      </c>
      <c r="I6" s="872">
        <v>1.1892923643112796</v>
      </c>
      <c r="J6" s="872">
        <v>1.0164120269976722</v>
      </c>
      <c r="K6" s="871">
        <v>12809.340000000009</v>
      </c>
      <c r="L6" s="872">
        <v>1</v>
      </c>
      <c r="M6" s="872">
        <v>1.206903731983844</v>
      </c>
      <c r="N6" s="871">
        <v>10613.39</v>
      </c>
      <c r="O6" s="872">
        <v>0.82856649913266345</v>
      </c>
      <c r="P6" s="872">
        <v>1</v>
      </c>
      <c r="Q6" s="871">
        <v>9289.5600000000031</v>
      </c>
      <c r="R6" s="872">
        <v>0.72521769271484682</v>
      </c>
      <c r="S6" s="872">
        <v>0.87526793983826123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6353</v>
      </c>
      <c r="B7" s="874">
        <v>3234251.8000000031</v>
      </c>
      <c r="C7" s="875">
        <v>1</v>
      </c>
      <c r="D7" s="875">
        <v>0.85469265261389127</v>
      </c>
      <c r="E7" s="874">
        <v>3784110.9200000125</v>
      </c>
      <c r="F7" s="875">
        <v>1.1700112279445927</v>
      </c>
      <c r="G7" s="875">
        <v>1</v>
      </c>
      <c r="H7" s="874">
        <v>3846470.9700000156</v>
      </c>
      <c r="I7" s="875">
        <v>1.1892923643112796</v>
      </c>
      <c r="J7" s="875">
        <v>1.0164794455866539</v>
      </c>
      <c r="K7" s="874">
        <v>12809.340000000009</v>
      </c>
      <c r="L7" s="875">
        <v>1</v>
      </c>
      <c r="M7" s="875">
        <v>1.206903731983844</v>
      </c>
      <c r="N7" s="874">
        <v>10613.39</v>
      </c>
      <c r="O7" s="875">
        <v>0.82856649913266345</v>
      </c>
      <c r="P7" s="875">
        <v>1</v>
      </c>
      <c r="Q7" s="874">
        <v>9289.5600000000031</v>
      </c>
      <c r="R7" s="875">
        <v>0.72521769271484682</v>
      </c>
      <c r="S7" s="875">
        <v>0.87526793983826123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6354</v>
      </c>
      <c r="B8" s="877"/>
      <c r="C8" s="878"/>
      <c r="D8" s="878"/>
      <c r="E8" s="877">
        <v>251</v>
      </c>
      <c r="F8" s="878"/>
      <c r="G8" s="878">
        <v>1</v>
      </c>
      <c r="H8" s="877"/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599</v>
      </c>
      <c r="B10" s="871"/>
      <c r="C10" s="872"/>
      <c r="D10" s="872"/>
      <c r="E10" s="871">
        <v>251</v>
      </c>
      <c r="F10" s="872"/>
      <c r="G10" s="872">
        <v>1</v>
      </c>
      <c r="H10" s="871"/>
      <c r="I10" s="872"/>
      <c r="J10" s="873"/>
    </row>
    <row r="11" spans="1:28" ht="14.4" customHeight="1" x14ac:dyDescent="0.3">
      <c r="A11" s="880" t="s">
        <v>6356</v>
      </c>
      <c r="B11" s="874"/>
      <c r="C11" s="875"/>
      <c r="D11" s="875"/>
      <c r="E11" s="874">
        <v>251</v>
      </c>
      <c r="F11" s="875"/>
      <c r="G11" s="875">
        <v>1</v>
      </c>
      <c r="H11" s="874"/>
      <c r="I11" s="875"/>
      <c r="J11" s="876"/>
    </row>
    <row r="12" spans="1:28" ht="14.4" customHeight="1" x14ac:dyDescent="0.3">
      <c r="A12" s="882" t="s">
        <v>604</v>
      </c>
      <c r="B12" s="883">
        <v>3234251.8000000035</v>
      </c>
      <c r="C12" s="884">
        <v>1</v>
      </c>
      <c r="D12" s="884">
        <v>0.85469265261389149</v>
      </c>
      <c r="E12" s="883">
        <v>3784110.920000012</v>
      </c>
      <c r="F12" s="884">
        <v>1.1700112279445922</v>
      </c>
      <c r="G12" s="884">
        <v>1</v>
      </c>
      <c r="H12" s="883">
        <v>3846470.9700000142</v>
      </c>
      <c r="I12" s="884">
        <v>1.1892923643112789</v>
      </c>
      <c r="J12" s="885">
        <v>1.0164794455866537</v>
      </c>
    </row>
    <row r="13" spans="1:28" ht="14.4" customHeight="1" x14ac:dyDescent="0.3">
      <c r="A13" s="880" t="s">
        <v>6357</v>
      </c>
      <c r="B13" s="874">
        <v>32496</v>
      </c>
      <c r="C13" s="875">
        <v>1</v>
      </c>
      <c r="D13" s="875">
        <v>0.81096742604189687</v>
      </c>
      <c r="E13" s="874">
        <v>40070.660000000003</v>
      </c>
      <c r="F13" s="875">
        <v>1.2330951501723291</v>
      </c>
      <c r="G13" s="875">
        <v>1</v>
      </c>
      <c r="H13" s="874">
        <v>40372.33</v>
      </c>
      <c r="I13" s="875">
        <v>1.2423784465780405</v>
      </c>
      <c r="J13" s="876">
        <v>1.0075284509913238</v>
      </c>
    </row>
    <row r="14" spans="1:28" ht="14.4" customHeight="1" thickBot="1" x14ac:dyDescent="0.35">
      <c r="A14" s="881" t="s">
        <v>6356</v>
      </c>
      <c r="B14" s="877">
        <v>3201755.8000000035</v>
      </c>
      <c r="C14" s="878">
        <v>1</v>
      </c>
      <c r="D14" s="878">
        <v>0.85516062265847359</v>
      </c>
      <c r="E14" s="877">
        <v>3744040.2600000119</v>
      </c>
      <c r="F14" s="878">
        <v>1.169370962020279</v>
      </c>
      <c r="G14" s="878">
        <v>1</v>
      </c>
      <c r="H14" s="877">
        <v>3806098.6400000141</v>
      </c>
      <c r="I14" s="878">
        <v>1.1887535707751384</v>
      </c>
      <c r="J14" s="879">
        <v>1.0165752437715512</v>
      </c>
    </row>
    <row r="15" spans="1:28" ht="14.4" customHeight="1" x14ac:dyDescent="0.3">
      <c r="A15" s="804" t="s">
        <v>328</v>
      </c>
    </row>
    <row r="16" spans="1:28" ht="14.4" customHeight="1" x14ac:dyDescent="0.3">
      <c r="A16" s="805" t="s">
        <v>2052</v>
      </c>
    </row>
    <row r="17" spans="1:1" ht="14.4" customHeight="1" x14ac:dyDescent="0.3">
      <c r="A17" s="804" t="s">
        <v>6358</v>
      </c>
    </row>
    <row r="18" spans="1:1" ht="14.4" customHeight="1" x14ac:dyDescent="0.3">
      <c r="A18" s="804" t="s">
        <v>6359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6367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27579</v>
      </c>
      <c r="C3" s="404">
        <f t="shared" si="0"/>
        <v>35583</v>
      </c>
      <c r="D3" s="438">
        <f t="shared" si="0"/>
        <v>36242</v>
      </c>
      <c r="E3" s="346">
        <f t="shared" si="0"/>
        <v>3234251.8</v>
      </c>
      <c r="F3" s="344">
        <f t="shared" si="0"/>
        <v>3784361.9199999995</v>
      </c>
      <c r="G3" s="405">
        <f t="shared" si="0"/>
        <v>3846470.9699999983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6360</v>
      </c>
      <c r="B6" s="225"/>
      <c r="C6" s="225">
        <v>21</v>
      </c>
      <c r="D6" s="225"/>
      <c r="E6" s="887"/>
      <c r="F6" s="887">
        <v>2985.99</v>
      </c>
      <c r="G6" s="888"/>
    </row>
    <row r="7" spans="1:7" ht="14.4" customHeight="1" x14ac:dyDescent="0.3">
      <c r="A7" s="857" t="s">
        <v>6357</v>
      </c>
      <c r="B7" s="849">
        <v>295</v>
      </c>
      <c r="C7" s="849">
        <v>335</v>
      </c>
      <c r="D7" s="849">
        <v>339</v>
      </c>
      <c r="E7" s="889">
        <v>32496</v>
      </c>
      <c r="F7" s="889">
        <v>40070.660000000003</v>
      </c>
      <c r="G7" s="890">
        <v>40372.33</v>
      </c>
    </row>
    <row r="8" spans="1:7" ht="14.4" customHeight="1" x14ac:dyDescent="0.3">
      <c r="A8" s="857" t="s">
        <v>2055</v>
      </c>
      <c r="B8" s="849">
        <v>688</v>
      </c>
      <c r="C8" s="849">
        <v>947</v>
      </c>
      <c r="D8" s="849">
        <v>670</v>
      </c>
      <c r="E8" s="889">
        <v>76816.960000000021</v>
      </c>
      <c r="F8" s="889">
        <v>90550.630000000019</v>
      </c>
      <c r="G8" s="890">
        <v>60894.280000000013</v>
      </c>
    </row>
    <row r="9" spans="1:7" ht="14.4" customHeight="1" x14ac:dyDescent="0.3">
      <c r="A9" s="857" t="s">
        <v>2056</v>
      </c>
      <c r="B9" s="849">
        <v>1869</v>
      </c>
      <c r="C9" s="849">
        <v>2984</v>
      </c>
      <c r="D9" s="849">
        <v>2576</v>
      </c>
      <c r="E9" s="889">
        <v>189829.67</v>
      </c>
      <c r="F9" s="889">
        <v>288367.63000000006</v>
      </c>
      <c r="G9" s="890">
        <v>250556.24999999991</v>
      </c>
    </row>
    <row r="10" spans="1:7" ht="14.4" customHeight="1" x14ac:dyDescent="0.3">
      <c r="A10" s="857" t="s">
        <v>2057</v>
      </c>
      <c r="B10" s="849"/>
      <c r="C10" s="849">
        <v>0</v>
      </c>
      <c r="D10" s="849"/>
      <c r="E10" s="889"/>
      <c r="F10" s="889">
        <v>0</v>
      </c>
      <c r="G10" s="890"/>
    </row>
    <row r="11" spans="1:7" ht="14.4" customHeight="1" x14ac:dyDescent="0.3">
      <c r="A11" s="857" t="s">
        <v>2058</v>
      </c>
      <c r="B11" s="849">
        <v>2164</v>
      </c>
      <c r="C11" s="849">
        <v>2726</v>
      </c>
      <c r="D11" s="849">
        <v>2720</v>
      </c>
      <c r="E11" s="889">
        <v>238128.33</v>
      </c>
      <c r="F11" s="889">
        <v>295870.61999999994</v>
      </c>
      <c r="G11" s="890">
        <v>296748.6399999999</v>
      </c>
    </row>
    <row r="12" spans="1:7" ht="14.4" customHeight="1" x14ac:dyDescent="0.3">
      <c r="A12" s="857" t="s">
        <v>6361</v>
      </c>
      <c r="B12" s="849"/>
      <c r="C12" s="849"/>
      <c r="D12" s="849">
        <v>1</v>
      </c>
      <c r="E12" s="889"/>
      <c r="F12" s="889"/>
      <c r="G12" s="890">
        <v>126</v>
      </c>
    </row>
    <row r="13" spans="1:7" ht="14.4" customHeight="1" x14ac:dyDescent="0.3">
      <c r="A13" s="857" t="s">
        <v>2059</v>
      </c>
      <c r="B13" s="849">
        <v>1229</v>
      </c>
      <c r="C13" s="849">
        <v>1679</v>
      </c>
      <c r="D13" s="849">
        <v>1826</v>
      </c>
      <c r="E13" s="889">
        <v>162854.25999999998</v>
      </c>
      <c r="F13" s="889">
        <v>187722.18999999983</v>
      </c>
      <c r="G13" s="890">
        <v>201990.45999999988</v>
      </c>
    </row>
    <row r="14" spans="1:7" ht="14.4" customHeight="1" x14ac:dyDescent="0.3">
      <c r="A14" s="857" t="s">
        <v>2060</v>
      </c>
      <c r="B14" s="849">
        <v>2311</v>
      </c>
      <c r="C14" s="849">
        <v>2525</v>
      </c>
      <c r="D14" s="849">
        <v>2102</v>
      </c>
      <c r="E14" s="889">
        <v>252849.97999999992</v>
      </c>
      <c r="F14" s="889">
        <v>232373.58999999982</v>
      </c>
      <c r="G14" s="890">
        <v>226464.92999999988</v>
      </c>
    </row>
    <row r="15" spans="1:7" ht="14.4" customHeight="1" x14ac:dyDescent="0.3">
      <c r="A15" s="857" t="s">
        <v>2061</v>
      </c>
      <c r="B15" s="849"/>
      <c r="C15" s="849"/>
      <c r="D15" s="849">
        <v>51</v>
      </c>
      <c r="E15" s="889"/>
      <c r="F15" s="889"/>
      <c r="G15" s="890">
        <v>5345.67</v>
      </c>
    </row>
    <row r="16" spans="1:7" ht="14.4" customHeight="1" x14ac:dyDescent="0.3">
      <c r="A16" s="857" t="s">
        <v>6362</v>
      </c>
      <c r="B16" s="849"/>
      <c r="C16" s="849"/>
      <c r="D16" s="849">
        <v>15</v>
      </c>
      <c r="E16" s="889"/>
      <c r="F16" s="889"/>
      <c r="G16" s="890">
        <v>3910.99</v>
      </c>
    </row>
    <row r="17" spans="1:7" ht="14.4" customHeight="1" x14ac:dyDescent="0.3">
      <c r="A17" s="857" t="s">
        <v>6363</v>
      </c>
      <c r="B17" s="849"/>
      <c r="C17" s="849">
        <v>4</v>
      </c>
      <c r="D17" s="849"/>
      <c r="E17" s="889"/>
      <c r="F17" s="889">
        <v>1678</v>
      </c>
      <c r="G17" s="890"/>
    </row>
    <row r="18" spans="1:7" ht="14.4" customHeight="1" x14ac:dyDescent="0.3">
      <c r="A18" s="857" t="s">
        <v>2064</v>
      </c>
      <c r="B18" s="849">
        <v>2147</v>
      </c>
      <c r="C18" s="849">
        <v>2662</v>
      </c>
      <c r="D18" s="849">
        <v>3143</v>
      </c>
      <c r="E18" s="889">
        <v>249933.35</v>
      </c>
      <c r="F18" s="889">
        <v>288620.30999999994</v>
      </c>
      <c r="G18" s="890">
        <v>354207.62999999995</v>
      </c>
    </row>
    <row r="19" spans="1:7" ht="14.4" customHeight="1" x14ac:dyDescent="0.3">
      <c r="A19" s="857" t="s">
        <v>2065</v>
      </c>
      <c r="B19" s="849">
        <v>2010</v>
      </c>
      <c r="C19" s="849">
        <v>2575</v>
      </c>
      <c r="D19" s="849">
        <v>1703</v>
      </c>
      <c r="E19" s="889">
        <v>224431.98999999996</v>
      </c>
      <c r="F19" s="889">
        <v>254193.93999999994</v>
      </c>
      <c r="G19" s="890">
        <v>169503.63</v>
      </c>
    </row>
    <row r="20" spans="1:7" ht="14.4" customHeight="1" x14ac:dyDescent="0.3">
      <c r="A20" s="857" t="s">
        <v>2066</v>
      </c>
      <c r="B20" s="849">
        <v>1447</v>
      </c>
      <c r="C20" s="849">
        <v>1349</v>
      </c>
      <c r="D20" s="849">
        <v>1530</v>
      </c>
      <c r="E20" s="889">
        <v>163082.66000000003</v>
      </c>
      <c r="F20" s="889">
        <v>115568.64000000001</v>
      </c>
      <c r="G20" s="890">
        <v>131758.97</v>
      </c>
    </row>
    <row r="21" spans="1:7" ht="14.4" customHeight="1" x14ac:dyDescent="0.3">
      <c r="A21" s="857" t="s">
        <v>2067</v>
      </c>
      <c r="B21" s="849">
        <v>1868</v>
      </c>
      <c r="C21" s="849">
        <v>2475</v>
      </c>
      <c r="D21" s="849">
        <v>2559</v>
      </c>
      <c r="E21" s="889">
        <v>216255.65</v>
      </c>
      <c r="F21" s="889">
        <v>265618.9599999999</v>
      </c>
      <c r="G21" s="890">
        <v>273427.60999999993</v>
      </c>
    </row>
    <row r="22" spans="1:7" ht="14.4" customHeight="1" x14ac:dyDescent="0.3">
      <c r="A22" s="857" t="s">
        <v>2068</v>
      </c>
      <c r="B22" s="849"/>
      <c r="C22" s="849"/>
      <c r="D22" s="849">
        <v>35</v>
      </c>
      <c r="E22" s="889"/>
      <c r="F22" s="889"/>
      <c r="G22" s="890">
        <v>3470.99</v>
      </c>
    </row>
    <row r="23" spans="1:7" ht="14.4" customHeight="1" x14ac:dyDescent="0.3">
      <c r="A23" s="857" t="s">
        <v>6364</v>
      </c>
      <c r="B23" s="849"/>
      <c r="C23" s="849">
        <v>18</v>
      </c>
      <c r="D23" s="849"/>
      <c r="E23" s="889"/>
      <c r="F23" s="889">
        <v>3455.66</v>
      </c>
      <c r="G23" s="890"/>
    </row>
    <row r="24" spans="1:7" ht="14.4" customHeight="1" x14ac:dyDescent="0.3">
      <c r="A24" s="857" t="s">
        <v>2070</v>
      </c>
      <c r="B24" s="849">
        <v>1616</v>
      </c>
      <c r="C24" s="849">
        <v>1867</v>
      </c>
      <c r="D24" s="849">
        <v>2316</v>
      </c>
      <c r="E24" s="889">
        <v>182246.65</v>
      </c>
      <c r="F24" s="889">
        <v>208753.27999999991</v>
      </c>
      <c r="G24" s="890">
        <v>219199.9599999999</v>
      </c>
    </row>
    <row r="25" spans="1:7" ht="14.4" customHeight="1" x14ac:dyDescent="0.3">
      <c r="A25" s="857" t="s">
        <v>2071</v>
      </c>
      <c r="B25" s="849">
        <v>1297</v>
      </c>
      <c r="C25" s="849">
        <v>1914</v>
      </c>
      <c r="D25" s="849">
        <v>2271</v>
      </c>
      <c r="E25" s="889">
        <v>141298.00000000003</v>
      </c>
      <c r="F25" s="889">
        <v>187477.64999999997</v>
      </c>
      <c r="G25" s="890">
        <v>222981.95999999996</v>
      </c>
    </row>
    <row r="26" spans="1:7" ht="14.4" customHeight="1" x14ac:dyDescent="0.3">
      <c r="A26" s="857" t="s">
        <v>2072</v>
      </c>
      <c r="B26" s="849"/>
      <c r="C26" s="849"/>
      <c r="D26" s="849">
        <v>43</v>
      </c>
      <c r="E26" s="889"/>
      <c r="F26" s="889"/>
      <c r="G26" s="890">
        <v>3492</v>
      </c>
    </row>
    <row r="27" spans="1:7" ht="14.4" customHeight="1" x14ac:dyDescent="0.3">
      <c r="A27" s="857" t="s">
        <v>2073</v>
      </c>
      <c r="B27" s="849">
        <v>1113</v>
      </c>
      <c r="C27" s="849">
        <v>1949</v>
      </c>
      <c r="D27" s="849">
        <v>2232</v>
      </c>
      <c r="E27" s="889">
        <v>125062</v>
      </c>
      <c r="F27" s="889">
        <v>184530.98999999996</v>
      </c>
      <c r="G27" s="890">
        <v>204689.64999999994</v>
      </c>
    </row>
    <row r="28" spans="1:7" ht="14.4" customHeight="1" x14ac:dyDescent="0.3">
      <c r="A28" s="857" t="s">
        <v>2074</v>
      </c>
      <c r="B28" s="849">
        <v>1834</v>
      </c>
      <c r="C28" s="849">
        <v>2138</v>
      </c>
      <c r="D28" s="849">
        <v>2114</v>
      </c>
      <c r="E28" s="889">
        <v>184752.99999999997</v>
      </c>
      <c r="F28" s="889">
        <v>204344.97999999995</v>
      </c>
      <c r="G28" s="890">
        <v>195567.62999999995</v>
      </c>
    </row>
    <row r="29" spans="1:7" ht="14.4" customHeight="1" x14ac:dyDescent="0.3">
      <c r="A29" s="857" t="s">
        <v>2075</v>
      </c>
      <c r="B29" s="849">
        <v>1710</v>
      </c>
      <c r="C29" s="849">
        <v>2398</v>
      </c>
      <c r="D29" s="849">
        <v>2367</v>
      </c>
      <c r="E29" s="889">
        <v>216410.31</v>
      </c>
      <c r="F29" s="889">
        <v>264801.63999999984</v>
      </c>
      <c r="G29" s="890">
        <v>260060.60999999993</v>
      </c>
    </row>
    <row r="30" spans="1:7" ht="14.4" customHeight="1" x14ac:dyDescent="0.3">
      <c r="A30" s="857" t="s">
        <v>2076</v>
      </c>
      <c r="B30" s="849"/>
      <c r="C30" s="849"/>
      <c r="D30" s="849">
        <v>111</v>
      </c>
      <c r="E30" s="889"/>
      <c r="F30" s="889"/>
      <c r="G30" s="890">
        <v>20579.330000000002</v>
      </c>
    </row>
    <row r="31" spans="1:7" ht="14.4" customHeight="1" x14ac:dyDescent="0.3">
      <c r="A31" s="857" t="s">
        <v>2077</v>
      </c>
      <c r="B31" s="849">
        <v>1965</v>
      </c>
      <c r="C31" s="849">
        <v>2359</v>
      </c>
      <c r="D31" s="849">
        <v>2731</v>
      </c>
      <c r="E31" s="889">
        <v>326817.98999999993</v>
      </c>
      <c r="F31" s="889">
        <v>329399.26000000007</v>
      </c>
      <c r="G31" s="890">
        <v>399012.50999999989</v>
      </c>
    </row>
    <row r="32" spans="1:7" ht="14.4" customHeight="1" x14ac:dyDescent="0.3">
      <c r="A32" s="857" t="s">
        <v>6365</v>
      </c>
      <c r="B32" s="849"/>
      <c r="C32" s="849">
        <v>12</v>
      </c>
      <c r="D32" s="849"/>
      <c r="E32" s="889"/>
      <c r="F32" s="889">
        <v>956</v>
      </c>
      <c r="G32" s="890"/>
    </row>
    <row r="33" spans="1:7" ht="14.4" customHeight="1" x14ac:dyDescent="0.3">
      <c r="A33" s="857" t="s">
        <v>6366</v>
      </c>
      <c r="B33" s="849"/>
      <c r="C33" s="849">
        <v>54</v>
      </c>
      <c r="D33" s="849"/>
      <c r="E33" s="889"/>
      <c r="F33" s="889">
        <v>6836.33</v>
      </c>
      <c r="G33" s="890"/>
    </row>
    <row r="34" spans="1:7" ht="14.4" customHeight="1" thickBot="1" x14ac:dyDescent="0.35">
      <c r="A34" s="893" t="s">
        <v>2078</v>
      </c>
      <c r="B34" s="851">
        <v>2016</v>
      </c>
      <c r="C34" s="851">
        <v>2592</v>
      </c>
      <c r="D34" s="851">
        <v>2787</v>
      </c>
      <c r="E34" s="891">
        <v>250985.00000000003</v>
      </c>
      <c r="F34" s="891">
        <v>330184.97000000003</v>
      </c>
      <c r="G34" s="892">
        <v>302108.93999999994</v>
      </c>
    </row>
    <row r="35" spans="1:7" ht="14.4" customHeight="1" x14ac:dyDescent="0.3">
      <c r="A35" s="804" t="s">
        <v>328</v>
      </c>
    </row>
    <row r="36" spans="1:7" ht="14.4" customHeight="1" x14ac:dyDescent="0.3">
      <c r="A36" s="805" t="s">
        <v>2052</v>
      </c>
    </row>
    <row r="37" spans="1:7" ht="14.4" customHeight="1" x14ac:dyDescent="0.3">
      <c r="A37" s="804" t="s">
        <v>6358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6538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27666.799999999999</v>
      </c>
      <c r="H3" s="208">
        <f t="shared" si="0"/>
        <v>3247061.1399999997</v>
      </c>
      <c r="I3" s="78"/>
      <c r="J3" s="78"/>
      <c r="K3" s="208">
        <f t="shared" si="0"/>
        <v>35648.1</v>
      </c>
      <c r="L3" s="208">
        <f t="shared" si="0"/>
        <v>3794975.3100000005</v>
      </c>
      <c r="M3" s="78"/>
      <c r="N3" s="78"/>
      <c r="O3" s="208">
        <f t="shared" si="0"/>
        <v>36314.979999999996</v>
      </c>
      <c r="P3" s="208">
        <f t="shared" si="0"/>
        <v>3855760.5300000003</v>
      </c>
      <c r="Q3" s="79">
        <f>IF(L3=0,0,P3/L3)</f>
        <v>1.0160172899780999</v>
      </c>
      <c r="R3" s="209">
        <f>IF(O3=0,0,P3/O3)</f>
        <v>106.17548267959945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6368</v>
      </c>
      <c r="C6" s="825" t="s">
        <v>599</v>
      </c>
      <c r="D6" s="825" t="s">
        <v>6369</v>
      </c>
      <c r="E6" s="825" t="s">
        <v>6370</v>
      </c>
      <c r="F6" s="825" t="s">
        <v>6371</v>
      </c>
      <c r="G6" s="225"/>
      <c r="H6" s="225"/>
      <c r="I6" s="825"/>
      <c r="J6" s="825"/>
      <c r="K6" s="225">
        <v>1</v>
      </c>
      <c r="L6" s="225">
        <v>251</v>
      </c>
      <c r="M6" s="825">
        <v>1</v>
      </c>
      <c r="N6" s="825">
        <v>251</v>
      </c>
      <c r="O6" s="225"/>
      <c r="P6" s="225"/>
      <c r="Q6" s="830"/>
      <c r="R6" s="848"/>
    </row>
    <row r="7" spans="1:18" ht="14.4" customHeight="1" x14ac:dyDescent="0.3">
      <c r="A7" s="831" t="s">
        <v>6372</v>
      </c>
      <c r="B7" s="832" t="s">
        <v>6373</v>
      </c>
      <c r="C7" s="832" t="s">
        <v>604</v>
      </c>
      <c r="D7" s="832" t="s">
        <v>6374</v>
      </c>
      <c r="E7" s="832" t="s">
        <v>6375</v>
      </c>
      <c r="F7" s="832" t="s">
        <v>6376</v>
      </c>
      <c r="G7" s="849">
        <v>1</v>
      </c>
      <c r="H7" s="849">
        <v>108.25</v>
      </c>
      <c r="I7" s="832"/>
      <c r="J7" s="832">
        <v>108.25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6372</v>
      </c>
      <c r="B8" s="832" t="s">
        <v>6373</v>
      </c>
      <c r="C8" s="832" t="s">
        <v>604</v>
      </c>
      <c r="D8" s="832" t="s">
        <v>6374</v>
      </c>
      <c r="E8" s="832" t="s">
        <v>6377</v>
      </c>
      <c r="F8" s="832" t="s">
        <v>6378</v>
      </c>
      <c r="G8" s="849">
        <v>66.499999999999986</v>
      </c>
      <c r="H8" s="849">
        <v>10044.390000000012</v>
      </c>
      <c r="I8" s="832">
        <v>1.2247060587919005</v>
      </c>
      <c r="J8" s="832">
        <v>151.04345864661676</v>
      </c>
      <c r="K8" s="849">
        <v>54.300000000000018</v>
      </c>
      <c r="L8" s="849">
        <v>8201.470000000003</v>
      </c>
      <c r="M8" s="832">
        <v>1</v>
      </c>
      <c r="N8" s="832">
        <v>151.03996316758747</v>
      </c>
      <c r="O8" s="849">
        <v>64.300000000000011</v>
      </c>
      <c r="P8" s="849">
        <v>7670.2900000000027</v>
      </c>
      <c r="Q8" s="837">
        <v>0.93523356178831352</v>
      </c>
      <c r="R8" s="850">
        <v>119.28911353032662</v>
      </c>
    </row>
    <row r="9" spans="1:18" ht="14.4" customHeight="1" x14ac:dyDescent="0.3">
      <c r="A9" s="831" t="s">
        <v>6372</v>
      </c>
      <c r="B9" s="832" t="s">
        <v>6373</v>
      </c>
      <c r="C9" s="832" t="s">
        <v>604</v>
      </c>
      <c r="D9" s="832" t="s">
        <v>6374</v>
      </c>
      <c r="E9" s="832" t="s">
        <v>6379</v>
      </c>
      <c r="F9" s="832" t="s">
        <v>6380</v>
      </c>
      <c r="G9" s="849"/>
      <c r="H9" s="849"/>
      <c r="I9" s="832"/>
      <c r="J9" s="832"/>
      <c r="K9" s="849">
        <v>0.2</v>
      </c>
      <c r="L9" s="849">
        <v>50.71</v>
      </c>
      <c r="M9" s="832">
        <v>1</v>
      </c>
      <c r="N9" s="832">
        <v>253.54999999999998</v>
      </c>
      <c r="O9" s="849"/>
      <c r="P9" s="849"/>
      <c r="Q9" s="837"/>
      <c r="R9" s="850"/>
    </row>
    <row r="10" spans="1:18" ht="14.4" customHeight="1" x14ac:dyDescent="0.3">
      <c r="A10" s="831" t="s">
        <v>6372</v>
      </c>
      <c r="B10" s="832" t="s">
        <v>6373</v>
      </c>
      <c r="C10" s="832" t="s">
        <v>604</v>
      </c>
      <c r="D10" s="832" t="s">
        <v>6374</v>
      </c>
      <c r="E10" s="832" t="s">
        <v>6381</v>
      </c>
      <c r="F10" s="832" t="s">
        <v>6382</v>
      </c>
      <c r="G10" s="849"/>
      <c r="H10" s="849"/>
      <c r="I10" s="832"/>
      <c r="J10" s="832"/>
      <c r="K10" s="849"/>
      <c r="L10" s="849"/>
      <c r="M10" s="832"/>
      <c r="N10" s="832"/>
      <c r="O10" s="849">
        <v>0.1</v>
      </c>
      <c r="P10" s="849">
        <v>8.4</v>
      </c>
      <c r="Q10" s="837"/>
      <c r="R10" s="850">
        <v>84</v>
      </c>
    </row>
    <row r="11" spans="1:18" ht="14.4" customHeight="1" x14ac:dyDescent="0.3">
      <c r="A11" s="831" t="s">
        <v>6372</v>
      </c>
      <c r="B11" s="832" t="s">
        <v>6373</v>
      </c>
      <c r="C11" s="832" t="s">
        <v>604</v>
      </c>
      <c r="D11" s="832" t="s">
        <v>6374</v>
      </c>
      <c r="E11" s="832" t="s">
        <v>6383</v>
      </c>
      <c r="F11" s="832" t="s">
        <v>1870</v>
      </c>
      <c r="G11" s="849">
        <v>1.2000000000000002</v>
      </c>
      <c r="H11" s="849">
        <v>91.6</v>
      </c>
      <c r="I11" s="832">
        <v>5.9596616785946646</v>
      </c>
      <c r="J11" s="832">
        <v>76.333333333333314</v>
      </c>
      <c r="K11" s="849">
        <v>0.2</v>
      </c>
      <c r="L11" s="849">
        <v>15.37</v>
      </c>
      <c r="M11" s="832">
        <v>1</v>
      </c>
      <c r="N11" s="832">
        <v>76.849999999999994</v>
      </c>
      <c r="O11" s="849">
        <v>0.2</v>
      </c>
      <c r="P11" s="849">
        <v>15.37</v>
      </c>
      <c r="Q11" s="837">
        <v>1</v>
      </c>
      <c r="R11" s="850">
        <v>76.849999999999994</v>
      </c>
    </row>
    <row r="12" spans="1:18" ht="14.4" customHeight="1" x14ac:dyDescent="0.3">
      <c r="A12" s="831" t="s">
        <v>6372</v>
      </c>
      <c r="B12" s="832" t="s">
        <v>6373</v>
      </c>
      <c r="C12" s="832" t="s">
        <v>604</v>
      </c>
      <c r="D12" s="832" t="s">
        <v>6374</v>
      </c>
      <c r="E12" s="832" t="s">
        <v>6384</v>
      </c>
      <c r="F12" s="832" t="s">
        <v>637</v>
      </c>
      <c r="G12" s="849">
        <v>0.30000000000000004</v>
      </c>
      <c r="H12" s="849">
        <v>23.4</v>
      </c>
      <c r="I12" s="832">
        <v>0.75</v>
      </c>
      <c r="J12" s="832">
        <v>77.999999999999986</v>
      </c>
      <c r="K12" s="849">
        <v>0.4</v>
      </c>
      <c r="L12" s="849">
        <v>31.2</v>
      </c>
      <c r="M12" s="832">
        <v>1</v>
      </c>
      <c r="N12" s="832">
        <v>78</v>
      </c>
      <c r="O12" s="849">
        <v>0.1</v>
      </c>
      <c r="P12" s="849">
        <v>7.8</v>
      </c>
      <c r="Q12" s="837">
        <v>0.25</v>
      </c>
      <c r="R12" s="850">
        <v>78</v>
      </c>
    </row>
    <row r="13" spans="1:18" ht="14.4" customHeight="1" x14ac:dyDescent="0.3">
      <c r="A13" s="831" t="s">
        <v>6372</v>
      </c>
      <c r="B13" s="832" t="s">
        <v>6373</v>
      </c>
      <c r="C13" s="832" t="s">
        <v>604</v>
      </c>
      <c r="D13" s="832" t="s">
        <v>6374</v>
      </c>
      <c r="E13" s="832" t="s">
        <v>6385</v>
      </c>
      <c r="F13" s="832"/>
      <c r="G13" s="849">
        <v>5</v>
      </c>
      <c r="H13" s="849">
        <v>710.55</v>
      </c>
      <c r="I13" s="832"/>
      <c r="J13" s="832">
        <v>142.10999999999999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6372</v>
      </c>
      <c r="B14" s="832" t="s">
        <v>6373</v>
      </c>
      <c r="C14" s="832" t="s">
        <v>604</v>
      </c>
      <c r="D14" s="832" t="s">
        <v>6374</v>
      </c>
      <c r="E14" s="832" t="s">
        <v>6386</v>
      </c>
      <c r="F14" s="832" t="s">
        <v>724</v>
      </c>
      <c r="G14" s="849">
        <v>0.2</v>
      </c>
      <c r="H14" s="849">
        <v>14.14</v>
      </c>
      <c r="I14" s="832"/>
      <c r="J14" s="832">
        <v>70.7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 t="s">
        <v>6372</v>
      </c>
      <c r="B15" s="832" t="s">
        <v>6373</v>
      </c>
      <c r="C15" s="832" t="s">
        <v>604</v>
      </c>
      <c r="D15" s="832" t="s">
        <v>6374</v>
      </c>
      <c r="E15" s="832" t="s">
        <v>6387</v>
      </c>
      <c r="F15" s="832" t="s">
        <v>1268</v>
      </c>
      <c r="G15" s="849">
        <v>0.8</v>
      </c>
      <c r="H15" s="849">
        <v>211.24</v>
      </c>
      <c r="I15" s="832"/>
      <c r="J15" s="832">
        <v>264.05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 t="s">
        <v>6372</v>
      </c>
      <c r="B16" s="832" t="s">
        <v>6373</v>
      </c>
      <c r="C16" s="832" t="s">
        <v>604</v>
      </c>
      <c r="D16" s="832" t="s">
        <v>6374</v>
      </c>
      <c r="E16" s="832" t="s">
        <v>6388</v>
      </c>
      <c r="F16" s="832" t="s">
        <v>6382</v>
      </c>
      <c r="G16" s="849">
        <v>1</v>
      </c>
      <c r="H16" s="849">
        <v>21.13</v>
      </c>
      <c r="I16" s="832"/>
      <c r="J16" s="832">
        <v>21.13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" customHeight="1" x14ac:dyDescent="0.3">
      <c r="A17" s="831" t="s">
        <v>6372</v>
      </c>
      <c r="B17" s="832" t="s">
        <v>6373</v>
      </c>
      <c r="C17" s="832" t="s">
        <v>604</v>
      </c>
      <c r="D17" s="832" t="s">
        <v>6374</v>
      </c>
      <c r="E17" s="832" t="s">
        <v>6389</v>
      </c>
      <c r="F17" s="832" t="s">
        <v>6390</v>
      </c>
      <c r="G17" s="849">
        <v>5</v>
      </c>
      <c r="H17" s="849">
        <v>12.2</v>
      </c>
      <c r="I17" s="832"/>
      <c r="J17" s="832">
        <v>2.44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6372</v>
      </c>
      <c r="B18" s="832" t="s">
        <v>6373</v>
      </c>
      <c r="C18" s="832" t="s">
        <v>604</v>
      </c>
      <c r="D18" s="832" t="s">
        <v>6374</v>
      </c>
      <c r="E18" s="832" t="s">
        <v>6391</v>
      </c>
      <c r="F18" s="832" t="s">
        <v>6392</v>
      </c>
      <c r="G18" s="849">
        <v>1</v>
      </c>
      <c r="H18" s="849">
        <v>144.97</v>
      </c>
      <c r="I18" s="832">
        <v>1</v>
      </c>
      <c r="J18" s="832">
        <v>144.97</v>
      </c>
      <c r="K18" s="849">
        <v>1</v>
      </c>
      <c r="L18" s="849">
        <v>144.97</v>
      </c>
      <c r="M18" s="832">
        <v>1</v>
      </c>
      <c r="N18" s="832">
        <v>144.97</v>
      </c>
      <c r="O18" s="849"/>
      <c r="P18" s="849"/>
      <c r="Q18" s="837"/>
      <c r="R18" s="850"/>
    </row>
    <row r="19" spans="1:18" ht="14.4" customHeight="1" x14ac:dyDescent="0.3">
      <c r="A19" s="831" t="s">
        <v>6372</v>
      </c>
      <c r="B19" s="832" t="s">
        <v>6373</v>
      </c>
      <c r="C19" s="832" t="s">
        <v>604</v>
      </c>
      <c r="D19" s="832" t="s">
        <v>6374</v>
      </c>
      <c r="E19" s="832" t="s">
        <v>6393</v>
      </c>
      <c r="F19" s="832" t="s">
        <v>1268</v>
      </c>
      <c r="G19" s="849">
        <v>5.8000000000000025</v>
      </c>
      <c r="H19" s="849">
        <v>1427.4699999999998</v>
      </c>
      <c r="I19" s="832">
        <v>0.67575743230448793</v>
      </c>
      <c r="J19" s="832">
        <v>246.11551724137917</v>
      </c>
      <c r="K19" s="849">
        <v>8.0000000000000036</v>
      </c>
      <c r="L19" s="849">
        <v>2112.3999999999992</v>
      </c>
      <c r="M19" s="832">
        <v>1</v>
      </c>
      <c r="N19" s="832">
        <v>264.04999999999978</v>
      </c>
      <c r="O19" s="849">
        <v>7.280000000000002</v>
      </c>
      <c r="P19" s="849">
        <v>1530.4299999999998</v>
      </c>
      <c r="Q19" s="837">
        <v>0.72449820109827701</v>
      </c>
      <c r="R19" s="850">
        <v>210.22390109890102</v>
      </c>
    </row>
    <row r="20" spans="1:18" ht="14.4" customHeight="1" x14ac:dyDescent="0.3">
      <c r="A20" s="831" t="s">
        <v>6372</v>
      </c>
      <c r="B20" s="832" t="s">
        <v>6373</v>
      </c>
      <c r="C20" s="832" t="s">
        <v>604</v>
      </c>
      <c r="D20" s="832" t="s">
        <v>6374</v>
      </c>
      <c r="E20" s="832" t="s">
        <v>6394</v>
      </c>
      <c r="F20" s="832" t="s">
        <v>6395</v>
      </c>
      <c r="G20" s="849"/>
      <c r="H20" s="849"/>
      <c r="I20" s="832"/>
      <c r="J20" s="832"/>
      <c r="K20" s="849">
        <v>1</v>
      </c>
      <c r="L20" s="849">
        <v>57.27</v>
      </c>
      <c r="M20" s="832">
        <v>1</v>
      </c>
      <c r="N20" s="832">
        <v>57.27</v>
      </c>
      <c r="O20" s="849">
        <v>1</v>
      </c>
      <c r="P20" s="849">
        <v>57.27</v>
      </c>
      <c r="Q20" s="837">
        <v>1</v>
      </c>
      <c r="R20" s="850">
        <v>57.27</v>
      </c>
    </row>
    <row r="21" spans="1:18" ht="14.4" customHeight="1" x14ac:dyDescent="0.3">
      <c r="A21" s="831" t="s">
        <v>6372</v>
      </c>
      <c r="B21" s="832" t="s">
        <v>6373</v>
      </c>
      <c r="C21" s="832" t="s">
        <v>604</v>
      </c>
      <c r="D21" s="832" t="s">
        <v>6369</v>
      </c>
      <c r="E21" s="832" t="s">
        <v>6396</v>
      </c>
      <c r="F21" s="832" t="s">
        <v>6397</v>
      </c>
      <c r="G21" s="849">
        <v>5</v>
      </c>
      <c r="H21" s="849">
        <v>720</v>
      </c>
      <c r="I21" s="832"/>
      <c r="J21" s="832">
        <v>144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6372</v>
      </c>
      <c r="B22" s="832" t="s">
        <v>6373</v>
      </c>
      <c r="C22" s="832" t="s">
        <v>604</v>
      </c>
      <c r="D22" s="832" t="s">
        <v>6369</v>
      </c>
      <c r="E22" s="832" t="s">
        <v>6398</v>
      </c>
      <c r="F22" s="832" t="s">
        <v>6399</v>
      </c>
      <c r="G22" s="849">
        <v>835</v>
      </c>
      <c r="H22" s="849">
        <v>67635</v>
      </c>
      <c r="I22" s="832">
        <v>0.81733151261011949</v>
      </c>
      <c r="J22" s="832">
        <v>81</v>
      </c>
      <c r="K22" s="849">
        <v>997</v>
      </c>
      <c r="L22" s="849">
        <v>82751</v>
      </c>
      <c r="M22" s="832">
        <v>1</v>
      </c>
      <c r="N22" s="832">
        <v>83</v>
      </c>
      <c r="O22" s="849">
        <v>803</v>
      </c>
      <c r="P22" s="849">
        <v>66649</v>
      </c>
      <c r="Q22" s="837">
        <v>0.80541624874623874</v>
      </c>
      <c r="R22" s="850">
        <v>83</v>
      </c>
    </row>
    <row r="23" spans="1:18" ht="14.4" customHeight="1" x14ac:dyDescent="0.3">
      <c r="A23" s="831" t="s">
        <v>6372</v>
      </c>
      <c r="B23" s="832" t="s">
        <v>6373</v>
      </c>
      <c r="C23" s="832" t="s">
        <v>604</v>
      </c>
      <c r="D23" s="832" t="s">
        <v>6369</v>
      </c>
      <c r="E23" s="832" t="s">
        <v>6400</v>
      </c>
      <c r="F23" s="832" t="s">
        <v>6401</v>
      </c>
      <c r="G23" s="849">
        <v>1068</v>
      </c>
      <c r="H23" s="849">
        <v>111072</v>
      </c>
      <c r="I23" s="832">
        <v>1.4473053268007923</v>
      </c>
      <c r="J23" s="832">
        <v>104</v>
      </c>
      <c r="K23" s="849">
        <v>724</v>
      </c>
      <c r="L23" s="849">
        <v>76744</v>
      </c>
      <c r="M23" s="832">
        <v>1</v>
      </c>
      <c r="N23" s="832">
        <v>106</v>
      </c>
      <c r="O23" s="849">
        <v>612</v>
      </c>
      <c r="P23" s="849">
        <v>64872</v>
      </c>
      <c r="Q23" s="837">
        <v>0.84530386740331487</v>
      </c>
      <c r="R23" s="850">
        <v>106</v>
      </c>
    </row>
    <row r="24" spans="1:18" ht="14.4" customHeight="1" x14ac:dyDescent="0.3">
      <c r="A24" s="831" t="s">
        <v>6372</v>
      </c>
      <c r="B24" s="832" t="s">
        <v>6373</v>
      </c>
      <c r="C24" s="832" t="s">
        <v>604</v>
      </c>
      <c r="D24" s="832" t="s">
        <v>6369</v>
      </c>
      <c r="E24" s="832" t="s">
        <v>6402</v>
      </c>
      <c r="F24" s="832" t="s">
        <v>6403</v>
      </c>
      <c r="G24" s="849">
        <v>91</v>
      </c>
      <c r="H24" s="849">
        <v>3185</v>
      </c>
      <c r="I24" s="832">
        <v>0.94594594594594594</v>
      </c>
      <c r="J24" s="832">
        <v>35</v>
      </c>
      <c r="K24" s="849">
        <v>91</v>
      </c>
      <c r="L24" s="849">
        <v>3367</v>
      </c>
      <c r="M24" s="832">
        <v>1</v>
      </c>
      <c r="N24" s="832">
        <v>37</v>
      </c>
      <c r="O24" s="849">
        <v>108</v>
      </c>
      <c r="P24" s="849">
        <v>3996</v>
      </c>
      <c r="Q24" s="837">
        <v>1.1868131868131868</v>
      </c>
      <c r="R24" s="850">
        <v>37</v>
      </c>
    </row>
    <row r="25" spans="1:18" ht="14.4" customHeight="1" x14ac:dyDescent="0.3">
      <c r="A25" s="831" t="s">
        <v>6372</v>
      </c>
      <c r="B25" s="832" t="s">
        <v>6373</v>
      </c>
      <c r="C25" s="832" t="s">
        <v>604</v>
      </c>
      <c r="D25" s="832" t="s">
        <v>6369</v>
      </c>
      <c r="E25" s="832" t="s">
        <v>6404</v>
      </c>
      <c r="F25" s="832" t="s">
        <v>6405</v>
      </c>
      <c r="G25" s="849">
        <v>4</v>
      </c>
      <c r="H25" s="849">
        <v>20</v>
      </c>
      <c r="I25" s="832">
        <v>0.8</v>
      </c>
      <c r="J25" s="832">
        <v>5</v>
      </c>
      <c r="K25" s="849">
        <v>5</v>
      </c>
      <c r="L25" s="849">
        <v>25</v>
      </c>
      <c r="M25" s="832">
        <v>1</v>
      </c>
      <c r="N25" s="832">
        <v>5</v>
      </c>
      <c r="O25" s="849">
        <v>4</v>
      </c>
      <c r="P25" s="849">
        <v>20</v>
      </c>
      <c r="Q25" s="837">
        <v>0.8</v>
      </c>
      <c r="R25" s="850">
        <v>5</v>
      </c>
    </row>
    <row r="26" spans="1:18" ht="14.4" customHeight="1" x14ac:dyDescent="0.3">
      <c r="A26" s="831" t="s">
        <v>6372</v>
      </c>
      <c r="B26" s="832" t="s">
        <v>6373</v>
      </c>
      <c r="C26" s="832" t="s">
        <v>604</v>
      </c>
      <c r="D26" s="832" t="s">
        <v>6369</v>
      </c>
      <c r="E26" s="832" t="s">
        <v>6406</v>
      </c>
      <c r="F26" s="832" t="s">
        <v>6407</v>
      </c>
      <c r="G26" s="849"/>
      <c r="H26" s="849"/>
      <c r="I26" s="832"/>
      <c r="J26" s="832"/>
      <c r="K26" s="849">
        <v>4</v>
      </c>
      <c r="L26" s="849">
        <v>20</v>
      </c>
      <c r="M26" s="832">
        <v>1</v>
      </c>
      <c r="N26" s="832">
        <v>5</v>
      </c>
      <c r="O26" s="849">
        <v>4</v>
      </c>
      <c r="P26" s="849">
        <v>20</v>
      </c>
      <c r="Q26" s="837">
        <v>1</v>
      </c>
      <c r="R26" s="850">
        <v>5</v>
      </c>
    </row>
    <row r="27" spans="1:18" ht="14.4" customHeight="1" x14ac:dyDescent="0.3">
      <c r="A27" s="831" t="s">
        <v>6372</v>
      </c>
      <c r="B27" s="832" t="s">
        <v>6373</v>
      </c>
      <c r="C27" s="832" t="s">
        <v>604</v>
      </c>
      <c r="D27" s="832" t="s">
        <v>6369</v>
      </c>
      <c r="E27" s="832" t="s">
        <v>6408</v>
      </c>
      <c r="F27" s="832" t="s">
        <v>6409</v>
      </c>
      <c r="G27" s="849">
        <v>1</v>
      </c>
      <c r="H27" s="849">
        <v>118</v>
      </c>
      <c r="I27" s="832"/>
      <c r="J27" s="832">
        <v>118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6372</v>
      </c>
      <c r="B28" s="832" t="s">
        <v>6373</v>
      </c>
      <c r="C28" s="832" t="s">
        <v>604</v>
      </c>
      <c r="D28" s="832" t="s">
        <v>6369</v>
      </c>
      <c r="E28" s="832" t="s">
        <v>6410</v>
      </c>
      <c r="F28" s="832" t="s">
        <v>6401</v>
      </c>
      <c r="G28" s="849"/>
      <c r="H28" s="849"/>
      <c r="I28" s="832"/>
      <c r="J28" s="832"/>
      <c r="K28" s="849">
        <v>3</v>
      </c>
      <c r="L28" s="849">
        <v>594</v>
      </c>
      <c r="M28" s="832">
        <v>1</v>
      </c>
      <c r="N28" s="832">
        <v>198</v>
      </c>
      <c r="O28" s="849"/>
      <c r="P28" s="849"/>
      <c r="Q28" s="837"/>
      <c r="R28" s="850"/>
    </row>
    <row r="29" spans="1:18" ht="14.4" customHeight="1" x14ac:dyDescent="0.3">
      <c r="A29" s="831" t="s">
        <v>6372</v>
      </c>
      <c r="B29" s="832" t="s">
        <v>6373</v>
      </c>
      <c r="C29" s="832" t="s">
        <v>604</v>
      </c>
      <c r="D29" s="832" t="s">
        <v>6369</v>
      </c>
      <c r="E29" s="832" t="s">
        <v>6411</v>
      </c>
      <c r="F29" s="832" t="s">
        <v>6412</v>
      </c>
      <c r="G29" s="849">
        <v>117</v>
      </c>
      <c r="H29" s="849">
        <v>23517</v>
      </c>
      <c r="I29" s="832">
        <v>0.75739130434782609</v>
      </c>
      <c r="J29" s="832">
        <v>201</v>
      </c>
      <c r="K29" s="849">
        <v>150</v>
      </c>
      <c r="L29" s="849">
        <v>31050</v>
      </c>
      <c r="M29" s="832">
        <v>1</v>
      </c>
      <c r="N29" s="832">
        <v>207</v>
      </c>
      <c r="O29" s="849">
        <v>130</v>
      </c>
      <c r="P29" s="849">
        <v>26910</v>
      </c>
      <c r="Q29" s="837">
        <v>0.8666666666666667</v>
      </c>
      <c r="R29" s="850">
        <v>207</v>
      </c>
    </row>
    <row r="30" spans="1:18" ht="14.4" customHeight="1" x14ac:dyDescent="0.3">
      <c r="A30" s="831" t="s">
        <v>6372</v>
      </c>
      <c r="B30" s="832" t="s">
        <v>6373</v>
      </c>
      <c r="C30" s="832" t="s">
        <v>604</v>
      </c>
      <c r="D30" s="832" t="s">
        <v>6369</v>
      </c>
      <c r="E30" s="832" t="s">
        <v>6413</v>
      </c>
      <c r="F30" s="832" t="s">
        <v>6414</v>
      </c>
      <c r="G30" s="849">
        <v>35</v>
      </c>
      <c r="H30" s="849">
        <v>10535</v>
      </c>
      <c r="I30" s="832">
        <v>0.68187702265372163</v>
      </c>
      <c r="J30" s="832">
        <v>301</v>
      </c>
      <c r="K30" s="849">
        <v>50</v>
      </c>
      <c r="L30" s="849">
        <v>15450</v>
      </c>
      <c r="M30" s="832">
        <v>1</v>
      </c>
      <c r="N30" s="832">
        <v>309</v>
      </c>
      <c r="O30" s="849">
        <v>47</v>
      </c>
      <c r="P30" s="849">
        <v>14523</v>
      </c>
      <c r="Q30" s="837">
        <v>0.94</v>
      </c>
      <c r="R30" s="850">
        <v>309</v>
      </c>
    </row>
    <row r="31" spans="1:18" ht="14.4" customHeight="1" x14ac:dyDescent="0.3">
      <c r="A31" s="831" t="s">
        <v>6372</v>
      </c>
      <c r="B31" s="832" t="s">
        <v>6373</v>
      </c>
      <c r="C31" s="832" t="s">
        <v>604</v>
      </c>
      <c r="D31" s="832" t="s">
        <v>6369</v>
      </c>
      <c r="E31" s="832" t="s">
        <v>6415</v>
      </c>
      <c r="F31" s="832" t="s">
        <v>6416</v>
      </c>
      <c r="G31" s="849">
        <v>4</v>
      </c>
      <c r="H31" s="849">
        <v>1904</v>
      </c>
      <c r="I31" s="832">
        <v>1.3005464480874316</v>
      </c>
      <c r="J31" s="832">
        <v>476</v>
      </c>
      <c r="K31" s="849">
        <v>3</v>
      </c>
      <c r="L31" s="849">
        <v>1464</v>
      </c>
      <c r="M31" s="832">
        <v>1</v>
      </c>
      <c r="N31" s="832">
        <v>488</v>
      </c>
      <c r="O31" s="849">
        <v>4</v>
      </c>
      <c r="P31" s="849">
        <v>1956</v>
      </c>
      <c r="Q31" s="837">
        <v>1.3360655737704918</v>
      </c>
      <c r="R31" s="850">
        <v>489</v>
      </c>
    </row>
    <row r="32" spans="1:18" ht="14.4" customHeight="1" x14ac:dyDescent="0.3">
      <c r="A32" s="831" t="s">
        <v>6372</v>
      </c>
      <c r="B32" s="832" t="s">
        <v>6373</v>
      </c>
      <c r="C32" s="832" t="s">
        <v>604</v>
      </c>
      <c r="D32" s="832" t="s">
        <v>6369</v>
      </c>
      <c r="E32" s="832" t="s">
        <v>6417</v>
      </c>
      <c r="F32" s="832" t="s">
        <v>6418</v>
      </c>
      <c r="G32" s="849">
        <v>1072</v>
      </c>
      <c r="H32" s="849">
        <v>101840</v>
      </c>
      <c r="I32" s="832">
        <v>0.8024078538899132</v>
      </c>
      <c r="J32" s="832">
        <v>95</v>
      </c>
      <c r="K32" s="849">
        <v>1282</v>
      </c>
      <c r="L32" s="849">
        <v>126918</v>
      </c>
      <c r="M32" s="832">
        <v>1</v>
      </c>
      <c r="N32" s="832">
        <v>99</v>
      </c>
      <c r="O32" s="849">
        <v>1150</v>
      </c>
      <c r="P32" s="849">
        <v>113850</v>
      </c>
      <c r="Q32" s="837">
        <v>0.89703588143525737</v>
      </c>
      <c r="R32" s="850">
        <v>99</v>
      </c>
    </row>
    <row r="33" spans="1:18" ht="14.4" customHeight="1" x14ac:dyDescent="0.3">
      <c r="A33" s="831" t="s">
        <v>6372</v>
      </c>
      <c r="B33" s="832" t="s">
        <v>6373</v>
      </c>
      <c r="C33" s="832" t="s">
        <v>604</v>
      </c>
      <c r="D33" s="832" t="s">
        <v>6369</v>
      </c>
      <c r="E33" s="832" t="s">
        <v>6419</v>
      </c>
      <c r="F33" s="832" t="s">
        <v>6420</v>
      </c>
      <c r="G33" s="849">
        <v>1</v>
      </c>
      <c r="H33" s="849">
        <v>324</v>
      </c>
      <c r="I33" s="832"/>
      <c r="J33" s="832">
        <v>324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6372</v>
      </c>
      <c r="B34" s="832" t="s">
        <v>6373</v>
      </c>
      <c r="C34" s="832" t="s">
        <v>604</v>
      </c>
      <c r="D34" s="832" t="s">
        <v>6369</v>
      </c>
      <c r="E34" s="832" t="s">
        <v>6421</v>
      </c>
      <c r="F34" s="832" t="s">
        <v>6422</v>
      </c>
      <c r="G34" s="849">
        <v>259</v>
      </c>
      <c r="H34" s="849">
        <v>24087</v>
      </c>
      <c r="I34" s="832">
        <v>0.74570446735395191</v>
      </c>
      <c r="J34" s="832">
        <v>93</v>
      </c>
      <c r="K34" s="849">
        <v>333</v>
      </c>
      <c r="L34" s="849">
        <v>32301</v>
      </c>
      <c r="M34" s="832">
        <v>1</v>
      </c>
      <c r="N34" s="832">
        <v>97</v>
      </c>
      <c r="O34" s="849">
        <v>324</v>
      </c>
      <c r="P34" s="849">
        <v>31428</v>
      </c>
      <c r="Q34" s="837">
        <v>0.97297297297297303</v>
      </c>
      <c r="R34" s="850">
        <v>97</v>
      </c>
    </row>
    <row r="35" spans="1:18" ht="14.4" customHeight="1" x14ac:dyDescent="0.3">
      <c r="A35" s="831" t="s">
        <v>6372</v>
      </c>
      <c r="B35" s="832" t="s">
        <v>6373</v>
      </c>
      <c r="C35" s="832" t="s">
        <v>604</v>
      </c>
      <c r="D35" s="832" t="s">
        <v>6369</v>
      </c>
      <c r="E35" s="832" t="s">
        <v>6423</v>
      </c>
      <c r="F35" s="832" t="s">
        <v>6424</v>
      </c>
      <c r="G35" s="849">
        <v>14237</v>
      </c>
      <c r="H35" s="849">
        <v>1679966</v>
      </c>
      <c r="I35" s="832">
        <v>0.85655039779413411</v>
      </c>
      <c r="J35" s="832">
        <v>118</v>
      </c>
      <c r="K35" s="849">
        <v>15566</v>
      </c>
      <c r="L35" s="849">
        <v>1961316</v>
      </c>
      <c r="M35" s="832">
        <v>1</v>
      </c>
      <c r="N35" s="832">
        <v>126</v>
      </c>
      <c r="O35" s="849">
        <v>15122</v>
      </c>
      <c r="P35" s="849">
        <v>1905372</v>
      </c>
      <c r="Q35" s="837">
        <v>0.97147629448798667</v>
      </c>
      <c r="R35" s="850">
        <v>126</v>
      </c>
    </row>
    <row r="36" spans="1:18" ht="14.4" customHeight="1" x14ac:dyDescent="0.3">
      <c r="A36" s="831" t="s">
        <v>6372</v>
      </c>
      <c r="B36" s="832" t="s">
        <v>6373</v>
      </c>
      <c r="C36" s="832" t="s">
        <v>604</v>
      </c>
      <c r="D36" s="832" t="s">
        <v>6369</v>
      </c>
      <c r="E36" s="832" t="s">
        <v>6425</v>
      </c>
      <c r="F36" s="832" t="s">
        <v>6426</v>
      </c>
      <c r="G36" s="849">
        <v>1</v>
      </c>
      <c r="H36" s="849">
        <v>228</v>
      </c>
      <c r="I36" s="832"/>
      <c r="J36" s="832">
        <v>228</v>
      </c>
      <c r="K36" s="849"/>
      <c r="L36" s="849"/>
      <c r="M36" s="832"/>
      <c r="N36" s="832"/>
      <c r="O36" s="849"/>
      <c r="P36" s="849"/>
      <c r="Q36" s="837"/>
      <c r="R36" s="850"/>
    </row>
    <row r="37" spans="1:18" ht="14.4" customHeight="1" x14ac:dyDescent="0.3">
      <c r="A37" s="831" t="s">
        <v>6372</v>
      </c>
      <c r="B37" s="832" t="s">
        <v>6373</v>
      </c>
      <c r="C37" s="832" t="s">
        <v>604</v>
      </c>
      <c r="D37" s="832" t="s">
        <v>6369</v>
      </c>
      <c r="E37" s="832" t="s">
        <v>6427</v>
      </c>
      <c r="F37" s="832" t="s">
        <v>6428</v>
      </c>
      <c r="G37" s="849"/>
      <c r="H37" s="849"/>
      <c r="I37" s="832"/>
      <c r="J37" s="832"/>
      <c r="K37" s="849">
        <v>1</v>
      </c>
      <c r="L37" s="849">
        <v>427</v>
      </c>
      <c r="M37" s="832">
        <v>1</v>
      </c>
      <c r="N37" s="832">
        <v>427</v>
      </c>
      <c r="O37" s="849">
        <v>3</v>
      </c>
      <c r="P37" s="849">
        <v>1284</v>
      </c>
      <c r="Q37" s="837">
        <v>3.0070257611241216</v>
      </c>
      <c r="R37" s="850">
        <v>428</v>
      </c>
    </row>
    <row r="38" spans="1:18" ht="14.4" customHeight="1" x14ac:dyDescent="0.3">
      <c r="A38" s="831" t="s">
        <v>6372</v>
      </c>
      <c r="B38" s="832" t="s">
        <v>6373</v>
      </c>
      <c r="C38" s="832" t="s">
        <v>604</v>
      </c>
      <c r="D38" s="832" t="s">
        <v>6369</v>
      </c>
      <c r="E38" s="832" t="s">
        <v>6429</v>
      </c>
      <c r="F38" s="832" t="s">
        <v>6430</v>
      </c>
      <c r="G38" s="849"/>
      <c r="H38" s="849"/>
      <c r="I38" s="832"/>
      <c r="J38" s="832"/>
      <c r="K38" s="849">
        <v>1</v>
      </c>
      <c r="L38" s="849">
        <v>540</v>
      </c>
      <c r="M38" s="832">
        <v>1</v>
      </c>
      <c r="N38" s="832">
        <v>540</v>
      </c>
      <c r="O38" s="849"/>
      <c r="P38" s="849"/>
      <c r="Q38" s="837"/>
      <c r="R38" s="850"/>
    </row>
    <row r="39" spans="1:18" ht="14.4" customHeight="1" x14ac:dyDescent="0.3">
      <c r="A39" s="831" t="s">
        <v>6372</v>
      </c>
      <c r="B39" s="832" t="s">
        <v>6373</v>
      </c>
      <c r="C39" s="832" t="s">
        <v>604</v>
      </c>
      <c r="D39" s="832" t="s">
        <v>6369</v>
      </c>
      <c r="E39" s="832" t="s">
        <v>6431</v>
      </c>
      <c r="F39" s="832" t="s">
        <v>6432</v>
      </c>
      <c r="G39" s="849">
        <v>1</v>
      </c>
      <c r="H39" s="849">
        <v>486</v>
      </c>
      <c r="I39" s="832"/>
      <c r="J39" s="832">
        <v>486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6372</v>
      </c>
      <c r="B40" s="832" t="s">
        <v>6373</v>
      </c>
      <c r="C40" s="832" t="s">
        <v>604</v>
      </c>
      <c r="D40" s="832" t="s">
        <v>6369</v>
      </c>
      <c r="E40" s="832" t="s">
        <v>6433</v>
      </c>
      <c r="F40" s="832" t="s">
        <v>6434</v>
      </c>
      <c r="G40" s="849"/>
      <c r="H40" s="849"/>
      <c r="I40" s="832"/>
      <c r="J40" s="832"/>
      <c r="K40" s="849">
        <v>2</v>
      </c>
      <c r="L40" s="849">
        <v>1358</v>
      </c>
      <c r="M40" s="832">
        <v>1</v>
      </c>
      <c r="N40" s="832">
        <v>679</v>
      </c>
      <c r="O40" s="849">
        <v>1</v>
      </c>
      <c r="P40" s="849">
        <v>679</v>
      </c>
      <c r="Q40" s="837">
        <v>0.5</v>
      </c>
      <c r="R40" s="850">
        <v>679</v>
      </c>
    </row>
    <row r="41" spans="1:18" ht="14.4" customHeight="1" x14ac:dyDescent="0.3">
      <c r="A41" s="831" t="s">
        <v>6372</v>
      </c>
      <c r="B41" s="832" t="s">
        <v>6373</v>
      </c>
      <c r="C41" s="832" t="s">
        <v>604</v>
      </c>
      <c r="D41" s="832" t="s">
        <v>6369</v>
      </c>
      <c r="E41" s="832" t="s">
        <v>6435</v>
      </c>
      <c r="F41" s="832" t="s">
        <v>6436</v>
      </c>
      <c r="G41" s="849">
        <v>1</v>
      </c>
      <c r="H41" s="849">
        <v>1235</v>
      </c>
      <c r="I41" s="832">
        <v>0.48507462686567165</v>
      </c>
      <c r="J41" s="832">
        <v>1235</v>
      </c>
      <c r="K41" s="849">
        <v>2</v>
      </c>
      <c r="L41" s="849">
        <v>2546</v>
      </c>
      <c r="M41" s="832">
        <v>1</v>
      </c>
      <c r="N41" s="832">
        <v>1273</v>
      </c>
      <c r="O41" s="849">
        <v>1</v>
      </c>
      <c r="P41" s="849">
        <v>1275</v>
      </c>
      <c r="Q41" s="837">
        <v>0.50078554595443836</v>
      </c>
      <c r="R41" s="850">
        <v>1275</v>
      </c>
    </row>
    <row r="42" spans="1:18" ht="14.4" customHeight="1" x14ac:dyDescent="0.3">
      <c r="A42" s="831" t="s">
        <v>6372</v>
      </c>
      <c r="B42" s="832" t="s">
        <v>6373</v>
      </c>
      <c r="C42" s="832" t="s">
        <v>604</v>
      </c>
      <c r="D42" s="832" t="s">
        <v>6369</v>
      </c>
      <c r="E42" s="832" t="s">
        <v>6437</v>
      </c>
      <c r="F42" s="832" t="s">
        <v>6438</v>
      </c>
      <c r="G42" s="849">
        <v>1</v>
      </c>
      <c r="H42" s="849">
        <v>946</v>
      </c>
      <c r="I42" s="832"/>
      <c r="J42" s="832">
        <v>946</v>
      </c>
      <c r="K42" s="849"/>
      <c r="L42" s="849"/>
      <c r="M42" s="832"/>
      <c r="N42" s="832"/>
      <c r="O42" s="849">
        <v>2</v>
      </c>
      <c r="P42" s="849">
        <v>1944</v>
      </c>
      <c r="Q42" s="837"/>
      <c r="R42" s="850">
        <v>972</v>
      </c>
    </row>
    <row r="43" spans="1:18" ht="14.4" customHeight="1" x14ac:dyDescent="0.3">
      <c r="A43" s="831" t="s">
        <v>6372</v>
      </c>
      <c r="B43" s="832" t="s">
        <v>6373</v>
      </c>
      <c r="C43" s="832" t="s">
        <v>604</v>
      </c>
      <c r="D43" s="832" t="s">
        <v>6369</v>
      </c>
      <c r="E43" s="832" t="s">
        <v>6439</v>
      </c>
      <c r="F43" s="832" t="s">
        <v>6440</v>
      </c>
      <c r="G43" s="849">
        <v>97</v>
      </c>
      <c r="H43" s="849">
        <v>158789</v>
      </c>
      <c r="I43" s="832">
        <v>0.8686820611292555</v>
      </c>
      <c r="J43" s="832">
        <v>1637</v>
      </c>
      <c r="K43" s="849">
        <v>109</v>
      </c>
      <c r="L43" s="849">
        <v>182793</v>
      </c>
      <c r="M43" s="832">
        <v>1</v>
      </c>
      <c r="N43" s="832">
        <v>1677</v>
      </c>
      <c r="O43" s="849">
        <v>106</v>
      </c>
      <c r="P43" s="849">
        <v>177868</v>
      </c>
      <c r="Q43" s="837">
        <v>0.97305695513504342</v>
      </c>
      <c r="R43" s="850">
        <v>1678</v>
      </c>
    </row>
    <row r="44" spans="1:18" ht="14.4" customHeight="1" x14ac:dyDescent="0.3">
      <c r="A44" s="831" t="s">
        <v>6372</v>
      </c>
      <c r="B44" s="832" t="s">
        <v>6373</v>
      </c>
      <c r="C44" s="832" t="s">
        <v>604</v>
      </c>
      <c r="D44" s="832" t="s">
        <v>6369</v>
      </c>
      <c r="E44" s="832" t="s">
        <v>6441</v>
      </c>
      <c r="F44" s="832" t="s">
        <v>6442</v>
      </c>
      <c r="G44" s="849"/>
      <c r="H44" s="849"/>
      <c r="I44" s="832"/>
      <c r="J44" s="832"/>
      <c r="K44" s="849"/>
      <c r="L44" s="849"/>
      <c r="M44" s="832"/>
      <c r="N44" s="832"/>
      <c r="O44" s="849">
        <v>1</v>
      </c>
      <c r="P44" s="849">
        <v>443</v>
      </c>
      <c r="Q44" s="837"/>
      <c r="R44" s="850">
        <v>443</v>
      </c>
    </row>
    <row r="45" spans="1:18" ht="14.4" customHeight="1" x14ac:dyDescent="0.3">
      <c r="A45" s="831" t="s">
        <v>6372</v>
      </c>
      <c r="B45" s="832" t="s">
        <v>6373</v>
      </c>
      <c r="C45" s="832" t="s">
        <v>604</v>
      </c>
      <c r="D45" s="832" t="s">
        <v>6369</v>
      </c>
      <c r="E45" s="832" t="s">
        <v>6443</v>
      </c>
      <c r="F45" s="832" t="s">
        <v>6444</v>
      </c>
      <c r="G45" s="849">
        <v>150</v>
      </c>
      <c r="H45" s="849">
        <v>192600</v>
      </c>
      <c r="I45" s="832">
        <v>1.0009198484588642</v>
      </c>
      <c r="J45" s="832">
        <v>1284</v>
      </c>
      <c r="K45" s="849">
        <v>147</v>
      </c>
      <c r="L45" s="849">
        <v>192423</v>
      </c>
      <c r="M45" s="832">
        <v>1</v>
      </c>
      <c r="N45" s="832">
        <v>1309</v>
      </c>
      <c r="O45" s="849">
        <v>174</v>
      </c>
      <c r="P45" s="849">
        <v>227940</v>
      </c>
      <c r="Q45" s="837">
        <v>1.1845777271947739</v>
      </c>
      <c r="R45" s="850">
        <v>1310</v>
      </c>
    </row>
    <row r="46" spans="1:18" ht="14.4" customHeight="1" x14ac:dyDescent="0.3">
      <c r="A46" s="831" t="s">
        <v>6372</v>
      </c>
      <c r="B46" s="832" t="s">
        <v>6373</v>
      </c>
      <c r="C46" s="832" t="s">
        <v>604</v>
      </c>
      <c r="D46" s="832" t="s">
        <v>6369</v>
      </c>
      <c r="E46" s="832" t="s">
        <v>6445</v>
      </c>
      <c r="F46" s="832" t="s">
        <v>6446</v>
      </c>
      <c r="G46" s="849">
        <v>14</v>
      </c>
      <c r="H46" s="849">
        <v>13244</v>
      </c>
      <c r="I46" s="832">
        <v>0.50516840218179049</v>
      </c>
      <c r="J46" s="832">
        <v>946</v>
      </c>
      <c r="K46" s="849">
        <v>27</v>
      </c>
      <c r="L46" s="849">
        <v>26217</v>
      </c>
      <c r="M46" s="832">
        <v>1</v>
      </c>
      <c r="N46" s="832">
        <v>971</v>
      </c>
      <c r="O46" s="849">
        <v>25</v>
      </c>
      <c r="P46" s="849">
        <v>24300</v>
      </c>
      <c r="Q46" s="837">
        <v>0.92687950566426369</v>
      </c>
      <c r="R46" s="850">
        <v>972</v>
      </c>
    </row>
    <row r="47" spans="1:18" ht="14.4" customHeight="1" x14ac:dyDescent="0.3">
      <c r="A47" s="831" t="s">
        <v>6372</v>
      </c>
      <c r="B47" s="832" t="s">
        <v>6373</v>
      </c>
      <c r="C47" s="832" t="s">
        <v>604</v>
      </c>
      <c r="D47" s="832" t="s">
        <v>6369</v>
      </c>
      <c r="E47" s="832" t="s">
        <v>6447</v>
      </c>
      <c r="F47" s="832" t="s">
        <v>6448</v>
      </c>
      <c r="G47" s="849">
        <v>8</v>
      </c>
      <c r="H47" s="849">
        <v>7680</v>
      </c>
      <c r="I47" s="832">
        <v>0.97461928934010156</v>
      </c>
      <c r="J47" s="832">
        <v>960</v>
      </c>
      <c r="K47" s="849">
        <v>8</v>
      </c>
      <c r="L47" s="849">
        <v>7880</v>
      </c>
      <c r="M47" s="832">
        <v>1</v>
      </c>
      <c r="N47" s="832">
        <v>985</v>
      </c>
      <c r="O47" s="849">
        <v>12</v>
      </c>
      <c r="P47" s="849">
        <v>11832</v>
      </c>
      <c r="Q47" s="837">
        <v>1.5015228426395939</v>
      </c>
      <c r="R47" s="850">
        <v>986</v>
      </c>
    </row>
    <row r="48" spans="1:18" ht="14.4" customHeight="1" x14ac:dyDescent="0.3">
      <c r="A48" s="831" t="s">
        <v>6372</v>
      </c>
      <c r="B48" s="832" t="s">
        <v>6373</v>
      </c>
      <c r="C48" s="832" t="s">
        <v>604</v>
      </c>
      <c r="D48" s="832" t="s">
        <v>6369</v>
      </c>
      <c r="E48" s="832" t="s">
        <v>6449</v>
      </c>
      <c r="F48" s="832" t="s">
        <v>6450</v>
      </c>
      <c r="G48" s="849"/>
      <c r="H48" s="849"/>
      <c r="I48" s="832"/>
      <c r="J48" s="832"/>
      <c r="K48" s="849"/>
      <c r="L48" s="849"/>
      <c r="M48" s="832"/>
      <c r="N48" s="832"/>
      <c r="O48" s="849">
        <v>1</v>
      </c>
      <c r="P48" s="849">
        <v>462</v>
      </c>
      <c r="Q48" s="837"/>
      <c r="R48" s="850">
        <v>462</v>
      </c>
    </row>
    <row r="49" spans="1:18" ht="14.4" customHeight="1" x14ac:dyDescent="0.3">
      <c r="A49" s="831" t="s">
        <v>6372</v>
      </c>
      <c r="B49" s="832" t="s">
        <v>6373</v>
      </c>
      <c r="C49" s="832" t="s">
        <v>604</v>
      </c>
      <c r="D49" s="832" t="s">
        <v>6369</v>
      </c>
      <c r="E49" s="832" t="s">
        <v>6451</v>
      </c>
      <c r="F49" s="832" t="s">
        <v>6452</v>
      </c>
      <c r="G49" s="849">
        <v>150</v>
      </c>
      <c r="H49" s="849">
        <v>23550</v>
      </c>
      <c r="I49" s="832">
        <v>0.97620626761731055</v>
      </c>
      <c r="J49" s="832">
        <v>157</v>
      </c>
      <c r="K49" s="849">
        <v>148</v>
      </c>
      <c r="L49" s="849">
        <v>24124</v>
      </c>
      <c r="M49" s="832">
        <v>1</v>
      </c>
      <c r="N49" s="832">
        <v>163</v>
      </c>
      <c r="O49" s="849">
        <v>148</v>
      </c>
      <c r="P49" s="849">
        <v>24124</v>
      </c>
      <c r="Q49" s="837">
        <v>1</v>
      </c>
      <c r="R49" s="850">
        <v>163</v>
      </c>
    </row>
    <row r="50" spans="1:18" ht="14.4" customHeight="1" x14ac:dyDescent="0.3">
      <c r="A50" s="831" t="s">
        <v>6372</v>
      </c>
      <c r="B50" s="832" t="s">
        <v>6373</v>
      </c>
      <c r="C50" s="832" t="s">
        <v>604</v>
      </c>
      <c r="D50" s="832" t="s">
        <v>6369</v>
      </c>
      <c r="E50" s="832" t="s">
        <v>6453</v>
      </c>
      <c r="F50" s="832" t="s">
        <v>6454</v>
      </c>
      <c r="G50" s="849">
        <v>1</v>
      </c>
      <c r="H50" s="849">
        <v>318</v>
      </c>
      <c r="I50" s="832"/>
      <c r="J50" s="832">
        <v>318</v>
      </c>
      <c r="K50" s="849"/>
      <c r="L50" s="849"/>
      <c r="M50" s="832"/>
      <c r="N50" s="832"/>
      <c r="O50" s="849"/>
      <c r="P50" s="849"/>
      <c r="Q50" s="837"/>
      <c r="R50" s="850"/>
    </row>
    <row r="51" spans="1:18" ht="14.4" customHeight="1" x14ac:dyDescent="0.3">
      <c r="A51" s="831" t="s">
        <v>6372</v>
      </c>
      <c r="B51" s="832" t="s">
        <v>6373</v>
      </c>
      <c r="C51" s="832" t="s">
        <v>604</v>
      </c>
      <c r="D51" s="832" t="s">
        <v>6369</v>
      </c>
      <c r="E51" s="832" t="s">
        <v>6455</v>
      </c>
      <c r="F51" s="832" t="s">
        <v>6456</v>
      </c>
      <c r="G51" s="849">
        <v>6013</v>
      </c>
      <c r="H51" s="849">
        <v>200399.79999999996</v>
      </c>
      <c r="I51" s="832">
        <v>0.47223349132277093</v>
      </c>
      <c r="J51" s="832">
        <v>33.32775652752369</v>
      </c>
      <c r="K51" s="849">
        <v>12731</v>
      </c>
      <c r="L51" s="849">
        <v>424365.92000000057</v>
      </c>
      <c r="M51" s="832">
        <v>1</v>
      </c>
      <c r="N51" s="832">
        <v>33.333274683842632</v>
      </c>
      <c r="O51" s="849">
        <v>13914</v>
      </c>
      <c r="P51" s="849">
        <v>463798.97000000003</v>
      </c>
      <c r="Q51" s="837">
        <v>1.0929222827318448</v>
      </c>
      <c r="R51" s="850">
        <v>33.333259307172632</v>
      </c>
    </row>
    <row r="52" spans="1:18" ht="14.4" customHeight="1" x14ac:dyDescent="0.3">
      <c r="A52" s="831" t="s">
        <v>6372</v>
      </c>
      <c r="B52" s="832" t="s">
        <v>6373</v>
      </c>
      <c r="C52" s="832" t="s">
        <v>604</v>
      </c>
      <c r="D52" s="832" t="s">
        <v>6369</v>
      </c>
      <c r="E52" s="832" t="s">
        <v>6457</v>
      </c>
      <c r="F52" s="832" t="s">
        <v>6458</v>
      </c>
      <c r="G52" s="849">
        <v>341</v>
      </c>
      <c r="H52" s="849">
        <v>36828</v>
      </c>
      <c r="I52" s="832">
        <v>0.76686656671664166</v>
      </c>
      <c r="J52" s="832">
        <v>108</v>
      </c>
      <c r="K52" s="849">
        <v>414</v>
      </c>
      <c r="L52" s="849">
        <v>48024</v>
      </c>
      <c r="M52" s="832">
        <v>1</v>
      </c>
      <c r="N52" s="832">
        <v>116</v>
      </c>
      <c r="O52" s="849">
        <v>367</v>
      </c>
      <c r="P52" s="849">
        <v>42572</v>
      </c>
      <c r="Q52" s="837">
        <v>0.88647342995169087</v>
      </c>
      <c r="R52" s="850">
        <v>116</v>
      </c>
    </row>
    <row r="53" spans="1:18" ht="14.4" customHeight="1" x14ac:dyDescent="0.3">
      <c r="A53" s="831" t="s">
        <v>6372</v>
      </c>
      <c r="B53" s="832" t="s">
        <v>6373</v>
      </c>
      <c r="C53" s="832" t="s">
        <v>604</v>
      </c>
      <c r="D53" s="832" t="s">
        <v>6369</v>
      </c>
      <c r="E53" s="832" t="s">
        <v>6459</v>
      </c>
      <c r="F53" s="832" t="s">
        <v>6460</v>
      </c>
      <c r="G53" s="849">
        <v>14</v>
      </c>
      <c r="H53" s="849">
        <v>504</v>
      </c>
      <c r="I53" s="832">
        <v>1.5135135135135136</v>
      </c>
      <c r="J53" s="832">
        <v>36</v>
      </c>
      <c r="K53" s="849">
        <v>9</v>
      </c>
      <c r="L53" s="849">
        <v>333</v>
      </c>
      <c r="M53" s="832">
        <v>1</v>
      </c>
      <c r="N53" s="832">
        <v>37</v>
      </c>
      <c r="O53" s="849">
        <v>8</v>
      </c>
      <c r="P53" s="849">
        <v>296</v>
      </c>
      <c r="Q53" s="837">
        <v>0.88888888888888884</v>
      </c>
      <c r="R53" s="850">
        <v>37</v>
      </c>
    </row>
    <row r="54" spans="1:18" ht="14.4" customHeight="1" x14ac:dyDescent="0.3">
      <c r="A54" s="831" t="s">
        <v>6372</v>
      </c>
      <c r="B54" s="832" t="s">
        <v>6373</v>
      </c>
      <c r="C54" s="832" t="s">
        <v>604</v>
      </c>
      <c r="D54" s="832" t="s">
        <v>6369</v>
      </c>
      <c r="E54" s="832" t="s">
        <v>6461</v>
      </c>
      <c r="F54" s="832" t="s">
        <v>6462</v>
      </c>
      <c r="G54" s="849">
        <v>346</v>
      </c>
      <c r="H54" s="849">
        <v>28372</v>
      </c>
      <c r="I54" s="832">
        <v>1.1033678151979467</v>
      </c>
      <c r="J54" s="832">
        <v>82</v>
      </c>
      <c r="K54" s="849">
        <v>299</v>
      </c>
      <c r="L54" s="849">
        <v>25714</v>
      </c>
      <c r="M54" s="832">
        <v>1</v>
      </c>
      <c r="N54" s="832">
        <v>86</v>
      </c>
      <c r="O54" s="849">
        <v>338</v>
      </c>
      <c r="P54" s="849">
        <v>29068</v>
      </c>
      <c r="Q54" s="837">
        <v>1.1304347826086956</v>
      </c>
      <c r="R54" s="850">
        <v>86</v>
      </c>
    </row>
    <row r="55" spans="1:18" ht="14.4" customHeight="1" x14ac:dyDescent="0.3">
      <c r="A55" s="831" t="s">
        <v>6372</v>
      </c>
      <c r="B55" s="832" t="s">
        <v>6373</v>
      </c>
      <c r="C55" s="832" t="s">
        <v>604</v>
      </c>
      <c r="D55" s="832" t="s">
        <v>6369</v>
      </c>
      <c r="E55" s="832" t="s">
        <v>6463</v>
      </c>
      <c r="F55" s="832" t="s">
        <v>6464</v>
      </c>
      <c r="G55" s="849">
        <v>187</v>
      </c>
      <c r="H55" s="849">
        <v>5797</v>
      </c>
      <c r="I55" s="832">
        <v>1.3127264492753623</v>
      </c>
      <c r="J55" s="832">
        <v>31</v>
      </c>
      <c r="K55" s="849">
        <v>138</v>
      </c>
      <c r="L55" s="849">
        <v>4416</v>
      </c>
      <c r="M55" s="832">
        <v>1</v>
      </c>
      <c r="N55" s="832">
        <v>32</v>
      </c>
      <c r="O55" s="849">
        <v>164</v>
      </c>
      <c r="P55" s="849">
        <v>5248</v>
      </c>
      <c r="Q55" s="837">
        <v>1.1884057971014492</v>
      </c>
      <c r="R55" s="850">
        <v>32</v>
      </c>
    </row>
    <row r="56" spans="1:18" ht="14.4" customHeight="1" x14ac:dyDescent="0.3">
      <c r="A56" s="831" t="s">
        <v>6372</v>
      </c>
      <c r="B56" s="832" t="s">
        <v>6373</v>
      </c>
      <c r="C56" s="832" t="s">
        <v>604</v>
      </c>
      <c r="D56" s="832" t="s">
        <v>6369</v>
      </c>
      <c r="E56" s="832" t="s">
        <v>6465</v>
      </c>
      <c r="F56" s="832" t="s">
        <v>6466</v>
      </c>
      <c r="G56" s="849"/>
      <c r="H56" s="849"/>
      <c r="I56" s="832"/>
      <c r="J56" s="832"/>
      <c r="K56" s="849">
        <v>16</v>
      </c>
      <c r="L56" s="849">
        <v>0</v>
      </c>
      <c r="M56" s="832"/>
      <c r="N56" s="832">
        <v>0</v>
      </c>
      <c r="O56" s="849"/>
      <c r="P56" s="849"/>
      <c r="Q56" s="837"/>
      <c r="R56" s="850"/>
    </row>
    <row r="57" spans="1:18" ht="14.4" customHeight="1" x14ac:dyDescent="0.3">
      <c r="A57" s="831" t="s">
        <v>6372</v>
      </c>
      <c r="B57" s="832" t="s">
        <v>6373</v>
      </c>
      <c r="C57" s="832" t="s">
        <v>604</v>
      </c>
      <c r="D57" s="832" t="s">
        <v>6369</v>
      </c>
      <c r="E57" s="832" t="s">
        <v>6467</v>
      </c>
      <c r="F57" s="832" t="s">
        <v>6468</v>
      </c>
      <c r="G57" s="849">
        <v>71</v>
      </c>
      <c r="H57" s="849">
        <v>27264</v>
      </c>
      <c r="I57" s="832">
        <v>0.76886632825719126</v>
      </c>
      <c r="J57" s="832">
        <v>384</v>
      </c>
      <c r="K57" s="849">
        <v>90</v>
      </c>
      <c r="L57" s="849">
        <v>35460</v>
      </c>
      <c r="M57" s="832">
        <v>1</v>
      </c>
      <c r="N57" s="832">
        <v>394</v>
      </c>
      <c r="O57" s="849">
        <v>89</v>
      </c>
      <c r="P57" s="849">
        <v>35155</v>
      </c>
      <c r="Q57" s="837">
        <v>0.99139875916525666</v>
      </c>
      <c r="R57" s="850">
        <v>395</v>
      </c>
    </row>
    <row r="58" spans="1:18" ht="14.4" customHeight="1" x14ac:dyDescent="0.3">
      <c r="A58" s="831" t="s">
        <v>6372</v>
      </c>
      <c r="B58" s="832" t="s">
        <v>6373</v>
      </c>
      <c r="C58" s="832" t="s">
        <v>604</v>
      </c>
      <c r="D58" s="832" t="s">
        <v>6369</v>
      </c>
      <c r="E58" s="832" t="s">
        <v>6469</v>
      </c>
      <c r="F58" s="832" t="s">
        <v>6430</v>
      </c>
      <c r="G58" s="849">
        <v>1</v>
      </c>
      <c r="H58" s="849">
        <v>675</v>
      </c>
      <c r="I58" s="832">
        <v>0.98110465116279066</v>
      </c>
      <c r="J58" s="832">
        <v>675</v>
      </c>
      <c r="K58" s="849">
        <v>1</v>
      </c>
      <c r="L58" s="849">
        <v>688</v>
      </c>
      <c r="M58" s="832">
        <v>1</v>
      </c>
      <c r="N58" s="832">
        <v>688</v>
      </c>
      <c r="O58" s="849"/>
      <c r="P58" s="849"/>
      <c r="Q58" s="837"/>
      <c r="R58" s="850"/>
    </row>
    <row r="59" spans="1:18" ht="14.4" customHeight="1" x14ac:dyDescent="0.3">
      <c r="A59" s="831" t="s">
        <v>6372</v>
      </c>
      <c r="B59" s="832" t="s">
        <v>6373</v>
      </c>
      <c r="C59" s="832" t="s">
        <v>604</v>
      </c>
      <c r="D59" s="832" t="s">
        <v>6369</v>
      </c>
      <c r="E59" s="832" t="s">
        <v>6470</v>
      </c>
      <c r="F59" s="832" t="s">
        <v>6471</v>
      </c>
      <c r="G59" s="849">
        <v>84</v>
      </c>
      <c r="H59" s="849">
        <v>13272</v>
      </c>
      <c r="I59" s="832">
        <v>0.79539733908665944</v>
      </c>
      <c r="J59" s="832">
        <v>158</v>
      </c>
      <c r="K59" s="849">
        <v>103</v>
      </c>
      <c r="L59" s="849">
        <v>16686</v>
      </c>
      <c r="M59" s="832">
        <v>1</v>
      </c>
      <c r="N59" s="832">
        <v>162</v>
      </c>
      <c r="O59" s="849">
        <v>104</v>
      </c>
      <c r="P59" s="849">
        <v>16848</v>
      </c>
      <c r="Q59" s="837">
        <v>1.0097087378640777</v>
      </c>
      <c r="R59" s="850">
        <v>162</v>
      </c>
    </row>
    <row r="60" spans="1:18" ht="14.4" customHeight="1" x14ac:dyDescent="0.3">
      <c r="A60" s="831" t="s">
        <v>6372</v>
      </c>
      <c r="B60" s="832" t="s">
        <v>6373</v>
      </c>
      <c r="C60" s="832" t="s">
        <v>604</v>
      </c>
      <c r="D60" s="832" t="s">
        <v>6369</v>
      </c>
      <c r="E60" s="832" t="s">
        <v>6472</v>
      </c>
      <c r="F60" s="832" t="s">
        <v>6473</v>
      </c>
      <c r="G60" s="849"/>
      <c r="H60" s="849"/>
      <c r="I60" s="832"/>
      <c r="J60" s="832"/>
      <c r="K60" s="849">
        <v>2</v>
      </c>
      <c r="L60" s="849">
        <v>118</v>
      </c>
      <c r="M60" s="832">
        <v>1</v>
      </c>
      <c r="N60" s="832">
        <v>59</v>
      </c>
      <c r="O60" s="849"/>
      <c r="P60" s="849"/>
      <c r="Q60" s="837"/>
      <c r="R60" s="850"/>
    </row>
    <row r="61" spans="1:18" ht="14.4" customHeight="1" x14ac:dyDescent="0.3">
      <c r="A61" s="831" t="s">
        <v>6372</v>
      </c>
      <c r="B61" s="832" t="s">
        <v>6373</v>
      </c>
      <c r="C61" s="832" t="s">
        <v>604</v>
      </c>
      <c r="D61" s="832" t="s">
        <v>6369</v>
      </c>
      <c r="E61" s="832" t="s">
        <v>6474</v>
      </c>
      <c r="F61" s="832" t="s">
        <v>6475</v>
      </c>
      <c r="G61" s="849">
        <v>1</v>
      </c>
      <c r="H61" s="849">
        <v>436</v>
      </c>
      <c r="I61" s="832"/>
      <c r="J61" s="832">
        <v>436</v>
      </c>
      <c r="K61" s="849"/>
      <c r="L61" s="849"/>
      <c r="M61" s="832"/>
      <c r="N61" s="832"/>
      <c r="O61" s="849">
        <v>1</v>
      </c>
      <c r="P61" s="849">
        <v>445</v>
      </c>
      <c r="Q61" s="837"/>
      <c r="R61" s="850">
        <v>445</v>
      </c>
    </row>
    <row r="62" spans="1:18" ht="14.4" customHeight="1" x14ac:dyDescent="0.3">
      <c r="A62" s="831" t="s">
        <v>6372</v>
      </c>
      <c r="B62" s="832" t="s">
        <v>6373</v>
      </c>
      <c r="C62" s="832" t="s">
        <v>604</v>
      </c>
      <c r="D62" s="832" t="s">
        <v>6369</v>
      </c>
      <c r="E62" s="832" t="s">
        <v>6370</v>
      </c>
      <c r="F62" s="832" t="s">
        <v>6371</v>
      </c>
      <c r="G62" s="849">
        <v>1461</v>
      </c>
      <c r="H62" s="849">
        <v>343335</v>
      </c>
      <c r="I62" s="832">
        <v>1.1572491758852914</v>
      </c>
      <c r="J62" s="832">
        <v>235</v>
      </c>
      <c r="K62" s="849">
        <v>1182</v>
      </c>
      <c r="L62" s="849">
        <v>296682</v>
      </c>
      <c r="M62" s="832">
        <v>1</v>
      </c>
      <c r="N62" s="832">
        <v>251</v>
      </c>
      <c r="O62" s="849">
        <v>1521</v>
      </c>
      <c r="P62" s="849">
        <v>381771</v>
      </c>
      <c r="Q62" s="837">
        <v>1.2868020304568528</v>
      </c>
      <c r="R62" s="850">
        <v>251</v>
      </c>
    </row>
    <row r="63" spans="1:18" ht="14.4" customHeight="1" x14ac:dyDescent="0.3">
      <c r="A63" s="831" t="s">
        <v>6372</v>
      </c>
      <c r="B63" s="832" t="s">
        <v>6373</v>
      </c>
      <c r="C63" s="832" t="s">
        <v>604</v>
      </c>
      <c r="D63" s="832" t="s">
        <v>6369</v>
      </c>
      <c r="E63" s="832" t="s">
        <v>6476</v>
      </c>
      <c r="F63" s="832" t="s">
        <v>6477</v>
      </c>
      <c r="G63" s="849">
        <v>15</v>
      </c>
      <c r="H63" s="849">
        <v>1710</v>
      </c>
      <c r="I63" s="832">
        <v>2.375</v>
      </c>
      <c r="J63" s="832">
        <v>114</v>
      </c>
      <c r="K63" s="849">
        <v>6</v>
      </c>
      <c r="L63" s="849">
        <v>720</v>
      </c>
      <c r="M63" s="832">
        <v>1</v>
      </c>
      <c r="N63" s="832">
        <v>120</v>
      </c>
      <c r="O63" s="849">
        <v>8</v>
      </c>
      <c r="P63" s="849">
        <v>960</v>
      </c>
      <c r="Q63" s="837">
        <v>1.3333333333333333</v>
      </c>
      <c r="R63" s="850">
        <v>120</v>
      </c>
    </row>
    <row r="64" spans="1:18" ht="14.4" customHeight="1" x14ac:dyDescent="0.3">
      <c r="A64" s="831" t="s">
        <v>6372</v>
      </c>
      <c r="B64" s="832" t="s">
        <v>6373</v>
      </c>
      <c r="C64" s="832" t="s">
        <v>604</v>
      </c>
      <c r="D64" s="832" t="s">
        <v>6369</v>
      </c>
      <c r="E64" s="832" t="s">
        <v>6478</v>
      </c>
      <c r="F64" s="832" t="s">
        <v>6479</v>
      </c>
      <c r="G64" s="849">
        <v>4</v>
      </c>
      <c r="H64" s="849">
        <v>2816</v>
      </c>
      <c r="I64" s="832">
        <v>1.3018955154877485</v>
      </c>
      <c r="J64" s="832">
        <v>704</v>
      </c>
      <c r="K64" s="849">
        <v>3</v>
      </c>
      <c r="L64" s="849">
        <v>2163</v>
      </c>
      <c r="M64" s="832">
        <v>1</v>
      </c>
      <c r="N64" s="832">
        <v>721</v>
      </c>
      <c r="O64" s="849">
        <v>2</v>
      </c>
      <c r="P64" s="849">
        <v>1444</v>
      </c>
      <c r="Q64" s="837">
        <v>0.6675913083680074</v>
      </c>
      <c r="R64" s="850">
        <v>722</v>
      </c>
    </row>
    <row r="65" spans="1:18" ht="14.4" customHeight="1" x14ac:dyDescent="0.3">
      <c r="A65" s="831" t="s">
        <v>6372</v>
      </c>
      <c r="B65" s="832" t="s">
        <v>6373</v>
      </c>
      <c r="C65" s="832" t="s">
        <v>604</v>
      </c>
      <c r="D65" s="832" t="s">
        <v>6369</v>
      </c>
      <c r="E65" s="832" t="s">
        <v>6480</v>
      </c>
      <c r="F65" s="832" t="s">
        <v>6481</v>
      </c>
      <c r="G65" s="849">
        <v>14</v>
      </c>
      <c r="H65" s="849">
        <v>1680</v>
      </c>
      <c r="I65" s="832">
        <v>1.2416851441241685</v>
      </c>
      <c r="J65" s="832">
        <v>120</v>
      </c>
      <c r="K65" s="849">
        <v>11</v>
      </c>
      <c r="L65" s="849">
        <v>1353</v>
      </c>
      <c r="M65" s="832">
        <v>1</v>
      </c>
      <c r="N65" s="832">
        <v>123</v>
      </c>
      <c r="O65" s="849">
        <v>19</v>
      </c>
      <c r="P65" s="849">
        <v>2337</v>
      </c>
      <c r="Q65" s="837">
        <v>1.7272727272727273</v>
      </c>
      <c r="R65" s="850">
        <v>123</v>
      </c>
    </row>
    <row r="66" spans="1:18" ht="14.4" customHeight="1" x14ac:dyDescent="0.3">
      <c r="A66" s="831" t="s">
        <v>6372</v>
      </c>
      <c r="B66" s="832" t="s">
        <v>6373</v>
      </c>
      <c r="C66" s="832" t="s">
        <v>604</v>
      </c>
      <c r="D66" s="832" t="s">
        <v>6369</v>
      </c>
      <c r="E66" s="832" t="s">
        <v>6482</v>
      </c>
      <c r="F66" s="832" t="s">
        <v>6483</v>
      </c>
      <c r="G66" s="849">
        <v>4</v>
      </c>
      <c r="H66" s="849">
        <v>228</v>
      </c>
      <c r="I66" s="832">
        <v>1.2881355932203389</v>
      </c>
      <c r="J66" s="832">
        <v>57</v>
      </c>
      <c r="K66" s="849">
        <v>3</v>
      </c>
      <c r="L66" s="849">
        <v>177</v>
      </c>
      <c r="M66" s="832">
        <v>1</v>
      </c>
      <c r="N66" s="832">
        <v>59</v>
      </c>
      <c r="O66" s="849">
        <v>1</v>
      </c>
      <c r="P66" s="849">
        <v>59</v>
      </c>
      <c r="Q66" s="837">
        <v>0.33333333333333331</v>
      </c>
      <c r="R66" s="850">
        <v>59</v>
      </c>
    </row>
    <row r="67" spans="1:18" ht="14.4" customHeight="1" x14ac:dyDescent="0.3">
      <c r="A67" s="831" t="s">
        <v>6372</v>
      </c>
      <c r="B67" s="832" t="s">
        <v>6373</v>
      </c>
      <c r="C67" s="832" t="s">
        <v>604</v>
      </c>
      <c r="D67" s="832" t="s">
        <v>6369</v>
      </c>
      <c r="E67" s="832" t="s">
        <v>6484</v>
      </c>
      <c r="F67" s="832" t="s">
        <v>6485</v>
      </c>
      <c r="G67" s="849">
        <v>18</v>
      </c>
      <c r="H67" s="849">
        <v>3222</v>
      </c>
      <c r="I67" s="832">
        <v>1.600596125186289</v>
      </c>
      <c r="J67" s="832">
        <v>179</v>
      </c>
      <c r="K67" s="849">
        <v>11</v>
      </c>
      <c r="L67" s="849">
        <v>2013</v>
      </c>
      <c r="M67" s="832">
        <v>1</v>
      </c>
      <c r="N67" s="832">
        <v>183</v>
      </c>
      <c r="O67" s="849">
        <v>14</v>
      </c>
      <c r="P67" s="849">
        <v>2562</v>
      </c>
      <c r="Q67" s="837">
        <v>1.2727272727272727</v>
      </c>
      <c r="R67" s="850">
        <v>183</v>
      </c>
    </row>
    <row r="68" spans="1:18" ht="14.4" customHeight="1" x14ac:dyDescent="0.3">
      <c r="A68" s="831" t="s">
        <v>6372</v>
      </c>
      <c r="B68" s="832" t="s">
        <v>6373</v>
      </c>
      <c r="C68" s="832" t="s">
        <v>604</v>
      </c>
      <c r="D68" s="832" t="s">
        <v>6369</v>
      </c>
      <c r="E68" s="832" t="s">
        <v>6486</v>
      </c>
      <c r="F68" s="832" t="s">
        <v>6487</v>
      </c>
      <c r="G68" s="849">
        <v>3</v>
      </c>
      <c r="H68" s="849">
        <v>1905</v>
      </c>
      <c r="I68" s="832">
        <v>2.9398148148148149</v>
      </c>
      <c r="J68" s="832">
        <v>635</v>
      </c>
      <c r="K68" s="849">
        <v>1</v>
      </c>
      <c r="L68" s="849">
        <v>648</v>
      </c>
      <c r="M68" s="832">
        <v>1</v>
      </c>
      <c r="N68" s="832">
        <v>648</v>
      </c>
      <c r="O68" s="849">
        <v>2</v>
      </c>
      <c r="P68" s="849">
        <v>1296</v>
      </c>
      <c r="Q68" s="837">
        <v>2</v>
      </c>
      <c r="R68" s="850">
        <v>648</v>
      </c>
    </row>
    <row r="69" spans="1:18" ht="14.4" customHeight="1" x14ac:dyDescent="0.3">
      <c r="A69" s="831" t="s">
        <v>6372</v>
      </c>
      <c r="B69" s="832" t="s">
        <v>6373</v>
      </c>
      <c r="C69" s="832" t="s">
        <v>604</v>
      </c>
      <c r="D69" s="832" t="s">
        <v>6369</v>
      </c>
      <c r="E69" s="832" t="s">
        <v>6488</v>
      </c>
      <c r="F69" s="832" t="s">
        <v>6489</v>
      </c>
      <c r="G69" s="849">
        <v>28</v>
      </c>
      <c r="H69" s="849">
        <v>8708</v>
      </c>
      <c r="I69" s="832">
        <v>0.9413036428494217</v>
      </c>
      <c r="J69" s="832">
        <v>311</v>
      </c>
      <c r="K69" s="849">
        <v>29</v>
      </c>
      <c r="L69" s="849">
        <v>9251</v>
      </c>
      <c r="M69" s="832">
        <v>1</v>
      </c>
      <c r="N69" s="832">
        <v>319</v>
      </c>
      <c r="O69" s="849">
        <v>15</v>
      </c>
      <c r="P69" s="849">
        <v>4785</v>
      </c>
      <c r="Q69" s="837">
        <v>0.51724137931034486</v>
      </c>
      <c r="R69" s="850">
        <v>319</v>
      </c>
    </row>
    <row r="70" spans="1:18" ht="14.4" customHeight="1" x14ac:dyDescent="0.3">
      <c r="A70" s="831" t="s">
        <v>6372</v>
      </c>
      <c r="B70" s="832" t="s">
        <v>6373</v>
      </c>
      <c r="C70" s="832" t="s">
        <v>604</v>
      </c>
      <c r="D70" s="832" t="s">
        <v>6369</v>
      </c>
      <c r="E70" s="832" t="s">
        <v>6490</v>
      </c>
      <c r="F70" s="832" t="s">
        <v>6491</v>
      </c>
      <c r="G70" s="849">
        <v>8</v>
      </c>
      <c r="H70" s="849">
        <v>3896</v>
      </c>
      <c r="I70" s="832">
        <v>0.97399999999999998</v>
      </c>
      <c r="J70" s="832">
        <v>487</v>
      </c>
      <c r="K70" s="849">
        <v>8</v>
      </c>
      <c r="L70" s="849">
        <v>4000</v>
      </c>
      <c r="M70" s="832">
        <v>1</v>
      </c>
      <c r="N70" s="832">
        <v>500</v>
      </c>
      <c r="O70" s="849">
        <v>11</v>
      </c>
      <c r="P70" s="849">
        <v>5500</v>
      </c>
      <c r="Q70" s="837">
        <v>1.375</v>
      </c>
      <c r="R70" s="850">
        <v>500</v>
      </c>
    </row>
    <row r="71" spans="1:18" ht="14.4" customHeight="1" x14ac:dyDescent="0.3">
      <c r="A71" s="831" t="s">
        <v>6372</v>
      </c>
      <c r="B71" s="832" t="s">
        <v>6373</v>
      </c>
      <c r="C71" s="832" t="s">
        <v>604</v>
      </c>
      <c r="D71" s="832" t="s">
        <v>6369</v>
      </c>
      <c r="E71" s="832" t="s">
        <v>6492</v>
      </c>
      <c r="F71" s="832" t="s">
        <v>6493</v>
      </c>
      <c r="G71" s="849">
        <v>6</v>
      </c>
      <c r="H71" s="849">
        <v>756</v>
      </c>
      <c r="I71" s="832">
        <v>0.52066115702479343</v>
      </c>
      <c r="J71" s="832">
        <v>126</v>
      </c>
      <c r="K71" s="849">
        <v>11</v>
      </c>
      <c r="L71" s="849">
        <v>1452</v>
      </c>
      <c r="M71" s="832">
        <v>1</v>
      </c>
      <c r="N71" s="832">
        <v>132</v>
      </c>
      <c r="O71" s="849">
        <v>5</v>
      </c>
      <c r="P71" s="849">
        <v>660</v>
      </c>
      <c r="Q71" s="837">
        <v>0.45454545454545453</v>
      </c>
      <c r="R71" s="850">
        <v>132</v>
      </c>
    </row>
    <row r="72" spans="1:18" ht="14.4" customHeight="1" x14ac:dyDescent="0.3">
      <c r="A72" s="831" t="s">
        <v>6372</v>
      </c>
      <c r="B72" s="832" t="s">
        <v>6373</v>
      </c>
      <c r="C72" s="832" t="s">
        <v>604</v>
      </c>
      <c r="D72" s="832" t="s">
        <v>6369</v>
      </c>
      <c r="E72" s="832" t="s">
        <v>6494</v>
      </c>
      <c r="F72" s="832" t="s">
        <v>6495</v>
      </c>
      <c r="G72" s="849">
        <v>552</v>
      </c>
      <c r="H72" s="849">
        <v>61272</v>
      </c>
      <c r="I72" s="832">
        <v>0.91703958691910503</v>
      </c>
      <c r="J72" s="832">
        <v>111</v>
      </c>
      <c r="K72" s="849">
        <v>581</v>
      </c>
      <c r="L72" s="849">
        <v>66815</v>
      </c>
      <c r="M72" s="832">
        <v>1</v>
      </c>
      <c r="N72" s="832">
        <v>115</v>
      </c>
      <c r="O72" s="849">
        <v>573</v>
      </c>
      <c r="P72" s="849">
        <v>65895</v>
      </c>
      <c r="Q72" s="837">
        <v>0.98623063683304646</v>
      </c>
      <c r="R72" s="850">
        <v>115</v>
      </c>
    </row>
    <row r="73" spans="1:18" ht="14.4" customHeight="1" x14ac:dyDescent="0.3">
      <c r="A73" s="831" t="s">
        <v>6372</v>
      </c>
      <c r="B73" s="832" t="s">
        <v>6373</v>
      </c>
      <c r="C73" s="832" t="s">
        <v>604</v>
      </c>
      <c r="D73" s="832" t="s">
        <v>6369</v>
      </c>
      <c r="E73" s="832" t="s">
        <v>6496</v>
      </c>
      <c r="F73" s="832" t="s">
        <v>6497</v>
      </c>
      <c r="G73" s="849">
        <v>3</v>
      </c>
      <c r="H73" s="849">
        <v>348</v>
      </c>
      <c r="I73" s="832">
        <v>0.96666666666666667</v>
      </c>
      <c r="J73" s="832">
        <v>116</v>
      </c>
      <c r="K73" s="849">
        <v>3</v>
      </c>
      <c r="L73" s="849">
        <v>360</v>
      </c>
      <c r="M73" s="832">
        <v>1</v>
      </c>
      <c r="N73" s="832">
        <v>120</v>
      </c>
      <c r="O73" s="849">
        <v>1</v>
      </c>
      <c r="P73" s="849">
        <v>120</v>
      </c>
      <c r="Q73" s="837">
        <v>0.33333333333333331</v>
      </c>
      <c r="R73" s="850">
        <v>120</v>
      </c>
    </row>
    <row r="74" spans="1:18" ht="14.4" customHeight="1" x14ac:dyDescent="0.3">
      <c r="A74" s="831" t="s">
        <v>6372</v>
      </c>
      <c r="B74" s="832" t="s">
        <v>6373</v>
      </c>
      <c r="C74" s="832" t="s">
        <v>604</v>
      </c>
      <c r="D74" s="832" t="s">
        <v>6369</v>
      </c>
      <c r="E74" s="832" t="s">
        <v>6498</v>
      </c>
      <c r="F74" s="832" t="s">
        <v>6499</v>
      </c>
      <c r="G74" s="849"/>
      <c r="H74" s="849"/>
      <c r="I74" s="832"/>
      <c r="J74" s="832"/>
      <c r="K74" s="849"/>
      <c r="L74" s="849"/>
      <c r="M74" s="832"/>
      <c r="N74" s="832"/>
      <c r="O74" s="849">
        <v>1</v>
      </c>
      <c r="P74" s="849">
        <v>3713</v>
      </c>
      <c r="Q74" s="837"/>
      <c r="R74" s="850">
        <v>3713</v>
      </c>
    </row>
    <row r="75" spans="1:18" ht="14.4" customHeight="1" x14ac:dyDescent="0.3">
      <c r="A75" s="831" t="s">
        <v>6372</v>
      </c>
      <c r="B75" s="832" t="s">
        <v>6373</v>
      </c>
      <c r="C75" s="832" t="s">
        <v>604</v>
      </c>
      <c r="D75" s="832" t="s">
        <v>6369</v>
      </c>
      <c r="E75" s="832" t="s">
        <v>6500</v>
      </c>
      <c r="F75" s="832" t="s">
        <v>6501</v>
      </c>
      <c r="G75" s="849"/>
      <c r="H75" s="849"/>
      <c r="I75" s="832"/>
      <c r="J75" s="832"/>
      <c r="K75" s="849">
        <v>1</v>
      </c>
      <c r="L75" s="849">
        <v>1001</v>
      </c>
      <c r="M75" s="832">
        <v>1</v>
      </c>
      <c r="N75" s="832">
        <v>1001</v>
      </c>
      <c r="O75" s="849"/>
      <c r="P75" s="849"/>
      <c r="Q75" s="837"/>
      <c r="R75" s="850"/>
    </row>
    <row r="76" spans="1:18" ht="14.4" customHeight="1" x14ac:dyDescent="0.3">
      <c r="A76" s="831" t="s">
        <v>6372</v>
      </c>
      <c r="B76" s="832" t="s">
        <v>6373</v>
      </c>
      <c r="C76" s="832" t="s">
        <v>604</v>
      </c>
      <c r="D76" s="832" t="s">
        <v>6369</v>
      </c>
      <c r="E76" s="832" t="s">
        <v>6502</v>
      </c>
      <c r="F76" s="832" t="s">
        <v>6503</v>
      </c>
      <c r="G76" s="849"/>
      <c r="H76" s="849"/>
      <c r="I76" s="832"/>
      <c r="J76" s="832"/>
      <c r="K76" s="849">
        <v>1</v>
      </c>
      <c r="L76" s="849">
        <v>120</v>
      </c>
      <c r="M76" s="832">
        <v>1</v>
      </c>
      <c r="N76" s="832">
        <v>120</v>
      </c>
      <c r="O76" s="849"/>
      <c r="P76" s="849"/>
      <c r="Q76" s="837"/>
      <c r="R76" s="850"/>
    </row>
    <row r="77" spans="1:18" ht="14.4" customHeight="1" x14ac:dyDescent="0.3">
      <c r="A77" s="831" t="s">
        <v>6372</v>
      </c>
      <c r="B77" s="832" t="s">
        <v>6373</v>
      </c>
      <c r="C77" s="832" t="s">
        <v>604</v>
      </c>
      <c r="D77" s="832" t="s">
        <v>6369</v>
      </c>
      <c r="E77" s="832" t="s">
        <v>6504</v>
      </c>
      <c r="F77" s="832" t="s">
        <v>6505</v>
      </c>
      <c r="G77" s="849">
        <v>4</v>
      </c>
      <c r="H77" s="849">
        <v>2376</v>
      </c>
      <c r="I77" s="832">
        <v>1.298360655737705</v>
      </c>
      <c r="J77" s="832">
        <v>594</v>
      </c>
      <c r="K77" s="849">
        <v>3</v>
      </c>
      <c r="L77" s="849">
        <v>1830</v>
      </c>
      <c r="M77" s="832">
        <v>1</v>
      </c>
      <c r="N77" s="832">
        <v>610</v>
      </c>
      <c r="O77" s="849">
        <v>2</v>
      </c>
      <c r="P77" s="849">
        <v>1222</v>
      </c>
      <c r="Q77" s="837">
        <v>0.66775956284153004</v>
      </c>
      <c r="R77" s="850">
        <v>611</v>
      </c>
    </row>
    <row r="78" spans="1:18" ht="14.4" customHeight="1" x14ac:dyDescent="0.3">
      <c r="A78" s="831" t="s">
        <v>6372</v>
      </c>
      <c r="B78" s="832" t="s">
        <v>6373</v>
      </c>
      <c r="C78" s="832" t="s">
        <v>604</v>
      </c>
      <c r="D78" s="832" t="s">
        <v>6369</v>
      </c>
      <c r="E78" s="832" t="s">
        <v>6506</v>
      </c>
      <c r="F78" s="832" t="s">
        <v>6507</v>
      </c>
      <c r="G78" s="849">
        <v>11</v>
      </c>
      <c r="H78" s="849">
        <v>10285</v>
      </c>
      <c r="I78" s="832">
        <v>2.712289029535865</v>
      </c>
      <c r="J78" s="832">
        <v>935</v>
      </c>
      <c r="K78" s="849">
        <v>4</v>
      </c>
      <c r="L78" s="849">
        <v>3792</v>
      </c>
      <c r="M78" s="832">
        <v>1</v>
      </c>
      <c r="N78" s="832">
        <v>948</v>
      </c>
      <c r="O78" s="849">
        <v>12</v>
      </c>
      <c r="P78" s="849">
        <v>11376</v>
      </c>
      <c r="Q78" s="837">
        <v>3</v>
      </c>
      <c r="R78" s="850">
        <v>948</v>
      </c>
    </row>
    <row r="79" spans="1:18" ht="14.4" customHeight="1" x14ac:dyDescent="0.3">
      <c r="A79" s="831" t="s">
        <v>6372</v>
      </c>
      <c r="B79" s="832" t="s">
        <v>6373</v>
      </c>
      <c r="C79" s="832" t="s">
        <v>604</v>
      </c>
      <c r="D79" s="832" t="s">
        <v>6369</v>
      </c>
      <c r="E79" s="832" t="s">
        <v>6508</v>
      </c>
      <c r="F79" s="832" t="s">
        <v>6509</v>
      </c>
      <c r="G79" s="849">
        <v>215</v>
      </c>
      <c r="H79" s="849">
        <v>47945</v>
      </c>
      <c r="I79" s="832">
        <v>0.9345639546216522</v>
      </c>
      <c r="J79" s="832">
        <v>223</v>
      </c>
      <c r="K79" s="849">
        <v>226</v>
      </c>
      <c r="L79" s="849">
        <v>51302</v>
      </c>
      <c r="M79" s="832">
        <v>1</v>
      </c>
      <c r="N79" s="832">
        <v>227</v>
      </c>
      <c r="O79" s="849">
        <v>231</v>
      </c>
      <c r="P79" s="849">
        <v>52437</v>
      </c>
      <c r="Q79" s="837">
        <v>1.0221238938053097</v>
      </c>
      <c r="R79" s="850">
        <v>227</v>
      </c>
    </row>
    <row r="80" spans="1:18" ht="14.4" customHeight="1" x14ac:dyDescent="0.3">
      <c r="A80" s="831" t="s">
        <v>6372</v>
      </c>
      <c r="B80" s="832" t="s">
        <v>6373</v>
      </c>
      <c r="C80" s="832" t="s">
        <v>604</v>
      </c>
      <c r="D80" s="832" t="s">
        <v>6369</v>
      </c>
      <c r="E80" s="832" t="s">
        <v>6510</v>
      </c>
      <c r="F80" s="832" t="s">
        <v>6511</v>
      </c>
      <c r="G80" s="849"/>
      <c r="H80" s="849"/>
      <c r="I80" s="832"/>
      <c r="J80" s="832"/>
      <c r="K80" s="849"/>
      <c r="L80" s="849"/>
      <c r="M80" s="832"/>
      <c r="N80" s="832"/>
      <c r="O80" s="849">
        <v>2</v>
      </c>
      <c r="P80" s="849">
        <v>1784</v>
      </c>
      <c r="Q80" s="837"/>
      <c r="R80" s="850">
        <v>892</v>
      </c>
    </row>
    <row r="81" spans="1:18" ht="14.4" customHeight="1" x14ac:dyDescent="0.3">
      <c r="A81" s="831" t="s">
        <v>6372</v>
      </c>
      <c r="B81" s="832" t="s">
        <v>6373</v>
      </c>
      <c r="C81" s="832" t="s">
        <v>604</v>
      </c>
      <c r="D81" s="832" t="s">
        <v>6369</v>
      </c>
      <c r="E81" s="832" t="s">
        <v>6512</v>
      </c>
      <c r="F81" s="832" t="s">
        <v>6513</v>
      </c>
      <c r="G81" s="849">
        <v>6</v>
      </c>
      <c r="H81" s="849">
        <v>492</v>
      </c>
      <c r="I81" s="832">
        <v>0.71511627906976749</v>
      </c>
      <c r="J81" s="832">
        <v>82</v>
      </c>
      <c r="K81" s="849">
        <v>8</v>
      </c>
      <c r="L81" s="849">
        <v>688</v>
      </c>
      <c r="M81" s="832">
        <v>1</v>
      </c>
      <c r="N81" s="832">
        <v>86</v>
      </c>
      <c r="O81" s="849">
        <v>7</v>
      </c>
      <c r="P81" s="849">
        <v>602</v>
      </c>
      <c r="Q81" s="837">
        <v>0.875</v>
      </c>
      <c r="R81" s="850">
        <v>86</v>
      </c>
    </row>
    <row r="82" spans="1:18" ht="14.4" customHeight="1" x14ac:dyDescent="0.3">
      <c r="A82" s="831" t="s">
        <v>6372</v>
      </c>
      <c r="B82" s="832" t="s">
        <v>6373</v>
      </c>
      <c r="C82" s="832" t="s">
        <v>604</v>
      </c>
      <c r="D82" s="832" t="s">
        <v>6369</v>
      </c>
      <c r="E82" s="832" t="s">
        <v>6514</v>
      </c>
      <c r="F82" s="832" t="s">
        <v>6515</v>
      </c>
      <c r="G82" s="849"/>
      <c r="H82" s="849"/>
      <c r="I82" s="832"/>
      <c r="J82" s="832"/>
      <c r="K82" s="849"/>
      <c r="L82" s="849"/>
      <c r="M82" s="832"/>
      <c r="N82" s="832"/>
      <c r="O82" s="849">
        <v>1</v>
      </c>
      <c r="P82" s="849">
        <v>778</v>
      </c>
      <c r="Q82" s="837"/>
      <c r="R82" s="850">
        <v>778</v>
      </c>
    </row>
    <row r="83" spans="1:18" ht="14.4" customHeight="1" x14ac:dyDescent="0.3">
      <c r="A83" s="831" t="s">
        <v>6372</v>
      </c>
      <c r="B83" s="832" t="s">
        <v>6373</v>
      </c>
      <c r="C83" s="832" t="s">
        <v>604</v>
      </c>
      <c r="D83" s="832" t="s">
        <v>6369</v>
      </c>
      <c r="E83" s="832" t="s">
        <v>6516</v>
      </c>
      <c r="F83" s="832" t="s">
        <v>6517</v>
      </c>
      <c r="G83" s="849">
        <v>14</v>
      </c>
      <c r="H83" s="849">
        <v>5446</v>
      </c>
      <c r="I83" s="832">
        <v>0.68245614035087721</v>
      </c>
      <c r="J83" s="832">
        <v>389</v>
      </c>
      <c r="K83" s="849">
        <v>20</v>
      </c>
      <c r="L83" s="849">
        <v>7980</v>
      </c>
      <c r="M83" s="832">
        <v>1</v>
      </c>
      <c r="N83" s="832">
        <v>399</v>
      </c>
      <c r="O83" s="849">
        <v>12</v>
      </c>
      <c r="P83" s="849">
        <v>4800</v>
      </c>
      <c r="Q83" s="837">
        <v>0.60150375939849621</v>
      </c>
      <c r="R83" s="850">
        <v>400</v>
      </c>
    </row>
    <row r="84" spans="1:18" ht="14.4" customHeight="1" x14ac:dyDescent="0.3">
      <c r="A84" s="831" t="s">
        <v>6372</v>
      </c>
      <c r="B84" s="832" t="s">
        <v>6373</v>
      </c>
      <c r="C84" s="832" t="s">
        <v>604</v>
      </c>
      <c r="D84" s="832" t="s">
        <v>6369</v>
      </c>
      <c r="E84" s="832" t="s">
        <v>6518</v>
      </c>
      <c r="F84" s="832" t="s">
        <v>6519</v>
      </c>
      <c r="G84" s="849"/>
      <c r="H84" s="849"/>
      <c r="I84" s="832"/>
      <c r="J84" s="832"/>
      <c r="K84" s="849"/>
      <c r="L84" s="849"/>
      <c r="M84" s="832"/>
      <c r="N84" s="832"/>
      <c r="O84" s="849">
        <v>2</v>
      </c>
      <c r="P84" s="849">
        <v>662</v>
      </c>
      <c r="Q84" s="837"/>
      <c r="R84" s="850">
        <v>331</v>
      </c>
    </row>
    <row r="85" spans="1:18" ht="14.4" customHeight="1" x14ac:dyDescent="0.3">
      <c r="A85" s="831" t="s">
        <v>6372</v>
      </c>
      <c r="B85" s="832" t="s">
        <v>6373</v>
      </c>
      <c r="C85" s="832" t="s">
        <v>604</v>
      </c>
      <c r="D85" s="832" t="s">
        <v>6369</v>
      </c>
      <c r="E85" s="832" t="s">
        <v>6520</v>
      </c>
      <c r="F85" s="832" t="s">
        <v>6521</v>
      </c>
      <c r="G85" s="849"/>
      <c r="H85" s="849"/>
      <c r="I85" s="832"/>
      <c r="J85" s="832"/>
      <c r="K85" s="849">
        <v>1</v>
      </c>
      <c r="L85" s="849">
        <v>1033</v>
      </c>
      <c r="M85" s="832">
        <v>1</v>
      </c>
      <c r="N85" s="832">
        <v>1033</v>
      </c>
      <c r="O85" s="849">
        <v>1</v>
      </c>
      <c r="P85" s="849">
        <v>1034</v>
      </c>
      <c r="Q85" s="837">
        <v>1.0009680542110357</v>
      </c>
      <c r="R85" s="850">
        <v>1034</v>
      </c>
    </row>
    <row r="86" spans="1:18" ht="14.4" customHeight="1" x14ac:dyDescent="0.3">
      <c r="A86" s="831" t="s">
        <v>6372</v>
      </c>
      <c r="B86" s="832" t="s">
        <v>6373</v>
      </c>
      <c r="C86" s="832" t="s">
        <v>604</v>
      </c>
      <c r="D86" s="832" t="s">
        <v>6369</v>
      </c>
      <c r="E86" s="832" t="s">
        <v>6522</v>
      </c>
      <c r="F86" s="832" t="s">
        <v>6523</v>
      </c>
      <c r="G86" s="849">
        <v>1</v>
      </c>
      <c r="H86" s="849">
        <v>114</v>
      </c>
      <c r="I86" s="832">
        <v>0.31666666666666665</v>
      </c>
      <c r="J86" s="832">
        <v>114</v>
      </c>
      <c r="K86" s="849">
        <v>3</v>
      </c>
      <c r="L86" s="849">
        <v>360</v>
      </c>
      <c r="M86" s="832">
        <v>1</v>
      </c>
      <c r="N86" s="832">
        <v>120</v>
      </c>
      <c r="O86" s="849">
        <v>4</v>
      </c>
      <c r="P86" s="849">
        <v>480</v>
      </c>
      <c r="Q86" s="837">
        <v>1.3333333333333333</v>
      </c>
      <c r="R86" s="850">
        <v>120</v>
      </c>
    </row>
    <row r="87" spans="1:18" ht="14.4" customHeight="1" x14ac:dyDescent="0.3">
      <c r="A87" s="831" t="s">
        <v>6372</v>
      </c>
      <c r="B87" s="832" t="s">
        <v>6373</v>
      </c>
      <c r="C87" s="832" t="s">
        <v>604</v>
      </c>
      <c r="D87" s="832" t="s">
        <v>6369</v>
      </c>
      <c r="E87" s="832" t="s">
        <v>6524</v>
      </c>
      <c r="F87" s="832" t="s">
        <v>6525</v>
      </c>
      <c r="G87" s="849"/>
      <c r="H87" s="849"/>
      <c r="I87" s="832"/>
      <c r="J87" s="832"/>
      <c r="K87" s="849">
        <v>1</v>
      </c>
      <c r="L87" s="849">
        <v>1109</v>
      </c>
      <c r="M87" s="832">
        <v>1</v>
      </c>
      <c r="N87" s="832">
        <v>1109</v>
      </c>
      <c r="O87" s="849">
        <v>2</v>
      </c>
      <c r="P87" s="849">
        <v>2222</v>
      </c>
      <c r="Q87" s="837">
        <v>2.0036068530207394</v>
      </c>
      <c r="R87" s="850">
        <v>1111</v>
      </c>
    </row>
    <row r="88" spans="1:18" ht="14.4" customHeight="1" x14ac:dyDescent="0.3">
      <c r="A88" s="831" t="s">
        <v>6372</v>
      </c>
      <c r="B88" s="832" t="s">
        <v>6373</v>
      </c>
      <c r="C88" s="832" t="s">
        <v>604</v>
      </c>
      <c r="D88" s="832" t="s">
        <v>6369</v>
      </c>
      <c r="E88" s="832" t="s">
        <v>6526</v>
      </c>
      <c r="F88" s="832" t="s">
        <v>6527</v>
      </c>
      <c r="G88" s="849"/>
      <c r="H88" s="849"/>
      <c r="I88" s="832"/>
      <c r="J88" s="832"/>
      <c r="K88" s="849">
        <v>2</v>
      </c>
      <c r="L88" s="849">
        <v>240</v>
      </c>
      <c r="M88" s="832">
        <v>1</v>
      </c>
      <c r="N88" s="832">
        <v>120</v>
      </c>
      <c r="O88" s="849"/>
      <c r="P88" s="849"/>
      <c r="Q88" s="837"/>
      <c r="R88" s="850"/>
    </row>
    <row r="89" spans="1:18" ht="14.4" customHeight="1" x14ac:dyDescent="0.3">
      <c r="A89" s="831" t="s">
        <v>6372</v>
      </c>
      <c r="B89" s="832" t="s">
        <v>6373</v>
      </c>
      <c r="C89" s="832" t="s">
        <v>604</v>
      </c>
      <c r="D89" s="832" t="s">
        <v>6369</v>
      </c>
      <c r="E89" s="832" t="s">
        <v>6528</v>
      </c>
      <c r="F89" s="832" t="s">
        <v>6529</v>
      </c>
      <c r="G89" s="849"/>
      <c r="H89" s="849"/>
      <c r="I89" s="832"/>
      <c r="J89" s="832"/>
      <c r="K89" s="849">
        <v>1</v>
      </c>
      <c r="L89" s="849">
        <v>1369</v>
      </c>
      <c r="M89" s="832">
        <v>1</v>
      </c>
      <c r="N89" s="832">
        <v>1369</v>
      </c>
      <c r="O89" s="849"/>
      <c r="P89" s="849"/>
      <c r="Q89" s="837"/>
      <c r="R89" s="850"/>
    </row>
    <row r="90" spans="1:18" ht="14.4" customHeight="1" x14ac:dyDescent="0.3">
      <c r="A90" s="831" t="s">
        <v>6372</v>
      </c>
      <c r="B90" s="832" t="s">
        <v>6373</v>
      </c>
      <c r="C90" s="832" t="s">
        <v>604</v>
      </c>
      <c r="D90" s="832" t="s">
        <v>6369</v>
      </c>
      <c r="E90" s="832" t="s">
        <v>6530</v>
      </c>
      <c r="F90" s="832" t="s">
        <v>6531</v>
      </c>
      <c r="G90" s="849"/>
      <c r="H90" s="849"/>
      <c r="I90" s="832"/>
      <c r="J90" s="832"/>
      <c r="K90" s="849">
        <v>1</v>
      </c>
      <c r="L90" s="849">
        <v>843</v>
      </c>
      <c r="M90" s="832">
        <v>1</v>
      </c>
      <c r="N90" s="832">
        <v>843</v>
      </c>
      <c r="O90" s="849"/>
      <c r="P90" s="849"/>
      <c r="Q90" s="837"/>
      <c r="R90" s="850"/>
    </row>
    <row r="91" spans="1:18" ht="14.4" customHeight="1" x14ac:dyDescent="0.3">
      <c r="A91" s="831" t="s">
        <v>6372</v>
      </c>
      <c r="B91" s="832" t="s">
        <v>6373</v>
      </c>
      <c r="C91" s="832" t="s">
        <v>604</v>
      </c>
      <c r="D91" s="832" t="s">
        <v>6369</v>
      </c>
      <c r="E91" s="832" t="s">
        <v>6532</v>
      </c>
      <c r="F91" s="832" t="s">
        <v>6533</v>
      </c>
      <c r="G91" s="849">
        <v>1</v>
      </c>
      <c r="H91" s="849">
        <v>171</v>
      </c>
      <c r="I91" s="832">
        <v>0.31843575418994413</v>
      </c>
      <c r="J91" s="832">
        <v>171</v>
      </c>
      <c r="K91" s="849">
        <v>3</v>
      </c>
      <c r="L91" s="849">
        <v>537</v>
      </c>
      <c r="M91" s="832">
        <v>1</v>
      </c>
      <c r="N91" s="832">
        <v>179</v>
      </c>
      <c r="O91" s="849">
        <v>6</v>
      </c>
      <c r="P91" s="849">
        <v>1074</v>
      </c>
      <c r="Q91" s="837">
        <v>2</v>
      </c>
      <c r="R91" s="850">
        <v>179</v>
      </c>
    </row>
    <row r="92" spans="1:18" ht="14.4" customHeight="1" x14ac:dyDescent="0.3">
      <c r="A92" s="831" t="s">
        <v>6372</v>
      </c>
      <c r="B92" s="832" t="s">
        <v>6373</v>
      </c>
      <c r="C92" s="832" t="s">
        <v>604</v>
      </c>
      <c r="D92" s="832" t="s">
        <v>6369</v>
      </c>
      <c r="E92" s="832" t="s">
        <v>6534</v>
      </c>
      <c r="F92" s="832" t="s">
        <v>6535</v>
      </c>
      <c r="G92" s="849"/>
      <c r="H92" s="849"/>
      <c r="I92" s="832"/>
      <c r="J92" s="832"/>
      <c r="K92" s="849">
        <v>2</v>
      </c>
      <c r="L92" s="849">
        <v>160</v>
      </c>
      <c r="M92" s="832">
        <v>1</v>
      </c>
      <c r="N92" s="832">
        <v>80</v>
      </c>
      <c r="O92" s="849"/>
      <c r="P92" s="849"/>
      <c r="Q92" s="837"/>
      <c r="R92" s="850"/>
    </row>
    <row r="93" spans="1:18" ht="14.4" customHeight="1" x14ac:dyDescent="0.3">
      <c r="A93" s="831" t="s">
        <v>6372</v>
      </c>
      <c r="B93" s="832" t="s">
        <v>6373</v>
      </c>
      <c r="C93" s="832" t="s">
        <v>604</v>
      </c>
      <c r="D93" s="832" t="s">
        <v>6369</v>
      </c>
      <c r="E93" s="832" t="s">
        <v>6536</v>
      </c>
      <c r="F93" s="832"/>
      <c r="G93" s="849"/>
      <c r="H93" s="849"/>
      <c r="I93" s="832"/>
      <c r="J93" s="832"/>
      <c r="K93" s="849"/>
      <c r="L93" s="849"/>
      <c r="M93" s="832"/>
      <c r="N93" s="832"/>
      <c r="O93" s="849">
        <v>10</v>
      </c>
      <c r="P93" s="849">
        <v>860</v>
      </c>
      <c r="Q93" s="837"/>
      <c r="R93" s="850">
        <v>86</v>
      </c>
    </row>
    <row r="94" spans="1:18" ht="14.4" customHeight="1" thickBot="1" x14ac:dyDescent="0.35">
      <c r="A94" s="839" t="s">
        <v>6372</v>
      </c>
      <c r="B94" s="840" t="s">
        <v>6373</v>
      </c>
      <c r="C94" s="840" t="s">
        <v>604</v>
      </c>
      <c r="D94" s="840" t="s">
        <v>6369</v>
      </c>
      <c r="E94" s="840" t="s">
        <v>6536</v>
      </c>
      <c r="F94" s="840" t="s">
        <v>6537</v>
      </c>
      <c r="G94" s="851"/>
      <c r="H94" s="851"/>
      <c r="I94" s="840"/>
      <c r="J94" s="840"/>
      <c r="K94" s="851"/>
      <c r="L94" s="851"/>
      <c r="M94" s="840"/>
      <c r="N94" s="840"/>
      <c r="O94" s="851">
        <v>10</v>
      </c>
      <c r="P94" s="851">
        <v>860</v>
      </c>
      <c r="Q94" s="845"/>
      <c r="R94" s="852">
        <v>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6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6539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27666.799999999999</v>
      </c>
      <c r="I3" s="208">
        <f t="shared" si="0"/>
        <v>3247061.14</v>
      </c>
      <c r="J3" s="78"/>
      <c r="K3" s="78"/>
      <c r="L3" s="208">
        <f t="shared" si="0"/>
        <v>35648.099999999991</v>
      </c>
      <c r="M3" s="208">
        <f t="shared" si="0"/>
        <v>3794975.310000001</v>
      </c>
      <c r="N3" s="78"/>
      <c r="O3" s="78"/>
      <c r="P3" s="208">
        <f t="shared" si="0"/>
        <v>36314.980000000003</v>
      </c>
      <c r="Q3" s="208">
        <f t="shared" si="0"/>
        <v>3855760.5300000012</v>
      </c>
      <c r="R3" s="79">
        <f>IF(M3=0,0,Q3/M3)</f>
        <v>1.0160172899781001</v>
      </c>
      <c r="S3" s="209">
        <f>IF(P3=0,0,Q3/P3)</f>
        <v>106.17548267959945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6368</v>
      </c>
      <c r="C6" s="825" t="s">
        <v>599</v>
      </c>
      <c r="D6" s="825" t="s">
        <v>2067</v>
      </c>
      <c r="E6" s="825" t="s">
        <v>6369</v>
      </c>
      <c r="F6" s="825" t="s">
        <v>6370</v>
      </c>
      <c r="G6" s="825" t="s">
        <v>6371</v>
      </c>
      <c r="H6" s="225"/>
      <c r="I6" s="225"/>
      <c r="J6" s="825"/>
      <c r="K6" s="825"/>
      <c r="L6" s="225">
        <v>1</v>
      </c>
      <c r="M6" s="225">
        <v>251</v>
      </c>
      <c r="N6" s="825">
        <v>1</v>
      </c>
      <c r="O6" s="825">
        <v>251</v>
      </c>
      <c r="P6" s="225"/>
      <c r="Q6" s="225"/>
      <c r="R6" s="830"/>
      <c r="S6" s="848"/>
    </row>
    <row r="7" spans="1:19" ht="14.4" customHeight="1" x14ac:dyDescent="0.3">
      <c r="A7" s="831" t="s">
        <v>6372</v>
      </c>
      <c r="B7" s="832" t="s">
        <v>6373</v>
      </c>
      <c r="C7" s="832" t="s">
        <v>604</v>
      </c>
      <c r="D7" s="832" t="s">
        <v>6360</v>
      </c>
      <c r="E7" s="832" t="s">
        <v>6374</v>
      </c>
      <c r="F7" s="832" t="s">
        <v>6377</v>
      </c>
      <c r="G7" s="832" t="s">
        <v>6378</v>
      </c>
      <c r="H7" s="849"/>
      <c r="I7" s="849"/>
      <c r="J7" s="832"/>
      <c r="K7" s="832"/>
      <c r="L7" s="849">
        <v>0.3</v>
      </c>
      <c r="M7" s="849">
        <v>45.32</v>
      </c>
      <c r="N7" s="832">
        <v>1</v>
      </c>
      <c r="O7" s="832">
        <v>151.06666666666666</v>
      </c>
      <c r="P7" s="849"/>
      <c r="Q7" s="849"/>
      <c r="R7" s="837"/>
      <c r="S7" s="850"/>
    </row>
    <row r="8" spans="1:19" ht="14.4" customHeight="1" x14ac:dyDescent="0.3">
      <c r="A8" s="831" t="s">
        <v>6372</v>
      </c>
      <c r="B8" s="832" t="s">
        <v>6373</v>
      </c>
      <c r="C8" s="832" t="s">
        <v>604</v>
      </c>
      <c r="D8" s="832" t="s">
        <v>6360</v>
      </c>
      <c r="E8" s="832" t="s">
        <v>6369</v>
      </c>
      <c r="F8" s="832" t="s">
        <v>6423</v>
      </c>
      <c r="G8" s="832" t="s">
        <v>6424</v>
      </c>
      <c r="H8" s="849"/>
      <c r="I8" s="849"/>
      <c r="J8" s="832"/>
      <c r="K8" s="832"/>
      <c r="L8" s="849">
        <v>8</v>
      </c>
      <c r="M8" s="849">
        <v>1008</v>
      </c>
      <c r="N8" s="832">
        <v>1</v>
      </c>
      <c r="O8" s="832">
        <v>126</v>
      </c>
      <c r="P8" s="849"/>
      <c r="Q8" s="849"/>
      <c r="R8" s="837"/>
      <c r="S8" s="850"/>
    </row>
    <row r="9" spans="1:19" ht="14.4" customHeight="1" x14ac:dyDescent="0.3">
      <c r="A9" s="831" t="s">
        <v>6372</v>
      </c>
      <c r="B9" s="832" t="s">
        <v>6373</v>
      </c>
      <c r="C9" s="832" t="s">
        <v>604</v>
      </c>
      <c r="D9" s="832" t="s">
        <v>6360</v>
      </c>
      <c r="E9" s="832" t="s">
        <v>6369</v>
      </c>
      <c r="F9" s="832" t="s">
        <v>6443</v>
      </c>
      <c r="G9" s="832" t="s">
        <v>6444</v>
      </c>
      <c r="H9" s="849"/>
      <c r="I9" s="849"/>
      <c r="J9" s="832"/>
      <c r="K9" s="832"/>
      <c r="L9" s="849">
        <v>1</v>
      </c>
      <c r="M9" s="849">
        <v>1309</v>
      </c>
      <c r="N9" s="832">
        <v>1</v>
      </c>
      <c r="O9" s="832">
        <v>1309</v>
      </c>
      <c r="P9" s="849"/>
      <c r="Q9" s="849"/>
      <c r="R9" s="837"/>
      <c r="S9" s="850"/>
    </row>
    <row r="10" spans="1:19" ht="14.4" customHeight="1" x14ac:dyDescent="0.3">
      <c r="A10" s="831" t="s">
        <v>6372</v>
      </c>
      <c r="B10" s="832" t="s">
        <v>6373</v>
      </c>
      <c r="C10" s="832" t="s">
        <v>604</v>
      </c>
      <c r="D10" s="832" t="s">
        <v>6360</v>
      </c>
      <c r="E10" s="832" t="s">
        <v>6369</v>
      </c>
      <c r="F10" s="832" t="s">
        <v>6455</v>
      </c>
      <c r="G10" s="832" t="s">
        <v>6456</v>
      </c>
      <c r="H10" s="849"/>
      <c r="I10" s="849"/>
      <c r="J10" s="832"/>
      <c r="K10" s="832"/>
      <c r="L10" s="849">
        <v>9</v>
      </c>
      <c r="M10" s="849">
        <v>299.99</v>
      </c>
      <c r="N10" s="832">
        <v>1</v>
      </c>
      <c r="O10" s="832">
        <v>33.332222222222221</v>
      </c>
      <c r="P10" s="849"/>
      <c r="Q10" s="849"/>
      <c r="R10" s="837"/>
      <c r="S10" s="850"/>
    </row>
    <row r="11" spans="1:19" ht="14.4" customHeight="1" x14ac:dyDescent="0.3">
      <c r="A11" s="831" t="s">
        <v>6372</v>
      </c>
      <c r="B11" s="832" t="s">
        <v>6373</v>
      </c>
      <c r="C11" s="832" t="s">
        <v>604</v>
      </c>
      <c r="D11" s="832" t="s">
        <v>6360</v>
      </c>
      <c r="E11" s="832" t="s">
        <v>6369</v>
      </c>
      <c r="F11" s="832" t="s">
        <v>6461</v>
      </c>
      <c r="G11" s="832" t="s">
        <v>6462</v>
      </c>
      <c r="H11" s="849"/>
      <c r="I11" s="849"/>
      <c r="J11" s="832"/>
      <c r="K11" s="832"/>
      <c r="L11" s="849">
        <v>1</v>
      </c>
      <c r="M11" s="849">
        <v>86</v>
      </c>
      <c r="N11" s="832">
        <v>1</v>
      </c>
      <c r="O11" s="832">
        <v>86</v>
      </c>
      <c r="P11" s="849"/>
      <c r="Q11" s="849"/>
      <c r="R11" s="837"/>
      <c r="S11" s="850"/>
    </row>
    <row r="12" spans="1:19" ht="14.4" customHeight="1" x14ac:dyDescent="0.3">
      <c r="A12" s="831" t="s">
        <v>6372</v>
      </c>
      <c r="B12" s="832" t="s">
        <v>6373</v>
      </c>
      <c r="C12" s="832" t="s">
        <v>604</v>
      </c>
      <c r="D12" s="832" t="s">
        <v>6360</v>
      </c>
      <c r="E12" s="832" t="s">
        <v>6369</v>
      </c>
      <c r="F12" s="832" t="s">
        <v>6463</v>
      </c>
      <c r="G12" s="832" t="s">
        <v>6464</v>
      </c>
      <c r="H12" s="849"/>
      <c r="I12" s="849"/>
      <c r="J12" s="832"/>
      <c r="K12" s="832"/>
      <c r="L12" s="849">
        <v>1</v>
      </c>
      <c r="M12" s="849">
        <v>32</v>
      </c>
      <c r="N12" s="832">
        <v>1</v>
      </c>
      <c r="O12" s="832">
        <v>32</v>
      </c>
      <c r="P12" s="849"/>
      <c r="Q12" s="849"/>
      <c r="R12" s="837"/>
      <c r="S12" s="850"/>
    </row>
    <row r="13" spans="1:19" ht="14.4" customHeight="1" x14ac:dyDescent="0.3">
      <c r="A13" s="831" t="s">
        <v>6372</v>
      </c>
      <c r="B13" s="832" t="s">
        <v>6373</v>
      </c>
      <c r="C13" s="832" t="s">
        <v>604</v>
      </c>
      <c r="D13" s="832" t="s">
        <v>6360</v>
      </c>
      <c r="E13" s="832" t="s">
        <v>6369</v>
      </c>
      <c r="F13" s="832" t="s">
        <v>6370</v>
      </c>
      <c r="G13" s="832" t="s">
        <v>6371</v>
      </c>
      <c r="H13" s="849"/>
      <c r="I13" s="849"/>
      <c r="J13" s="832"/>
      <c r="K13" s="832"/>
      <c r="L13" s="849">
        <v>1</v>
      </c>
      <c r="M13" s="849">
        <v>251</v>
      </c>
      <c r="N13" s="832">
        <v>1</v>
      </c>
      <c r="O13" s="832">
        <v>251</v>
      </c>
      <c r="P13" s="849"/>
      <c r="Q13" s="849"/>
      <c r="R13" s="837"/>
      <c r="S13" s="850"/>
    </row>
    <row r="14" spans="1:19" ht="14.4" customHeight="1" x14ac:dyDescent="0.3">
      <c r="A14" s="831" t="s">
        <v>6372</v>
      </c>
      <c r="B14" s="832" t="s">
        <v>6373</v>
      </c>
      <c r="C14" s="832" t="s">
        <v>604</v>
      </c>
      <c r="D14" s="832" t="s">
        <v>6357</v>
      </c>
      <c r="E14" s="832" t="s">
        <v>6374</v>
      </c>
      <c r="F14" s="832" t="s">
        <v>6377</v>
      </c>
      <c r="G14" s="832" t="s">
        <v>6378</v>
      </c>
      <c r="H14" s="849"/>
      <c r="I14" s="849"/>
      <c r="J14" s="832"/>
      <c r="K14" s="832"/>
      <c r="L14" s="849">
        <v>0.1</v>
      </c>
      <c r="M14" s="849">
        <v>15.1</v>
      </c>
      <c r="N14" s="832">
        <v>1</v>
      </c>
      <c r="O14" s="832">
        <v>151</v>
      </c>
      <c r="P14" s="849">
        <v>0.3</v>
      </c>
      <c r="Q14" s="849">
        <v>20.91</v>
      </c>
      <c r="R14" s="837">
        <v>1.3847682119205298</v>
      </c>
      <c r="S14" s="850">
        <v>69.7</v>
      </c>
    </row>
    <row r="15" spans="1:19" ht="14.4" customHeight="1" x14ac:dyDescent="0.3">
      <c r="A15" s="831" t="s">
        <v>6372</v>
      </c>
      <c r="B15" s="832" t="s">
        <v>6373</v>
      </c>
      <c r="C15" s="832" t="s">
        <v>604</v>
      </c>
      <c r="D15" s="832" t="s">
        <v>6357</v>
      </c>
      <c r="E15" s="832" t="s">
        <v>6369</v>
      </c>
      <c r="F15" s="832" t="s">
        <v>6398</v>
      </c>
      <c r="G15" s="832" t="s">
        <v>6399</v>
      </c>
      <c r="H15" s="849">
        <v>1</v>
      </c>
      <c r="I15" s="849">
        <v>81</v>
      </c>
      <c r="J15" s="832"/>
      <c r="K15" s="832">
        <v>81</v>
      </c>
      <c r="L15" s="849"/>
      <c r="M15" s="849"/>
      <c r="N15" s="832"/>
      <c r="O15" s="832"/>
      <c r="P15" s="849">
        <v>1</v>
      </c>
      <c r="Q15" s="849">
        <v>83</v>
      </c>
      <c r="R15" s="837"/>
      <c r="S15" s="850">
        <v>83</v>
      </c>
    </row>
    <row r="16" spans="1:19" ht="14.4" customHeight="1" x14ac:dyDescent="0.3">
      <c r="A16" s="831" t="s">
        <v>6372</v>
      </c>
      <c r="B16" s="832" t="s">
        <v>6373</v>
      </c>
      <c r="C16" s="832" t="s">
        <v>604</v>
      </c>
      <c r="D16" s="832" t="s">
        <v>6357</v>
      </c>
      <c r="E16" s="832" t="s">
        <v>6369</v>
      </c>
      <c r="F16" s="832" t="s">
        <v>6408</v>
      </c>
      <c r="G16" s="832" t="s">
        <v>6409</v>
      </c>
      <c r="H16" s="849">
        <v>1</v>
      </c>
      <c r="I16" s="849">
        <v>118</v>
      </c>
      <c r="J16" s="832"/>
      <c r="K16" s="832">
        <v>118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6372</v>
      </c>
      <c r="B17" s="832" t="s">
        <v>6373</v>
      </c>
      <c r="C17" s="832" t="s">
        <v>604</v>
      </c>
      <c r="D17" s="832" t="s">
        <v>6357</v>
      </c>
      <c r="E17" s="832" t="s">
        <v>6369</v>
      </c>
      <c r="F17" s="832" t="s">
        <v>6417</v>
      </c>
      <c r="G17" s="832" t="s">
        <v>6418</v>
      </c>
      <c r="H17" s="849"/>
      <c r="I17" s="849"/>
      <c r="J17" s="832"/>
      <c r="K17" s="832"/>
      <c r="L17" s="849">
        <v>1</v>
      </c>
      <c r="M17" s="849">
        <v>99</v>
      </c>
      <c r="N17" s="832">
        <v>1</v>
      </c>
      <c r="O17" s="832">
        <v>99</v>
      </c>
      <c r="P17" s="849"/>
      <c r="Q17" s="849"/>
      <c r="R17" s="837"/>
      <c r="S17" s="850"/>
    </row>
    <row r="18" spans="1:19" ht="14.4" customHeight="1" x14ac:dyDescent="0.3">
      <c r="A18" s="831" t="s">
        <v>6372</v>
      </c>
      <c r="B18" s="832" t="s">
        <v>6373</v>
      </c>
      <c r="C18" s="832" t="s">
        <v>604</v>
      </c>
      <c r="D18" s="832" t="s">
        <v>6357</v>
      </c>
      <c r="E18" s="832" t="s">
        <v>6369</v>
      </c>
      <c r="F18" s="832" t="s">
        <v>6423</v>
      </c>
      <c r="G18" s="832" t="s">
        <v>6424</v>
      </c>
      <c r="H18" s="849">
        <v>5</v>
      </c>
      <c r="I18" s="849">
        <v>590</v>
      </c>
      <c r="J18" s="832">
        <v>1.5608465608465609</v>
      </c>
      <c r="K18" s="832">
        <v>118</v>
      </c>
      <c r="L18" s="849">
        <v>3</v>
      </c>
      <c r="M18" s="849">
        <v>378</v>
      </c>
      <c r="N18" s="832">
        <v>1</v>
      </c>
      <c r="O18" s="832">
        <v>126</v>
      </c>
      <c r="P18" s="849">
        <v>4</v>
      </c>
      <c r="Q18" s="849">
        <v>504</v>
      </c>
      <c r="R18" s="837">
        <v>1.3333333333333333</v>
      </c>
      <c r="S18" s="850">
        <v>126</v>
      </c>
    </row>
    <row r="19" spans="1:19" ht="14.4" customHeight="1" x14ac:dyDescent="0.3">
      <c r="A19" s="831" t="s">
        <v>6372</v>
      </c>
      <c r="B19" s="832" t="s">
        <v>6373</v>
      </c>
      <c r="C19" s="832" t="s">
        <v>604</v>
      </c>
      <c r="D19" s="832" t="s">
        <v>6357</v>
      </c>
      <c r="E19" s="832" t="s">
        <v>6369</v>
      </c>
      <c r="F19" s="832" t="s">
        <v>6439</v>
      </c>
      <c r="G19" s="832" t="s">
        <v>6440</v>
      </c>
      <c r="H19" s="849"/>
      <c r="I19" s="849"/>
      <c r="J19" s="832"/>
      <c r="K19" s="832"/>
      <c r="L19" s="849">
        <v>2</v>
      </c>
      <c r="M19" s="849">
        <v>3354</v>
      </c>
      <c r="N19" s="832">
        <v>1</v>
      </c>
      <c r="O19" s="832">
        <v>1677</v>
      </c>
      <c r="P19" s="849"/>
      <c r="Q19" s="849"/>
      <c r="R19" s="837"/>
      <c r="S19" s="850"/>
    </row>
    <row r="20" spans="1:19" ht="14.4" customHeight="1" x14ac:dyDescent="0.3">
      <c r="A20" s="831" t="s">
        <v>6372</v>
      </c>
      <c r="B20" s="832" t="s">
        <v>6373</v>
      </c>
      <c r="C20" s="832" t="s">
        <v>604</v>
      </c>
      <c r="D20" s="832" t="s">
        <v>6357</v>
      </c>
      <c r="E20" s="832" t="s">
        <v>6369</v>
      </c>
      <c r="F20" s="832" t="s">
        <v>6443</v>
      </c>
      <c r="G20" s="832" t="s">
        <v>6444</v>
      </c>
      <c r="H20" s="849"/>
      <c r="I20" s="849"/>
      <c r="J20" s="832"/>
      <c r="K20" s="832"/>
      <c r="L20" s="849"/>
      <c r="M20" s="849"/>
      <c r="N20" s="832"/>
      <c r="O20" s="832"/>
      <c r="P20" s="849">
        <v>1</v>
      </c>
      <c r="Q20" s="849">
        <v>1310</v>
      </c>
      <c r="R20" s="837"/>
      <c r="S20" s="850">
        <v>1310</v>
      </c>
    </row>
    <row r="21" spans="1:19" ht="14.4" customHeight="1" x14ac:dyDescent="0.3">
      <c r="A21" s="831" t="s">
        <v>6372</v>
      </c>
      <c r="B21" s="832" t="s">
        <v>6373</v>
      </c>
      <c r="C21" s="832" t="s">
        <v>604</v>
      </c>
      <c r="D21" s="832" t="s">
        <v>6357</v>
      </c>
      <c r="E21" s="832" t="s">
        <v>6369</v>
      </c>
      <c r="F21" s="832" t="s">
        <v>6455</v>
      </c>
      <c r="G21" s="832" t="s">
        <v>6456</v>
      </c>
      <c r="H21" s="849">
        <v>4</v>
      </c>
      <c r="I21" s="849">
        <v>100</v>
      </c>
      <c r="J21" s="832">
        <v>0.60002400096003827</v>
      </c>
      <c r="K21" s="832">
        <v>25</v>
      </c>
      <c r="L21" s="849">
        <v>5</v>
      </c>
      <c r="M21" s="849">
        <v>166.66000000000003</v>
      </c>
      <c r="N21" s="832">
        <v>1</v>
      </c>
      <c r="O21" s="832">
        <v>33.332000000000008</v>
      </c>
      <c r="P21" s="849">
        <v>7</v>
      </c>
      <c r="Q21" s="849">
        <v>233.32999999999998</v>
      </c>
      <c r="R21" s="837">
        <v>1.4000360014400572</v>
      </c>
      <c r="S21" s="850">
        <v>33.332857142857144</v>
      </c>
    </row>
    <row r="22" spans="1:19" ht="14.4" customHeight="1" x14ac:dyDescent="0.3">
      <c r="A22" s="831" t="s">
        <v>6372</v>
      </c>
      <c r="B22" s="832" t="s">
        <v>6373</v>
      </c>
      <c r="C22" s="832" t="s">
        <v>604</v>
      </c>
      <c r="D22" s="832" t="s">
        <v>6357</v>
      </c>
      <c r="E22" s="832" t="s">
        <v>6369</v>
      </c>
      <c r="F22" s="832" t="s">
        <v>6457</v>
      </c>
      <c r="G22" s="832" t="s">
        <v>6458</v>
      </c>
      <c r="H22" s="849">
        <v>281</v>
      </c>
      <c r="I22" s="849">
        <v>30348</v>
      </c>
      <c r="J22" s="832">
        <v>0.86343461932400134</v>
      </c>
      <c r="K22" s="832">
        <v>108</v>
      </c>
      <c r="L22" s="849">
        <v>303</v>
      </c>
      <c r="M22" s="849">
        <v>35148</v>
      </c>
      <c r="N22" s="832">
        <v>1</v>
      </c>
      <c r="O22" s="832">
        <v>116</v>
      </c>
      <c r="P22" s="849">
        <v>320</v>
      </c>
      <c r="Q22" s="849">
        <v>37120</v>
      </c>
      <c r="R22" s="837">
        <v>1.056105610561056</v>
      </c>
      <c r="S22" s="850">
        <v>116</v>
      </c>
    </row>
    <row r="23" spans="1:19" ht="14.4" customHeight="1" x14ac:dyDescent="0.3">
      <c r="A23" s="831" t="s">
        <v>6372</v>
      </c>
      <c r="B23" s="832" t="s">
        <v>6373</v>
      </c>
      <c r="C23" s="832" t="s">
        <v>604</v>
      </c>
      <c r="D23" s="832" t="s">
        <v>6357</v>
      </c>
      <c r="E23" s="832" t="s">
        <v>6369</v>
      </c>
      <c r="F23" s="832" t="s">
        <v>6461</v>
      </c>
      <c r="G23" s="832" t="s">
        <v>6462</v>
      </c>
      <c r="H23" s="849"/>
      <c r="I23" s="849"/>
      <c r="J23" s="832"/>
      <c r="K23" s="832"/>
      <c r="L23" s="849">
        <v>2</v>
      </c>
      <c r="M23" s="849">
        <v>172</v>
      </c>
      <c r="N23" s="832">
        <v>1</v>
      </c>
      <c r="O23" s="832">
        <v>86</v>
      </c>
      <c r="P23" s="849">
        <v>1</v>
      </c>
      <c r="Q23" s="849">
        <v>86</v>
      </c>
      <c r="R23" s="837">
        <v>0.5</v>
      </c>
      <c r="S23" s="850">
        <v>86</v>
      </c>
    </row>
    <row r="24" spans="1:19" ht="14.4" customHeight="1" x14ac:dyDescent="0.3">
      <c r="A24" s="831" t="s">
        <v>6372</v>
      </c>
      <c r="B24" s="832" t="s">
        <v>6373</v>
      </c>
      <c r="C24" s="832" t="s">
        <v>604</v>
      </c>
      <c r="D24" s="832" t="s">
        <v>6357</v>
      </c>
      <c r="E24" s="832" t="s">
        <v>6369</v>
      </c>
      <c r="F24" s="832" t="s">
        <v>6463</v>
      </c>
      <c r="G24" s="832" t="s">
        <v>6464</v>
      </c>
      <c r="H24" s="849"/>
      <c r="I24" s="849"/>
      <c r="J24" s="832"/>
      <c r="K24" s="832"/>
      <c r="L24" s="849"/>
      <c r="M24" s="849"/>
      <c r="N24" s="832"/>
      <c r="O24" s="832"/>
      <c r="P24" s="849">
        <v>1</v>
      </c>
      <c r="Q24" s="849">
        <v>32</v>
      </c>
      <c r="R24" s="837"/>
      <c r="S24" s="850">
        <v>32</v>
      </c>
    </row>
    <row r="25" spans="1:19" ht="14.4" customHeight="1" x14ac:dyDescent="0.3">
      <c r="A25" s="831" t="s">
        <v>6372</v>
      </c>
      <c r="B25" s="832" t="s">
        <v>6373</v>
      </c>
      <c r="C25" s="832" t="s">
        <v>604</v>
      </c>
      <c r="D25" s="832" t="s">
        <v>6357</v>
      </c>
      <c r="E25" s="832" t="s">
        <v>6369</v>
      </c>
      <c r="F25" s="832" t="s">
        <v>6465</v>
      </c>
      <c r="G25" s="832" t="s">
        <v>6466</v>
      </c>
      <c r="H25" s="849"/>
      <c r="I25" s="849"/>
      <c r="J25" s="832"/>
      <c r="K25" s="832"/>
      <c r="L25" s="849">
        <v>16</v>
      </c>
      <c r="M25" s="849">
        <v>0</v>
      </c>
      <c r="N25" s="832"/>
      <c r="O25" s="832">
        <v>0</v>
      </c>
      <c r="P25" s="849"/>
      <c r="Q25" s="849"/>
      <c r="R25" s="837"/>
      <c r="S25" s="850"/>
    </row>
    <row r="26" spans="1:19" ht="14.4" customHeight="1" x14ac:dyDescent="0.3">
      <c r="A26" s="831" t="s">
        <v>6372</v>
      </c>
      <c r="B26" s="832" t="s">
        <v>6373</v>
      </c>
      <c r="C26" s="832" t="s">
        <v>604</v>
      </c>
      <c r="D26" s="832" t="s">
        <v>6357</v>
      </c>
      <c r="E26" s="832" t="s">
        <v>6369</v>
      </c>
      <c r="F26" s="832" t="s">
        <v>6370</v>
      </c>
      <c r="G26" s="832" t="s">
        <v>6371</v>
      </c>
      <c r="H26" s="849">
        <v>1</v>
      </c>
      <c r="I26" s="849">
        <v>235</v>
      </c>
      <c r="J26" s="832">
        <v>0.31208499335989376</v>
      </c>
      <c r="K26" s="832">
        <v>235</v>
      </c>
      <c r="L26" s="849">
        <v>3</v>
      </c>
      <c r="M26" s="849">
        <v>753</v>
      </c>
      <c r="N26" s="832">
        <v>1</v>
      </c>
      <c r="O26" s="832">
        <v>251</v>
      </c>
      <c r="P26" s="849">
        <v>4</v>
      </c>
      <c r="Q26" s="849">
        <v>1004</v>
      </c>
      <c r="R26" s="837">
        <v>1.3333333333333333</v>
      </c>
      <c r="S26" s="850">
        <v>251</v>
      </c>
    </row>
    <row r="27" spans="1:19" ht="14.4" customHeight="1" x14ac:dyDescent="0.3">
      <c r="A27" s="831" t="s">
        <v>6372</v>
      </c>
      <c r="B27" s="832" t="s">
        <v>6373</v>
      </c>
      <c r="C27" s="832" t="s">
        <v>604</v>
      </c>
      <c r="D27" s="832" t="s">
        <v>6357</v>
      </c>
      <c r="E27" s="832" t="s">
        <v>6369</v>
      </c>
      <c r="F27" s="832" t="s">
        <v>6486</v>
      </c>
      <c r="G27" s="832" t="s">
        <v>6487</v>
      </c>
      <c r="H27" s="849">
        <v>1</v>
      </c>
      <c r="I27" s="849">
        <v>635</v>
      </c>
      <c r="J27" s="832"/>
      <c r="K27" s="832">
        <v>635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6372</v>
      </c>
      <c r="B28" s="832" t="s">
        <v>6373</v>
      </c>
      <c r="C28" s="832" t="s">
        <v>604</v>
      </c>
      <c r="D28" s="832" t="s">
        <v>6357</v>
      </c>
      <c r="E28" s="832" t="s">
        <v>6369</v>
      </c>
      <c r="F28" s="832" t="s">
        <v>6516</v>
      </c>
      <c r="G28" s="832" t="s">
        <v>6517</v>
      </c>
      <c r="H28" s="849">
        <v>1</v>
      </c>
      <c r="I28" s="849">
        <v>389</v>
      </c>
      <c r="J28" s="832"/>
      <c r="K28" s="832">
        <v>389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6372</v>
      </c>
      <c r="B29" s="832" t="s">
        <v>6373</v>
      </c>
      <c r="C29" s="832" t="s">
        <v>604</v>
      </c>
      <c r="D29" s="832" t="s">
        <v>2055</v>
      </c>
      <c r="E29" s="832" t="s">
        <v>6374</v>
      </c>
      <c r="F29" s="832" t="s">
        <v>6377</v>
      </c>
      <c r="G29" s="832" t="s">
        <v>6378</v>
      </c>
      <c r="H29" s="849">
        <v>1.2</v>
      </c>
      <c r="I29" s="849">
        <v>181.25</v>
      </c>
      <c r="J29" s="832">
        <v>2.3997087250099298</v>
      </c>
      <c r="K29" s="832">
        <v>151.04166666666669</v>
      </c>
      <c r="L29" s="849">
        <v>0.5</v>
      </c>
      <c r="M29" s="849">
        <v>75.53</v>
      </c>
      <c r="N29" s="832">
        <v>1</v>
      </c>
      <c r="O29" s="832">
        <v>151.06</v>
      </c>
      <c r="P29" s="849"/>
      <c r="Q29" s="849"/>
      <c r="R29" s="837"/>
      <c r="S29" s="850"/>
    </row>
    <row r="30" spans="1:19" ht="14.4" customHeight="1" x14ac:dyDescent="0.3">
      <c r="A30" s="831" t="s">
        <v>6372</v>
      </c>
      <c r="B30" s="832" t="s">
        <v>6373</v>
      </c>
      <c r="C30" s="832" t="s">
        <v>604</v>
      </c>
      <c r="D30" s="832" t="s">
        <v>2055</v>
      </c>
      <c r="E30" s="832" t="s">
        <v>6369</v>
      </c>
      <c r="F30" s="832" t="s">
        <v>6398</v>
      </c>
      <c r="G30" s="832" t="s">
        <v>6399</v>
      </c>
      <c r="H30" s="849">
        <v>22</v>
      </c>
      <c r="I30" s="849">
        <v>1782</v>
      </c>
      <c r="J30" s="832">
        <v>3.0671256454388987</v>
      </c>
      <c r="K30" s="832">
        <v>81</v>
      </c>
      <c r="L30" s="849">
        <v>7</v>
      </c>
      <c r="M30" s="849">
        <v>581</v>
      </c>
      <c r="N30" s="832">
        <v>1</v>
      </c>
      <c r="O30" s="832">
        <v>83</v>
      </c>
      <c r="P30" s="849">
        <v>2</v>
      </c>
      <c r="Q30" s="849">
        <v>166</v>
      </c>
      <c r="R30" s="837">
        <v>0.2857142857142857</v>
      </c>
      <c r="S30" s="850">
        <v>83</v>
      </c>
    </row>
    <row r="31" spans="1:19" ht="14.4" customHeight="1" x14ac:dyDescent="0.3">
      <c r="A31" s="831" t="s">
        <v>6372</v>
      </c>
      <c r="B31" s="832" t="s">
        <v>6373</v>
      </c>
      <c r="C31" s="832" t="s">
        <v>604</v>
      </c>
      <c r="D31" s="832" t="s">
        <v>2055</v>
      </c>
      <c r="E31" s="832" t="s">
        <v>6369</v>
      </c>
      <c r="F31" s="832" t="s">
        <v>6400</v>
      </c>
      <c r="G31" s="832" t="s">
        <v>6401</v>
      </c>
      <c r="H31" s="849"/>
      <c r="I31" s="849"/>
      <c r="J31" s="832"/>
      <c r="K31" s="832"/>
      <c r="L31" s="849">
        <v>2</v>
      </c>
      <c r="M31" s="849">
        <v>212</v>
      </c>
      <c r="N31" s="832">
        <v>1</v>
      </c>
      <c r="O31" s="832">
        <v>106</v>
      </c>
      <c r="P31" s="849">
        <v>3</v>
      </c>
      <c r="Q31" s="849">
        <v>318</v>
      </c>
      <c r="R31" s="837">
        <v>1.5</v>
      </c>
      <c r="S31" s="850">
        <v>106</v>
      </c>
    </row>
    <row r="32" spans="1:19" ht="14.4" customHeight="1" x14ac:dyDescent="0.3">
      <c r="A32" s="831" t="s">
        <v>6372</v>
      </c>
      <c r="B32" s="832" t="s">
        <v>6373</v>
      </c>
      <c r="C32" s="832" t="s">
        <v>604</v>
      </c>
      <c r="D32" s="832" t="s">
        <v>2055</v>
      </c>
      <c r="E32" s="832" t="s">
        <v>6369</v>
      </c>
      <c r="F32" s="832" t="s">
        <v>6423</v>
      </c>
      <c r="G32" s="832" t="s">
        <v>6424</v>
      </c>
      <c r="H32" s="849">
        <v>386</v>
      </c>
      <c r="I32" s="849">
        <v>45548</v>
      </c>
      <c r="J32" s="832">
        <v>0.76264148416047151</v>
      </c>
      <c r="K32" s="832">
        <v>118</v>
      </c>
      <c r="L32" s="849">
        <v>474</v>
      </c>
      <c r="M32" s="849">
        <v>59724</v>
      </c>
      <c r="N32" s="832">
        <v>1</v>
      </c>
      <c r="O32" s="832">
        <v>126</v>
      </c>
      <c r="P32" s="849">
        <v>307</v>
      </c>
      <c r="Q32" s="849">
        <v>38682</v>
      </c>
      <c r="R32" s="837">
        <v>0.64767932489451474</v>
      </c>
      <c r="S32" s="850">
        <v>126</v>
      </c>
    </row>
    <row r="33" spans="1:19" ht="14.4" customHeight="1" x14ac:dyDescent="0.3">
      <c r="A33" s="831" t="s">
        <v>6372</v>
      </c>
      <c r="B33" s="832" t="s">
        <v>6373</v>
      </c>
      <c r="C33" s="832" t="s">
        <v>604</v>
      </c>
      <c r="D33" s="832" t="s">
        <v>2055</v>
      </c>
      <c r="E33" s="832" t="s">
        <v>6369</v>
      </c>
      <c r="F33" s="832" t="s">
        <v>6443</v>
      </c>
      <c r="G33" s="832" t="s">
        <v>6444</v>
      </c>
      <c r="H33" s="849">
        <v>2</v>
      </c>
      <c r="I33" s="849">
        <v>2568</v>
      </c>
      <c r="J33" s="832"/>
      <c r="K33" s="832">
        <v>1284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6372</v>
      </c>
      <c r="B34" s="832" t="s">
        <v>6373</v>
      </c>
      <c r="C34" s="832" t="s">
        <v>604</v>
      </c>
      <c r="D34" s="832" t="s">
        <v>2055</v>
      </c>
      <c r="E34" s="832" t="s">
        <v>6369</v>
      </c>
      <c r="F34" s="832" t="s">
        <v>6445</v>
      </c>
      <c r="G34" s="832" t="s">
        <v>6446</v>
      </c>
      <c r="H34" s="849"/>
      <c r="I34" s="849"/>
      <c r="J34" s="832"/>
      <c r="K34" s="832"/>
      <c r="L34" s="849">
        <v>1</v>
      </c>
      <c r="M34" s="849">
        <v>971</v>
      </c>
      <c r="N34" s="832">
        <v>1</v>
      </c>
      <c r="O34" s="832">
        <v>971</v>
      </c>
      <c r="P34" s="849"/>
      <c r="Q34" s="849"/>
      <c r="R34" s="837"/>
      <c r="S34" s="850"/>
    </row>
    <row r="35" spans="1:19" ht="14.4" customHeight="1" x14ac:dyDescent="0.3">
      <c r="A35" s="831" t="s">
        <v>6372</v>
      </c>
      <c r="B35" s="832" t="s">
        <v>6373</v>
      </c>
      <c r="C35" s="832" t="s">
        <v>604</v>
      </c>
      <c r="D35" s="832" t="s">
        <v>2055</v>
      </c>
      <c r="E35" s="832" t="s">
        <v>6369</v>
      </c>
      <c r="F35" s="832" t="s">
        <v>6451</v>
      </c>
      <c r="G35" s="832" t="s">
        <v>6452</v>
      </c>
      <c r="H35" s="849">
        <v>2</v>
      </c>
      <c r="I35" s="849">
        <v>314</v>
      </c>
      <c r="J35" s="832"/>
      <c r="K35" s="832">
        <v>157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6372</v>
      </c>
      <c r="B36" s="832" t="s">
        <v>6373</v>
      </c>
      <c r="C36" s="832" t="s">
        <v>604</v>
      </c>
      <c r="D36" s="832" t="s">
        <v>2055</v>
      </c>
      <c r="E36" s="832" t="s">
        <v>6369</v>
      </c>
      <c r="F36" s="832" t="s">
        <v>6455</v>
      </c>
      <c r="G36" s="832" t="s">
        <v>6456</v>
      </c>
      <c r="H36" s="849">
        <v>183</v>
      </c>
      <c r="I36" s="849">
        <v>6099.9599999999991</v>
      </c>
      <c r="J36" s="832">
        <v>0.45979725069591898</v>
      </c>
      <c r="K36" s="832">
        <v>33.333114754098354</v>
      </c>
      <c r="L36" s="849">
        <v>398</v>
      </c>
      <c r="M36" s="849">
        <v>13266.63</v>
      </c>
      <c r="N36" s="832">
        <v>1</v>
      </c>
      <c r="O36" s="832">
        <v>33.333241206030152</v>
      </c>
      <c r="P36" s="849">
        <v>313</v>
      </c>
      <c r="Q36" s="849">
        <v>10433.279999999999</v>
      </c>
      <c r="R36" s="837">
        <v>0.78643031425463739</v>
      </c>
      <c r="S36" s="850">
        <v>33.333162939297118</v>
      </c>
    </row>
    <row r="37" spans="1:19" ht="14.4" customHeight="1" x14ac:dyDescent="0.3">
      <c r="A37" s="831" t="s">
        <v>6372</v>
      </c>
      <c r="B37" s="832" t="s">
        <v>6373</v>
      </c>
      <c r="C37" s="832" t="s">
        <v>604</v>
      </c>
      <c r="D37" s="832" t="s">
        <v>2055</v>
      </c>
      <c r="E37" s="832" t="s">
        <v>6369</v>
      </c>
      <c r="F37" s="832" t="s">
        <v>6461</v>
      </c>
      <c r="G37" s="832" t="s">
        <v>6462</v>
      </c>
      <c r="H37" s="849">
        <v>6</v>
      </c>
      <c r="I37" s="849">
        <v>492</v>
      </c>
      <c r="J37" s="832">
        <v>2.86046511627907</v>
      </c>
      <c r="K37" s="832">
        <v>82</v>
      </c>
      <c r="L37" s="849">
        <v>2</v>
      </c>
      <c r="M37" s="849">
        <v>172</v>
      </c>
      <c r="N37" s="832">
        <v>1</v>
      </c>
      <c r="O37" s="832">
        <v>86</v>
      </c>
      <c r="P37" s="849"/>
      <c r="Q37" s="849"/>
      <c r="R37" s="837"/>
      <c r="S37" s="850"/>
    </row>
    <row r="38" spans="1:19" ht="14.4" customHeight="1" x14ac:dyDescent="0.3">
      <c r="A38" s="831" t="s">
        <v>6372</v>
      </c>
      <c r="B38" s="832" t="s">
        <v>6373</v>
      </c>
      <c r="C38" s="832" t="s">
        <v>604</v>
      </c>
      <c r="D38" s="832" t="s">
        <v>2055</v>
      </c>
      <c r="E38" s="832" t="s">
        <v>6369</v>
      </c>
      <c r="F38" s="832" t="s">
        <v>6463</v>
      </c>
      <c r="G38" s="832" t="s">
        <v>6464</v>
      </c>
      <c r="H38" s="849">
        <v>5</v>
      </c>
      <c r="I38" s="849">
        <v>155</v>
      </c>
      <c r="J38" s="832">
        <v>2.421875</v>
      </c>
      <c r="K38" s="832">
        <v>31</v>
      </c>
      <c r="L38" s="849">
        <v>2</v>
      </c>
      <c r="M38" s="849">
        <v>64</v>
      </c>
      <c r="N38" s="832">
        <v>1</v>
      </c>
      <c r="O38" s="832">
        <v>32</v>
      </c>
      <c r="P38" s="849"/>
      <c r="Q38" s="849"/>
      <c r="R38" s="837"/>
      <c r="S38" s="850"/>
    </row>
    <row r="39" spans="1:19" ht="14.4" customHeight="1" x14ac:dyDescent="0.3">
      <c r="A39" s="831" t="s">
        <v>6372</v>
      </c>
      <c r="B39" s="832" t="s">
        <v>6373</v>
      </c>
      <c r="C39" s="832" t="s">
        <v>604</v>
      </c>
      <c r="D39" s="832" t="s">
        <v>2055</v>
      </c>
      <c r="E39" s="832" t="s">
        <v>6369</v>
      </c>
      <c r="F39" s="832" t="s">
        <v>6370</v>
      </c>
      <c r="G39" s="832" t="s">
        <v>6371</v>
      </c>
      <c r="H39" s="849">
        <v>79</v>
      </c>
      <c r="I39" s="849">
        <v>18565</v>
      </c>
      <c r="J39" s="832">
        <v>1.2327357237715804</v>
      </c>
      <c r="K39" s="832">
        <v>235</v>
      </c>
      <c r="L39" s="849">
        <v>60</v>
      </c>
      <c r="M39" s="849">
        <v>15060</v>
      </c>
      <c r="N39" s="832">
        <v>1</v>
      </c>
      <c r="O39" s="832">
        <v>251</v>
      </c>
      <c r="P39" s="849">
        <v>45</v>
      </c>
      <c r="Q39" s="849">
        <v>11295</v>
      </c>
      <c r="R39" s="837">
        <v>0.75</v>
      </c>
      <c r="S39" s="850">
        <v>251</v>
      </c>
    </row>
    <row r="40" spans="1:19" ht="14.4" customHeight="1" x14ac:dyDescent="0.3">
      <c r="A40" s="831" t="s">
        <v>6372</v>
      </c>
      <c r="B40" s="832" t="s">
        <v>6373</v>
      </c>
      <c r="C40" s="832" t="s">
        <v>604</v>
      </c>
      <c r="D40" s="832" t="s">
        <v>2055</v>
      </c>
      <c r="E40" s="832" t="s">
        <v>6369</v>
      </c>
      <c r="F40" s="832" t="s">
        <v>6484</v>
      </c>
      <c r="G40" s="832" t="s">
        <v>6485</v>
      </c>
      <c r="H40" s="849">
        <v>2</v>
      </c>
      <c r="I40" s="849">
        <v>358</v>
      </c>
      <c r="J40" s="832"/>
      <c r="K40" s="832">
        <v>179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6372</v>
      </c>
      <c r="B41" s="832" t="s">
        <v>6373</v>
      </c>
      <c r="C41" s="832" t="s">
        <v>604</v>
      </c>
      <c r="D41" s="832" t="s">
        <v>2055</v>
      </c>
      <c r="E41" s="832" t="s">
        <v>6369</v>
      </c>
      <c r="F41" s="832" t="s">
        <v>6490</v>
      </c>
      <c r="G41" s="832" t="s">
        <v>6491</v>
      </c>
      <c r="H41" s="849"/>
      <c r="I41" s="849"/>
      <c r="J41" s="832"/>
      <c r="K41" s="832"/>
      <c r="L41" s="849">
        <v>1</v>
      </c>
      <c r="M41" s="849">
        <v>500</v>
      </c>
      <c r="N41" s="832">
        <v>1</v>
      </c>
      <c r="O41" s="832">
        <v>500</v>
      </c>
      <c r="P41" s="849"/>
      <c r="Q41" s="849"/>
      <c r="R41" s="837"/>
      <c r="S41" s="850"/>
    </row>
    <row r="42" spans="1:19" ht="14.4" customHeight="1" x14ac:dyDescent="0.3">
      <c r="A42" s="831" t="s">
        <v>6372</v>
      </c>
      <c r="B42" s="832" t="s">
        <v>6373</v>
      </c>
      <c r="C42" s="832" t="s">
        <v>604</v>
      </c>
      <c r="D42" s="832" t="s">
        <v>2055</v>
      </c>
      <c r="E42" s="832" t="s">
        <v>6369</v>
      </c>
      <c r="F42" s="832" t="s">
        <v>6506</v>
      </c>
      <c r="G42" s="832" t="s">
        <v>6507</v>
      </c>
      <c r="H42" s="849">
        <v>1</v>
      </c>
      <c r="I42" s="849">
        <v>935</v>
      </c>
      <c r="J42" s="832"/>
      <c r="K42" s="832">
        <v>935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6372</v>
      </c>
      <c r="B43" s="832" t="s">
        <v>6373</v>
      </c>
      <c r="C43" s="832" t="s">
        <v>604</v>
      </c>
      <c r="D43" s="832" t="s">
        <v>2056</v>
      </c>
      <c r="E43" s="832" t="s">
        <v>6374</v>
      </c>
      <c r="F43" s="832" t="s">
        <v>6377</v>
      </c>
      <c r="G43" s="832" t="s">
        <v>6378</v>
      </c>
      <c r="H43" s="849">
        <v>2.3000000000000003</v>
      </c>
      <c r="I43" s="849">
        <v>347.41000000000008</v>
      </c>
      <c r="J43" s="832">
        <v>0.65708989805375362</v>
      </c>
      <c r="K43" s="832">
        <v>151.04782608695655</v>
      </c>
      <c r="L43" s="849">
        <v>3.5</v>
      </c>
      <c r="M43" s="849">
        <v>528.71</v>
      </c>
      <c r="N43" s="832">
        <v>1</v>
      </c>
      <c r="O43" s="832">
        <v>151.06</v>
      </c>
      <c r="P43" s="849">
        <v>4.0999999999999996</v>
      </c>
      <c r="Q43" s="849">
        <v>481.01</v>
      </c>
      <c r="R43" s="837">
        <v>0.90978040891982359</v>
      </c>
      <c r="S43" s="850">
        <v>117.31951219512196</v>
      </c>
    </row>
    <row r="44" spans="1:19" ht="14.4" customHeight="1" x14ac:dyDescent="0.3">
      <c r="A44" s="831" t="s">
        <v>6372</v>
      </c>
      <c r="B44" s="832" t="s">
        <v>6373</v>
      </c>
      <c r="C44" s="832" t="s">
        <v>604</v>
      </c>
      <c r="D44" s="832" t="s">
        <v>2056</v>
      </c>
      <c r="E44" s="832" t="s">
        <v>6369</v>
      </c>
      <c r="F44" s="832" t="s">
        <v>6398</v>
      </c>
      <c r="G44" s="832" t="s">
        <v>6399</v>
      </c>
      <c r="H44" s="849">
        <v>156</v>
      </c>
      <c r="I44" s="849">
        <v>12636</v>
      </c>
      <c r="J44" s="832">
        <v>0.54762936638640891</v>
      </c>
      <c r="K44" s="832">
        <v>81</v>
      </c>
      <c r="L44" s="849">
        <v>278</v>
      </c>
      <c r="M44" s="849">
        <v>23074</v>
      </c>
      <c r="N44" s="832">
        <v>1</v>
      </c>
      <c r="O44" s="832">
        <v>83</v>
      </c>
      <c r="P44" s="849">
        <v>219</v>
      </c>
      <c r="Q44" s="849">
        <v>18177</v>
      </c>
      <c r="R44" s="837">
        <v>0.78776978417266186</v>
      </c>
      <c r="S44" s="850">
        <v>83</v>
      </c>
    </row>
    <row r="45" spans="1:19" ht="14.4" customHeight="1" x14ac:dyDescent="0.3">
      <c r="A45" s="831" t="s">
        <v>6372</v>
      </c>
      <c r="B45" s="832" t="s">
        <v>6373</v>
      </c>
      <c r="C45" s="832" t="s">
        <v>604</v>
      </c>
      <c r="D45" s="832" t="s">
        <v>2056</v>
      </c>
      <c r="E45" s="832" t="s">
        <v>6369</v>
      </c>
      <c r="F45" s="832" t="s">
        <v>6402</v>
      </c>
      <c r="G45" s="832" t="s">
        <v>6403</v>
      </c>
      <c r="H45" s="849">
        <v>6</v>
      </c>
      <c r="I45" s="849">
        <v>210</v>
      </c>
      <c r="J45" s="832">
        <v>5.6756756756756754</v>
      </c>
      <c r="K45" s="832">
        <v>35</v>
      </c>
      <c r="L45" s="849">
        <v>1</v>
      </c>
      <c r="M45" s="849">
        <v>37</v>
      </c>
      <c r="N45" s="832">
        <v>1</v>
      </c>
      <c r="O45" s="832">
        <v>37</v>
      </c>
      <c r="P45" s="849">
        <v>2</v>
      </c>
      <c r="Q45" s="849">
        <v>74</v>
      </c>
      <c r="R45" s="837">
        <v>2</v>
      </c>
      <c r="S45" s="850">
        <v>37</v>
      </c>
    </row>
    <row r="46" spans="1:19" ht="14.4" customHeight="1" x14ac:dyDescent="0.3">
      <c r="A46" s="831" t="s">
        <v>6372</v>
      </c>
      <c r="B46" s="832" t="s">
        <v>6373</v>
      </c>
      <c r="C46" s="832" t="s">
        <v>604</v>
      </c>
      <c r="D46" s="832" t="s">
        <v>2056</v>
      </c>
      <c r="E46" s="832" t="s">
        <v>6369</v>
      </c>
      <c r="F46" s="832" t="s">
        <v>6410</v>
      </c>
      <c r="G46" s="832" t="s">
        <v>6401</v>
      </c>
      <c r="H46" s="849"/>
      <c r="I46" s="849"/>
      <c r="J46" s="832"/>
      <c r="K46" s="832"/>
      <c r="L46" s="849">
        <v>1</v>
      </c>
      <c r="M46" s="849">
        <v>198</v>
      </c>
      <c r="N46" s="832">
        <v>1</v>
      </c>
      <c r="O46" s="832">
        <v>198</v>
      </c>
      <c r="P46" s="849"/>
      <c r="Q46" s="849"/>
      <c r="R46" s="837"/>
      <c r="S46" s="850"/>
    </row>
    <row r="47" spans="1:19" ht="14.4" customHeight="1" x14ac:dyDescent="0.3">
      <c r="A47" s="831" t="s">
        <v>6372</v>
      </c>
      <c r="B47" s="832" t="s">
        <v>6373</v>
      </c>
      <c r="C47" s="832" t="s">
        <v>604</v>
      </c>
      <c r="D47" s="832" t="s">
        <v>2056</v>
      </c>
      <c r="E47" s="832" t="s">
        <v>6369</v>
      </c>
      <c r="F47" s="832" t="s">
        <v>6411</v>
      </c>
      <c r="G47" s="832" t="s">
        <v>6412</v>
      </c>
      <c r="H47" s="849">
        <v>1</v>
      </c>
      <c r="I47" s="849">
        <v>201</v>
      </c>
      <c r="J47" s="832">
        <v>0.97101449275362317</v>
      </c>
      <c r="K47" s="832">
        <v>201</v>
      </c>
      <c r="L47" s="849">
        <v>1</v>
      </c>
      <c r="M47" s="849">
        <v>207</v>
      </c>
      <c r="N47" s="832">
        <v>1</v>
      </c>
      <c r="O47" s="832">
        <v>207</v>
      </c>
      <c r="P47" s="849">
        <v>1</v>
      </c>
      <c r="Q47" s="849">
        <v>207</v>
      </c>
      <c r="R47" s="837">
        <v>1</v>
      </c>
      <c r="S47" s="850">
        <v>207</v>
      </c>
    </row>
    <row r="48" spans="1:19" ht="14.4" customHeight="1" x14ac:dyDescent="0.3">
      <c r="A48" s="831" t="s">
        <v>6372</v>
      </c>
      <c r="B48" s="832" t="s">
        <v>6373</v>
      </c>
      <c r="C48" s="832" t="s">
        <v>604</v>
      </c>
      <c r="D48" s="832" t="s">
        <v>2056</v>
      </c>
      <c r="E48" s="832" t="s">
        <v>6369</v>
      </c>
      <c r="F48" s="832" t="s">
        <v>6413</v>
      </c>
      <c r="G48" s="832" t="s">
        <v>6414</v>
      </c>
      <c r="H48" s="849">
        <v>1</v>
      </c>
      <c r="I48" s="849">
        <v>301</v>
      </c>
      <c r="J48" s="832">
        <v>0.97411003236245952</v>
      </c>
      <c r="K48" s="832">
        <v>301</v>
      </c>
      <c r="L48" s="849">
        <v>1</v>
      </c>
      <c r="M48" s="849">
        <v>309</v>
      </c>
      <c r="N48" s="832">
        <v>1</v>
      </c>
      <c r="O48" s="832">
        <v>309</v>
      </c>
      <c r="P48" s="849">
        <v>5</v>
      </c>
      <c r="Q48" s="849">
        <v>1545</v>
      </c>
      <c r="R48" s="837">
        <v>5</v>
      </c>
      <c r="S48" s="850">
        <v>309</v>
      </c>
    </row>
    <row r="49" spans="1:19" ht="14.4" customHeight="1" x14ac:dyDescent="0.3">
      <c r="A49" s="831" t="s">
        <v>6372</v>
      </c>
      <c r="B49" s="832" t="s">
        <v>6373</v>
      </c>
      <c r="C49" s="832" t="s">
        <v>604</v>
      </c>
      <c r="D49" s="832" t="s">
        <v>2056</v>
      </c>
      <c r="E49" s="832" t="s">
        <v>6369</v>
      </c>
      <c r="F49" s="832" t="s">
        <v>6417</v>
      </c>
      <c r="G49" s="832" t="s">
        <v>6418</v>
      </c>
      <c r="H49" s="849">
        <v>167</v>
      </c>
      <c r="I49" s="849">
        <v>15865</v>
      </c>
      <c r="J49" s="832">
        <v>0.59573429461905303</v>
      </c>
      <c r="K49" s="832">
        <v>95</v>
      </c>
      <c r="L49" s="849">
        <v>269</v>
      </c>
      <c r="M49" s="849">
        <v>26631</v>
      </c>
      <c r="N49" s="832">
        <v>1</v>
      </c>
      <c r="O49" s="832">
        <v>99</v>
      </c>
      <c r="P49" s="849">
        <v>215</v>
      </c>
      <c r="Q49" s="849">
        <v>21285</v>
      </c>
      <c r="R49" s="837">
        <v>0.7992565055762082</v>
      </c>
      <c r="S49" s="850">
        <v>99</v>
      </c>
    </row>
    <row r="50" spans="1:19" ht="14.4" customHeight="1" x14ac:dyDescent="0.3">
      <c r="A50" s="831" t="s">
        <v>6372</v>
      </c>
      <c r="B50" s="832" t="s">
        <v>6373</v>
      </c>
      <c r="C50" s="832" t="s">
        <v>604</v>
      </c>
      <c r="D50" s="832" t="s">
        <v>2056</v>
      </c>
      <c r="E50" s="832" t="s">
        <v>6369</v>
      </c>
      <c r="F50" s="832" t="s">
        <v>6421</v>
      </c>
      <c r="G50" s="832" t="s">
        <v>6422</v>
      </c>
      <c r="H50" s="849">
        <v>3</v>
      </c>
      <c r="I50" s="849">
        <v>279</v>
      </c>
      <c r="J50" s="832">
        <v>8.7160262417994377E-2</v>
      </c>
      <c r="K50" s="832">
        <v>93</v>
      </c>
      <c r="L50" s="849">
        <v>33</v>
      </c>
      <c r="M50" s="849">
        <v>3201</v>
      </c>
      <c r="N50" s="832">
        <v>1</v>
      </c>
      <c r="O50" s="832">
        <v>97</v>
      </c>
      <c r="P50" s="849">
        <v>31</v>
      </c>
      <c r="Q50" s="849">
        <v>3007</v>
      </c>
      <c r="R50" s="837">
        <v>0.93939393939393945</v>
      </c>
      <c r="S50" s="850">
        <v>97</v>
      </c>
    </row>
    <row r="51" spans="1:19" ht="14.4" customHeight="1" x14ac:dyDescent="0.3">
      <c r="A51" s="831" t="s">
        <v>6372</v>
      </c>
      <c r="B51" s="832" t="s">
        <v>6373</v>
      </c>
      <c r="C51" s="832" t="s">
        <v>604</v>
      </c>
      <c r="D51" s="832" t="s">
        <v>2056</v>
      </c>
      <c r="E51" s="832" t="s">
        <v>6369</v>
      </c>
      <c r="F51" s="832" t="s">
        <v>6423</v>
      </c>
      <c r="G51" s="832" t="s">
        <v>6424</v>
      </c>
      <c r="H51" s="849">
        <v>928</v>
      </c>
      <c r="I51" s="849">
        <v>109504</v>
      </c>
      <c r="J51" s="832">
        <v>0.70484944450881193</v>
      </c>
      <c r="K51" s="832">
        <v>118</v>
      </c>
      <c r="L51" s="849">
        <v>1233</v>
      </c>
      <c r="M51" s="849">
        <v>155358</v>
      </c>
      <c r="N51" s="832">
        <v>1</v>
      </c>
      <c r="O51" s="832">
        <v>126</v>
      </c>
      <c r="P51" s="849">
        <v>1012</v>
      </c>
      <c r="Q51" s="849">
        <v>127512</v>
      </c>
      <c r="R51" s="837">
        <v>0.82076236820762372</v>
      </c>
      <c r="S51" s="850">
        <v>126</v>
      </c>
    </row>
    <row r="52" spans="1:19" ht="14.4" customHeight="1" x14ac:dyDescent="0.3">
      <c r="A52" s="831" t="s">
        <v>6372</v>
      </c>
      <c r="B52" s="832" t="s">
        <v>6373</v>
      </c>
      <c r="C52" s="832" t="s">
        <v>604</v>
      </c>
      <c r="D52" s="832" t="s">
        <v>2056</v>
      </c>
      <c r="E52" s="832" t="s">
        <v>6369</v>
      </c>
      <c r="F52" s="832" t="s">
        <v>6425</v>
      </c>
      <c r="G52" s="832" t="s">
        <v>6426</v>
      </c>
      <c r="H52" s="849">
        <v>1</v>
      </c>
      <c r="I52" s="849">
        <v>228</v>
      </c>
      <c r="J52" s="832"/>
      <c r="K52" s="832">
        <v>228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6372</v>
      </c>
      <c r="B53" s="832" t="s">
        <v>6373</v>
      </c>
      <c r="C53" s="832" t="s">
        <v>604</v>
      </c>
      <c r="D53" s="832" t="s">
        <v>2056</v>
      </c>
      <c r="E53" s="832" t="s">
        <v>6369</v>
      </c>
      <c r="F53" s="832" t="s">
        <v>6439</v>
      </c>
      <c r="G53" s="832" t="s">
        <v>6440</v>
      </c>
      <c r="H53" s="849">
        <v>1</v>
      </c>
      <c r="I53" s="849">
        <v>1637</v>
      </c>
      <c r="J53" s="832">
        <v>0.9761478831246273</v>
      </c>
      <c r="K53" s="832">
        <v>1637</v>
      </c>
      <c r="L53" s="849">
        <v>1</v>
      </c>
      <c r="M53" s="849">
        <v>1677</v>
      </c>
      <c r="N53" s="832">
        <v>1</v>
      </c>
      <c r="O53" s="832">
        <v>1677</v>
      </c>
      <c r="P53" s="849">
        <v>1</v>
      </c>
      <c r="Q53" s="849">
        <v>1678</v>
      </c>
      <c r="R53" s="837">
        <v>1.0005963029218843</v>
      </c>
      <c r="S53" s="850">
        <v>1678</v>
      </c>
    </row>
    <row r="54" spans="1:19" ht="14.4" customHeight="1" x14ac:dyDescent="0.3">
      <c r="A54" s="831" t="s">
        <v>6372</v>
      </c>
      <c r="B54" s="832" t="s">
        <v>6373</v>
      </c>
      <c r="C54" s="832" t="s">
        <v>604</v>
      </c>
      <c r="D54" s="832" t="s">
        <v>2056</v>
      </c>
      <c r="E54" s="832" t="s">
        <v>6369</v>
      </c>
      <c r="F54" s="832" t="s">
        <v>6443</v>
      </c>
      <c r="G54" s="832" t="s">
        <v>6444</v>
      </c>
      <c r="H54" s="849">
        <v>5</v>
      </c>
      <c r="I54" s="849">
        <v>6420</v>
      </c>
      <c r="J54" s="832">
        <v>0.54494525082760381</v>
      </c>
      <c r="K54" s="832">
        <v>1284</v>
      </c>
      <c r="L54" s="849">
        <v>9</v>
      </c>
      <c r="M54" s="849">
        <v>11781</v>
      </c>
      <c r="N54" s="832">
        <v>1</v>
      </c>
      <c r="O54" s="832">
        <v>1309</v>
      </c>
      <c r="P54" s="849">
        <v>11</v>
      </c>
      <c r="Q54" s="849">
        <v>14410</v>
      </c>
      <c r="R54" s="837">
        <v>1.2231559290382821</v>
      </c>
      <c r="S54" s="850">
        <v>1310</v>
      </c>
    </row>
    <row r="55" spans="1:19" ht="14.4" customHeight="1" x14ac:dyDescent="0.3">
      <c r="A55" s="831" t="s">
        <v>6372</v>
      </c>
      <c r="B55" s="832" t="s">
        <v>6373</v>
      </c>
      <c r="C55" s="832" t="s">
        <v>604</v>
      </c>
      <c r="D55" s="832" t="s">
        <v>2056</v>
      </c>
      <c r="E55" s="832" t="s">
        <v>6369</v>
      </c>
      <c r="F55" s="832" t="s">
        <v>6445</v>
      </c>
      <c r="G55" s="832" t="s">
        <v>6446</v>
      </c>
      <c r="H55" s="849"/>
      <c r="I55" s="849"/>
      <c r="J55" s="832"/>
      <c r="K55" s="832"/>
      <c r="L55" s="849">
        <v>1</v>
      </c>
      <c r="M55" s="849">
        <v>971</v>
      </c>
      <c r="N55" s="832">
        <v>1</v>
      </c>
      <c r="O55" s="832">
        <v>971</v>
      </c>
      <c r="P55" s="849">
        <v>1</v>
      </c>
      <c r="Q55" s="849">
        <v>972</v>
      </c>
      <c r="R55" s="837">
        <v>1.0010298661174046</v>
      </c>
      <c r="S55" s="850">
        <v>972</v>
      </c>
    </row>
    <row r="56" spans="1:19" ht="14.4" customHeight="1" x14ac:dyDescent="0.3">
      <c r="A56" s="831" t="s">
        <v>6372</v>
      </c>
      <c r="B56" s="832" t="s">
        <v>6373</v>
      </c>
      <c r="C56" s="832" t="s">
        <v>604</v>
      </c>
      <c r="D56" s="832" t="s">
        <v>2056</v>
      </c>
      <c r="E56" s="832" t="s">
        <v>6369</v>
      </c>
      <c r="F56" s="832" t="s">
        <v>6451</v>
      </c>
      <c r="G56" s="832" t="s">
        <v>6452</v>
      </c>
      <c r="H56" s="849">
        <v>2</v>
      </c>
      <c r="I56" s="849">
        <v>314</v>
      </c>
      <c r="J56" s="832">
        <v>0.96319018404907975</v>
      </c>
      <c r="K56" s="832">
        <v>157</v>
      </c>
      <c r="L56" s="849">
        <v>2</v>
      </c>
      <c r="M56" s="849">
        <v>326</v>
      </c>
      <c r="N56" s="832">
        <v>1</v>
      </c>
      <c r="O56" s="832">
        <v>163</v>
      </c>
      <c r="P56" s="849">
        <v>4</v>
      </c>
      <c r="Q56" s="849">
        <v>652</v>
      </c>
      <c r="R56" s="837">
        <v>2</v>
      </c>
      <c r="S56" s="850">
        <v>163</v>
      </c>
    </row>
    <row r="57" spans="1:19" ht="14.4" customHeight="1" x14ac:dyDescent="0.3">
      <c r="A57" s="831" t="s">
        <v>6372</v>
      </c>
      <c r="B57" s="832" t="s">
        <v>6373</v>
      </c>
      <c r="C57" s="832" t="s">
        <v>604</v>
      </c>
      <c r="D57" s="832" t="s">
        <v>2056</v>
      </c>
      <c r="E57" s="832" t="s">
        <v>6369</v>
      </c>
      <c r="F57" s="832" t="s">
        <v>6455</v>
      </c>
      <c r="G57" s="832" t="s">
        <v>6456</v>
      </c>
      <c r="H57" s="849">
        <v>401</v>
      </c>
      <c r="I57" s="849">
        <v>13366.67</v>
      </c>
      <c r="J57" s="832">
        <v>0.4330459787803202</v>
      </c>
      <c r="K57" s="832">
        <v>33.333341645885284</v>
      </c>
      <c r="L57" s="849">
        <v>926</v>
      </c>
      <c r="M57" s="849">
        <v>30866.630000000012</v>
      </c>
      <c r="N57" s="832">
        <v>1</v>
      </c>
      <c r="O57" s="832">
        <v>33.333293736501091</v>
      </c>
      <c r="P57" s="849">
        <v>859</v>
      </c>
      <c r="Q57" s="849">
        <v>28633.250000000015</v>
      </c>
      <c r="R57" s="837">
        <v>0.92764419050605795</v>
      </c>
      <c r="S57" s="850">
        <v>33.333236321303858</v>
      </c>
    </row>
    <row r="58" spans="1:19" ht="14.4" customHeight="1" x14ac:dyDescent="0.3">
      <c r="A58" s="831" t="s">
        <v>6372</v>
      </c>
      <c r="B58" s="832" t="s">
        <v>6373</v>
      </c>
      <c r="C58" s="832" t="s">
        <v>604</v>
      </c>
      <c r="D58" s="832" t="s">
        <v>2056</v>
      </c>
      <c r="E58" s="832" t="s">
        <v>6369</v>
      </c>
      <c r="F58" s="832" t="s">
        <v>6457</v>
      </c>
      <c r="G58" s="832" t="s">
        <v>6458</v>
      </c>
      <c r="H58" s="849">
        <v>10</v>
      </c>
      <c r="I58" s="849">
        <v>1080</v>
      </c>
      <c r="J58" s="832">
        <v>0.33251231527093594</v>
      </c>
      <c r="K58" s="832">
        <v>108</v>
      </c>
      <c r="L58" s="849">
        <v>28</v>
      </c>
      <c r="M58" s="849">
        <v>3248</v>
      </c>
      <c r="N58" s="832">
        <v>1</v>
      </c>
      <c r="O58" s="832">
        <v>116</v>
      </c>
      <c r="P58" s="849">
        <v>22</v>
      </c>
      <c r="Q58" s="849">
        <v>2552</v>
      </c>
      <c r="R58" s="837">
        <v>0.7857142857142857</v>
      </c>
      <c r="S58" s="850">
        <v>116</v>
      </c>
    </row>
    <row r="59" spans="1:19" ht="14.4" customHeight="1" x14ac:dyDescent="0.3">
      <c r="A59" s="831" t="s">
        <v>6372</v>
      </c>
      <c r="B59" s="832" t="s">
        <v>6373</v>
      </c>
      <c r="C59" s="832" t="s">
        <v>604</v>
      </c>
      <c r="D59" s="832" t="s">
        <v>2056</v>
      </c>
      <c r="E59" s="832" t="s">
        <v>6369</v>
      </c>
      <c r="F59" s="832" t="s">
        <v>6461</v>
      </c>
      <c r="G59" s="832" t="s">
        <v>6462</v>
      </c>
      <c r="H59" s="849">
        <v>12</v>
      </c>
      <c r="I59" s="849">
        <v>984</v>
      </c>
      <c r="J59" s="832">
        <v>0.81727574750830567</v>
      </c>
      <c r="K59" s="832">
        <v>82</v>
      </c>
      <c r="L59" s="849">
        <v>14</v>
      </c>
      <c r="M59" s="849">
        <v>1204</v>
      </c>
      <c r="N59" s="832">
        <v>1</v>
      </c>
      <c r="O59" s="832">
        <v>86</v>
      </c>
      <c r="P59" s="849">
        <v>18</v>
      </c>
      <c r="Q59" s="849">
        <v>1548</v>
      </c>
      <c r="R59" s="837">
        <v>1.2857142857142858</v>
      </c>
      <c r="S59" s="850">
        <v>86</v>
      </c>
    </row>
    <row r="60" spans="1:19" ht="14.4" customHeight="1" x14ac:dyDescent="0.3">
      <c r="A60" s="831" t="s">
        <v>6372</v>
      </c>
      <c r="B60" s="832" t="s">
        <v>6373</v>
      </c>
      <c r="C60" s="832" t="s">
        <v>604</v>
      </c>
      <c r="D60" s="832" t="s">
        <v>2056</v>
      </c>
      <c r="E60" s="832" t="s">
        <v>6369</v>
      </c>
      <c r="F60" s="832" t="s">
        <v>6463</v>
      </c>
      <c r="G60" s="832" t="s">
        <v>6464</v>
      </c>
      <c r="H60" s="849">
        <v>8</v>
      </c>
      <c r="I60" s="849">
        <v>248</v>
      </c>
      <c r="J60" s="832">
        <v>0.64583333333333337</v>
      </c>
      <c r="K60" s="832">
        <v>31</v>
      </c>
      <c r="L60" s="849">
        <v>12</v>
      </c>
      <c r="M60" s="849">
        <v>384</v>
      </c>
      <c r="N60" s="832">
        <v>1</v>
      </c>
      <c r="O60" s="832">
        <v>32</v>
      </c>
      <c r="P60" s="849">
        <v>12</v>
      </c>
      <c r="Q60" s="849">
        <v>384</v>
      </c>
      <c r="R60" s="837">
        <v>1</v>
      </c>
      <c r="S60" s="850">
        <v>32</v>
      </c>
    </row>
    <row r="61" spans="1:19" ht="14.4" customHeight="1" x14ac:dyDescent="0.3">
      <c r="A61" s="831" t="s">
        <v>6372</v>
      </c>
      <c r="B61" s="832" t="s">
        <v>6373</v>
      </c>
      <c r="C61" s="832" t="s">
        <v>604</v>
      </c>
      <c r="D61" s="832" t="s">
        <v>2056</v>
      </c>
      <c r="E61" s="832" t="s">
        <v>6369</v>
      </c>
      <c r="F61" s="832" t="s">
        <v>6467</v>
      </c>
      <c r="G61" s="832" t="s">
        <v>6468</v>
      </c>
      <c r="H61" s="849">
        <v>2</v>
      </c>
      <c r="I61" s="849">
        <v>768</v>
      </c>
      <c r="J61" s="832"/>
      <c r="K61" s="832">
        <v>384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6372</v>
      </c>
      <c r="B62" s="832" t="s">
        <v>6373</v>
      </c>
      <c r="C62" s="832" t="s">
        <v>604</v>
      </c>
      <c r="D62" s="832" t="s">
        <v>2056</v>
      </c>
      <c r="E62" s="832" t="s">
        <v>6369</v>
      </c>
      <c r="F62" s="832" t="s">
        <v>6470</v>
      </c>
      <c r="G62" s="832" t="s">
        <v>6471</v>
      </c>
      <c r="H62" s="849">
        <v>3</v>
      </c>
      <c r="I62" s="849">
        <v>474</v>
      </c>
      <c r="J62" s="832">
        <v>0.48765432098765432</v>
      </c>
      <c r="K62" s="832">
        <v>158</v>
      </c>
      <c r="L62" s="849">
        <v>6</v>
      </c>
      <c r="M62" s="849">
        <v>972</v>
      </c>
      <c r="N62" s="832">
        <v>1</v>
      </c>
      <c r="O62" s="832">
        <v>162</v>
      </c>
      <c r="P62" s="849">
        <v>13</v>
      </c>
      <c r="Q62" s="849">
        <v>2106</v>
      </c>
      <c r="R62" s="837">
        <v>2.1666666666666665</v>
      </c>
      <c r="S62" s="850">
        <v>162</v>
      </c>
    </row>
    <row r="63" spans="1:19" ht="14.4" customHeight="1" x14ac:dyDescent="0.3">
      <c r="A63" s="831" t="s">
        <v>6372</v>
      </c>
      <c r="B63" s="832" t="s">
        <v>6373</v>
      </c>
      <c r="C63" s="832" t="s">
        <v>604</v>
      </c>
      <c r="D63" s="832" t="s">
        <v>2056</v>
      </c>
      <c r="E63" s="832" t="s">
        <v>6369</v>
      </c>
      <c r="F63" s="832" t="s">
        <v>6370</v>
      </c>
      <c r="G63" s="832" t="s">
        <v>6371</v>
      </c>
      <c r="H63" s="849">
        <v>18</v>
      </c>
      <c r="I63" s="849">
        <v>4230</v>
      </c>
      <c r="J63" s="832">
        <v>1.2963530493410971</v>
      </c>
      <c r="K63" s="832">
        <v>235</v>
      </c>
      <c r="L63" s="849">
        <v>13</v>
      </c>
      <c r="M63" s="849">
        <v>3263</v>
      </c>
      <c r="N63" s="832">
        <v>1</v>
      </c>
      <c r="O63" s="832">
        <v>251</v>
      </c>
      <c r="P63" s="849">
        <v>17</v>
      </c>
      <c r="Q63" s="849">
        <v>4267</v>
      </c>
      <c r="R63" s="837">
        <v>1.3076923076923077</v>
      </c>
      <c r="S63" s="850">
        <v>251</v>
      </c>
    </row>
    <row r="64" spans="1:19" ht="14.4" customHeight="1" x14ac:dyDescent="0.3">
      <c r="A64" s="831" t="s">
        <v>6372</v>
      </c>
      <c r="B64" s="832" t="s">
        <v>6373</v>
      </c>
      <c r="C64" s="832" t="s">
        <v>604</v>
      </c>
      <c r="D64" s="832" t="s">
        <v>2056</v>
      </c>
      <c r="E64" s="832" t="s">
        <v>6369</v>
      </c>
      <c r="F64" s="832" t="s">
        <v>6480</v>
      </c>
      <c r="G64" s="832" t="s">
        <v>6481</v>
      </c>
      <c r="H64" s="849">
        <v>1</v>
      </c>
      <c r="I64" s="849">
        <v>120</v>
      </c>
      <c r="J64" s="832">
        <v>0.97560975609756095</v>
      </c>
      <c r="K64" s="832">
        <v>120</v>
      </c>
      <c r="L64" s="849">
        <v>1</v>
      </c>
      <c r="M64" s="849">
        <v>123</v>
      </c>
      <c r="N64" s="832">
        <v>1</v>
      </c>
      <c r="O64" s="832">
        <v>123</v>
      </c>
      <c r="P64" s="849"/>
      <c r="Q64" s="849"/>
      <c r="R64" s="837"/>
      <c r="S64" s="850"/>
    </row>
    <row r="65" spans="1:19" ht="14.4" customHeight="1" x14ac:dyDescent="0.3">
      <c r="A65" s="831" t="s">
        <v>6372</v>
      </c>
      <c r="B65" s="832" t="s">
        <v>6373</v>
      </c>
      <c r="C65" s="832" t="s">
        <v>604</v>
      </c>
      <c r="D65" s="832" t="s">
        <v>2056</v>
      </c>
      <c r="E65" s="832" t="s">
        <v>6369</v>
      </c>
      <c r="F65" s="832" t="s">
        <v>6484</v>
      </c>
      <c r="G65" s="832" t="s">
        <v>6485</v>
      </c>
      <c r="H65" s="849">
        <v>2</v>
      </c>
      <c r="I65" s="849">
        <v>358</v>
      </c>
      <c r="J65" s="832"/>
      <c r="K65" s="832">
        <v>179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 t="s">
        <v>6372</v>
      </c>
      <c r="B66" s="832" t="s">
        <v>6373</v>
      </c>
      <c r="C66" s="832" t="s">
        <v>604</v>
      </c>
      <c r="D66" s="832" t="s">
        <v>2056</v>
      </c>
      <c r="E66" s="832" t="s">
        <v>6369</v>
      </c>
      <c r="F66" s="832" t="s">
        <v>6488</v>
      </c>
      <c r="G66" s="832" t="s">
        <v>6489</v>
      </c>
      <c r="H66" s="849">
        <v>2</v>
      </c>
      <c r="I66" s="849">
        <v>622</v>
      </c>
      <c r="J66" s="832">
        <v>0.97492163009404387</v>
      </c>
      <c r="K66" s="832">
        <v>311</v>
      </c>
      <c r="L66" s="849">
        <v>2</v>
      </c>
      <c r="M66" s="849">
        <v>638</v>
      </c>
      <c r="N66" s="832">
        <v>1</v>
      </c>
      <c r="O66" s="832">
        <v>319</v>
      </c>
      <c r="P66" s="849">
        <v>3</v>
      </c>
      <c r="Q66" s="849">
        <v>957</v>
      </c>
      <c r="R66" s="837">
        <v>1.5</v>
      </c>
      <c r="S66" s="850">
        <v>319</v>
      </c>
    </row>
    <row r="67" spans="1:19" ht="14.4" customHeight="1" x14ac:dyDescent="0.3">
      <c r="A67" s="831" t="s">
        <v>6372</v>
      </c>
      <c r="B67" s="832" t="s">
        <v>6373</v>
      </c>
      <c r="C67" s="832" t="s">
        <v>604</v>
      </c>
      <c r="D67" s="832" t="s">
        <v>2056</v>
      </c>
      <c r="E67" s="832" t="s">
        <v>6369</v>
      </c>
      <c r="F67" s="832" t="s">
        <v>6494</v>
      </c>
      <c r="G67" s="832" t="s">
        <v>6495</v>
      </c>
      <c r="H67" s="849">
        <v>108</v>
      </c>
      <c r="I67" s="849">
        <v>11988</v>
      </c>
      <c r="J67" s="832">
        <v>0.91441647597254005</v>
      </c>
      <c r="K67" s="832">
        <v>111</v>
      </c>
      <c r="L67" s="849">
        <v>114</v>
      </c>
      <c r="M67" s="849">
        <v>13110</v>
      </c>
      <c r="N67" s="832">
        <v>1</v>
      </c>
      <c r="O67" s="832">
        <v>115</v>
      </c>
      <c r="P67" s="849">
        <v>98</v>
      </c>
      <c r="Q67" s="849">
        <v>11270</v>
      </c>
      <c r="R67" s="837">
        <v>0.85964912280701755</v>
      </c>
      <c r="S67" s="850">
        <v>115</v>
      </c>
    </row>
    <row r="68" spans="1:19" ht="14.4" customHeight="1" x14ac:dyDescent="0.3">
      <c r="A68" s="831" t="s">
        <v>6372</v>
      </c>
      <c r="B68" s="832" t="s">
        <v>6373</v>
      </c>
      <c r="C68" s="832" t="s">
        <v>604</v>
      </c>
      <c r="D68" s="832" t="s">
        <v>2056</v>
      </c>
      <c r="E68" s="832" t="s">
        <v>6369</v>
      </c>
      <c r="F68" s="832" t="s">
        <v>6496</v>
      </c>
      <c r="G68" s="832" t="s">
        <v>6497</v>
      </c>
      <c r="H68" s="849"/>
      <c r="I68" s="849"/>
      <c r="J68" s="832"/>
      <c r="K68" s="832"/>
      <c r="L68" s="849"/>
      <c r="M68" s="849"/>
      <c r="N68" s="832"/>
      <c r="O68" s="832"/>
      <c r="P68" s="849">
        <v>1</v>
      </c>
      <c r="Q68" s="849">
        <v>120</v>
      </c>
      <c r="R68" s="837"/>
      <c r="S68" s="850">
        <v>120</v>
      </c>
    </row>
    <row r="69" spans="1:19" ht="14.4" customHeight="1" x14ac:dyDescent="0.3">
      <c r="A69" s="831" t="s">
        <v>6372</v>
      </c>
      <c r="B69" s="832" t="s">
        <v>6373</v>
      </c>
      <c r="C69" s="832" t="s">
        <v>604</v>
      </c>
      <c r="D69" s="832" t="s">
        <v>2056</v>
      </c>
      <c r="E69" s="832" t="s">
        <v>6369</v>
      </c>
      <c r="F69" s="832" t="s">
        <v>6504</v>
      </c>
      <c r="G69" s="832" t="s">
        <v>6505</v>
      </c>
      <c r="H69" s="849">
        <v>1</v>
      </c>
      <c r="I69" s="849">
        <v>594</v>
      </c>
      <c r="J69" s="832"/>
      <c r="K69" s="832">
        <v>594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 t="s">
        <v>6372</v>
      </c>
      <c r="B70" s="832" t="s">
        <v>6373</v>
      </c>
      <c r="C70" s="832" t="s">
        <v>604</v>
      </c>
      <c r="D70" s="832" t="s">
        <v>2056</v>
      </c>
      <c r="E70" s="832" t="s">
        <v>6369</v>
      </c>
      <c r="F70" s="832" t="s">
        <v>6506</v>
      </c>
      <c r="G70" s="832" t="s">
        <v>6507</v>
      </c>
      <c r="H70" s="849">
        <v>1</v>
      </c>
      <c r="I70" s="849">
        <v>935</v>
      </c>
      <c r="J70" s="832">
        <v>0.3287623066104079</v>
      </c>
      <c r="K70" s="832">
        <v>935</v>
      </c>
      <c r="L70" s="849">
        <v>3</v>
      </c>
      <c r="M70" s="849">
        <v>2844</v>
      </c>
      <c r="N70" s="832">
        <v>1</v>
      </c>
      <c r="O70" s="832">
        <v>948</v>
      </c>
      <c r="P70" s="849">
        <v>3</v>
      </c>
      <c r="Q70" s="849">
        <v>2844</v>
      </c>
      <c r="R70" s="837">
        <v>1</v>
      </c>
      <c r="S70" s="850">
        <v>948</v>
      </c>
    </row>
    <row r="71" spans="1:19" ht="14.4" customHeight="1" x14ac:dyDescent="0.3">
      <c r="A71" s="831" t="s">
        <v>6372</v>
      </c>
      <c r="B71" s="832" t="s">
        <v>6373</v>
      </c>
      <c r="C71" s="832" t="s">
        <v>604</v>
      </c>
      <c r="D71" s="832" t="s">
        <v>2056</v>
      </c>
      <c r="E71" s="832" t="s">
        <v>6369</v>
      </c>
      <c r="F71" s="832" t="s">
        <v>6508</v>
      </c>
      <c r="G71" s="832" t="s">
        <v>6509</v>
      </c>
      <c r="H71" s="849">
        <v>29</v>
      </c>
      <c r="I71" s="849">
        <v>6467</v>
      </c>
      <c r="J71" s="832">
        <v>0.8139710509754563</v>
      </c>
      <c r="K71" s="832">
        <v>223</v>
      </c>
      <c r="L71" s="849">
        <v>35</v>
      </c>
      <c r="M71" s="849">
        <v>7945</v>
      </c>
      <c r="N71" s="832">
        <v>1</v>
      </c>
      <c r="O71" s="832">
        <v>227</v>
      </c>
      <c r="P71" s="849">
        <v>28</v>
      </c>
      <c r="Q71" s="849">
        <v>6356</v>
      </c>
      <c r="R71" s="837">
        <v>0.8</v>
      </c>
      <c r="S71" s="850">
        <v>227</v>
      </c>
    </row>
    <row r="72" spans="1:19" ht="14.4" customHeight="1" x14ac:dyDescent="0.3">
      <c r="A72" s="831" t="s">
        <v>6372</v>
      </c>
      <c r="B72" s="832" t="s">
        <v>6373</v>
      </c>
      <c r="C72" s="832" t="s">
        <v>604</v>
      </c>
      <c r="D72" s="832" t="s">
        <v>2057</v>
      </c>
      <c r="E72" s="832" t="s">
        <v>6369</v>
      </c>
      <c r="F72" s="832" t="s">
        <v>6423</v>
      </c>
      <c r="G72" s="832" t="s">
        <v>6424</v>
      </c>
      <c r="H72" s="849"/>
      <c r="I72" s="849"/>
      <c r="J72" s="832"/>
      <c r="K72" s="832"/>
      <c r="L72" s="849">
        <v>0</v>
      </c>
      <c r="M72" s="849">
        <v>0</v>
      </c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6372</v>
      </c>
      <c r="B73" s="832" t="s">
        <v>6373</v>
      </c>
      <c r="C73" s="832" t="s">
        <v>604</v>
      </c>
      <c r="D73" s="832" t="s">
        <v>2057</v>
      </c>
      <c r="E73" s="832" t="s">
        <v>6369</v>
      </c>
      <c r="F73" s="832" t="s">
        <v>6455</v>
      </c>
      <c r="G73" s="832" t="s">
        <v>6456</v>
      </c>
      <c r="H73" s="849"/>
      <c r="I73" s="849"/>
      <c r="J73" s="832"/>
      <c r="K73" s="832"/>
      <c r="L73" s="849">
        <v>0</v>
      </c>
      <c r="M73" s="849">
        <v>0</v>
      </c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6372</v>
      </c>
      <c r="B74" s="832" t="s">
        <v>6373</v>
      </c>
      <c r="C74" s="832" t="s">
        <v>604</v>
      </c>
      <c r="D74" s="832" t="s">
        <v>2058</v>
      </c>
      <c r="E74" s="832" t="s">
        <v>6374</v>
      </c>
      <c r="F74" s="832" t="s">
        <v>6377</v>
      </c>
      <c r="G74" s="832" t="s">
        <v>6378</v>
      </c>
      <c r="H74" s="849">
        <v>5.0999999999999996</v>
      </c>
      <c r="I74" s="849">
        <v>770.15</v>
      </c>
      <c r="J74" s="832">
        <v>1.0851003874603733</v>
      </c>
      <c r="K74" s="832">
        <v>151.00980392156865</v>
      </c>
      <c r="L74" s="849">
        <v>4.6999999999999993</v>
      </c>
      <c r="M74" s="849">
        <v>709.75</v>
      </c>
      <c r="N74" s="832">
        <v>1</v>
      </c>
      <c r="O74" s="832">
        <v>151.01063829787236</v>
      </c>
      <c r="P74" s="849">
        <v>6.7999999999999989</v>
      </c>
      <c r="Q74" s="849">
        <v>831.74000000000012</v>
      </c>
      <c r="R74" s="837">
        <v>1.1718774216273338</v>
      </c>
      <c r="S74" s="850">
        <v>122.31470588235298</v>
      </c>
    </row>
    <row r="75" spans="1:19" ht="14.4" customHeight="1" x14ac:dyDescent="0.3">
      <c r="A75" s="831" t="s">
        <v>6372</v>
      </c>
      <c r="B75" s="832" t="s">
        <v>6373</v>
      </c>
      <c r="C75" s="832" t="s">
        <v>604</v>
      </c>
      <c r="D75" s="832" t="s">
        <v>2058</v>
      </c>
      <c r="E75" s="832" t="s">
        <v>6374</v>
      </c>
      <c r="F75" s="832" t="s">
        <v>6384</v>
      </c>
      <c r="G75" s="832" t="s">
        <v>637</v>
      </c>
      <c r="H75" s="849">
        <v>0.2</v>
      </c>
      <c r="I75" s="849">
        <v>15.6</v>
      </c>
      <c r="J75" s="832">
        <v>2</v>
      </c>
      <c r="K75" s="832">
        <v>78</v>
      </c>
      <c r="L75" s="849">
        <v>0.1</v>
      </c>
      <c r="M75" s="849">
        <v>7.8</v>
      </c>
      <c r="N75" s="832">
        <v>1</v>
      </c>
      <c r="O75" s="832">
        <v>78</v>
      </c>
      <c r="P75" s="849"/>
      <c r="Q75" s="849"/>
      <c r="R75" s="837"/>
      <c r="S75" s="850"/>
    </row>
    <row r="76" spans="1:19" ht="14.4" customHeight="1" x14ac:dyDescent="0.3">
      <c r="A76" s="831" t="s">
        <v>6372</v>
      </c>
      <c r="B76" s="832" t="s">
        <v>6373</v>
      </c>
      <c r="C76" s="832" t="s">
        <v>604</v>
      </c>
      <c r="D76" s="832" t="s">
        <v>2058</v>
      </c>
      <c r="E76" s="832" t="s">
        <v>6374</v>
      </c>
      <c r="F76" s="832" t="s">
        <v>6387</v>
      </c>
      <c r="G76" s="832" t="s">
        <v>1268</v>
      </c>
      <c r="H76" s="849">
        <v>0.4</v>
      </c>
      <c r="I76" s="849">
        <v>105.62</v>
      </c>
      <c r="J76" s="832"/>
      <c r="K76" s="832">
        <v>264.05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6372</v>
      </c>
      <c r="B77" s="832" t="s">
        <v>6373</v>
      </c>
      <c r="C77" s="832" t="s">
        <v>604</v>
      </c>
      <c r="D77" s="832" t="s">
        <v>2058</v>
      </c>
      <c r="E77" s="832" t="s">
        <v>6374</v>
      </c>
      <c r="F77" s="832" t="s">
        <v>6393</v>
      </c>
      <c r="G77" s="832" t="s">
        <v>1268</v>
      </c>
      <c r="H77" s="849">
        <v>1.9999999999999998</v>
      </c>
      <c r="I77" s="849">
        <v>528.1</v>
      </c>
      <c r="J77" s="832">
        <v>0.76923076923076927</v>
      </c>
      <c r="K77" s="832">
        <v>264.05000000000007</v>
      </c>
      <c r="L77" s="849">
        <v>2.6000000000000005</v>
      </c>
      <c r="M77" s="849">
        <v>686.53</v>
      </c>
      <c r="N77" s="832">
        <v>1</v>
      </c>
      <c r="O77" s="832">
        <v>264.04999999999995</v>
      </c>
      <c r="P77" s="849">
        <v>4</v>
      </c>
      <c r="Q77" s="849">
        <v>840.19999999999993</v>
      </c>
      <c r="R77" s="837">
        <v>1.2238358119819963</v>
      </c>
      <c r="S77" s="850">
        <v>210.04999999999998</v>
      </c>
    </row>
    <row r="78" spans="1:19" ht="14.4" customHeight="1" x14ac:dyDescent="0.3">
      <c r="A78" s="831" t="s">
        <v>6372</v>
      </c>
      <c r="B78" s="832" t="s">
        <v>6373</v>
      </c>
      <c r="C78" s="832" t="s">
        <v>604</v>
      </c>
      <c r="D78" s="832" t="s">
        <v>2058</v>
      </c>
      <c r="E78" s="832" t="s">
        <v>6374</v>
      </c>
      <c r="F78" s="832" t="s">
        <v>6394</v>
      </c>
      <c r="G78" s="832" t="s">
        <v>6395</v>
      </c>
      <c r="H78" s="849"/>
      <c r="I78" s="849"/>
      <c r="J78" s="832"/>
      <c r="K78" s="832"/>
      <c r="L78" s="849">
        <v>1</v>
      </c>
      <c r="M78" s="849">
        <v>57.27</v>
      </c>
      <c r="N78" s="832">
        <v>1</v>
      </c>
      <c r="O78" s="832">
        <v>57.27</v>
      </c>
      <c r="P78" s="849">
        <v>1</v>
      </c>
      <c r="Q78" s="849">
        <v>57.27</v>
      </c>
      <c r="R78" s="837">
        <v>1</v>
      </c>
      <c r="S78" s="850">
        <v>57.27</v>
      </c>
    </row>
    <row r="79" spans="1:19" ht="14.4" customHeight="1" x14ac:dyDescent="0.3">
      <c r="A79" s="831" t="s">
        <v>6372</v>
      </c>
      <c r="B79" s="832" t="s">
        <v>6373</v>
      </c>
      <c r="C79" s="832" t="s">
        <v>604</v>
      </c>
      <c r="D79" s="832" t="s">
        <v>2058</v>
      </c>
      <c r="E79" s="832" t="s">
        <v>6369</v>
      </c>
      <c r="F79" s="832" t="s">
        <v>6398</v>
      </c>
      <c r="G79" s="832" t="s">
        <v>6399</v>
      </c>
      <c r="H79" s="849">
        <v>129</v>
      </c>
      <c r="I79" s="849">
        <v>10449</v>
      </c>
      <c r="J79" s="832">
        <v>0.77234089733165789</v>
      </c>
      <c r="K79" s="832">
        <v>81</v>
      </c>
      <c r="L79" s="849">
        <v>163</v>
      </c>
      <c r="M79" s="849">
        <v>13529</v>
      </c>
      <c r="N79" s="832">
        <v>1</v>
      </c>
      <c r="O79" s="832">
        <v>83</v>
      </c>
      <c r="P79" s="849">
        <v>115</v>
      </c>
      <c r="Q79" s="849">
        <v>9545</v>
      </c>
      <c r="R79" s="837">
        <v>0.70552147239263807</v>
      </c>
      <c r="S79" s="850">
        <v>83</v>
      </c>
    </row>
    <row r="80" spans="1:19" ht="14.4" customHeight="1" x14ac:dyDescent="0.3">
      <c r="A80" s="831" t="s">
        <v>6372</v>
      </c>
      <c r="B80" s="832" t="s">
        <v>6373</v>
      </c>
      <c r="C80" s="832" t="s">
        <v>604</v>
      </c>
      <c r="D80" s="832" t="s">
        <v>2058</v>
      </c>
      <c r="E80" s="832" t="s">
        <v>6369</v>
      </c>
      <c r="F80" s="832" t="s">
        <v>6400</v>
      </c>
      <c r="G80" s="832" t="s">
        <v>6401</v>
      </c>
      <c r="H80" s="849">
        <v>66</v>
      </c>
      <c r="I80" s="849">
        <v>6864</v>
      </c>
      <c r="J80" s="832">
        <v>1.3777599357687675</v>
      </c>
      <c r="K80" s="832">
        <v>104</v>
      </c>
      <c r="L80" s="849">
        <v>47</v>
      </c>
      <c r="M80" s="849">
        <v>4982</v>
      </c>
      <c r="N80" s="832">
        <v>1</v>
      </c>
      <c r="O80" s="832">
        <v>106</v>
      </c>
      <c r="P80" s="849">
        <v>59</v>
      </c>
      <c r="Q80" s="849">
        <v>6254</v>
      </c>
      <c r="R80" s="837">
        <v>1.2553191489361701</v>
      </c>
      <c r="S80" s="850">
        <v>106</v>
      </c>
    </row>
    <row r="81" spans="1:19" ht="14.4" customHeight="1" x14ac:dyDescent="0.3">
      <c r="A81" s="831" t="s">
        <v>6372</v>
      </c>
      <c r="B81" s="832" t="s">
        <v>6373</v>
      </c>
      <c r="C81" s="832" t="s">
        <v>604</v>
      </c>
      <c r="D81" s="832" t="s">
        <v>2058</v>
      </c>
      <c r="E81" s="832" t="s">
        <v>6369</v>
      </c>
      <c r="F81" s="832" t="s">
        <v>6402</v>
      </c>
      <c r="G81" s="832" t="s">
        <v>6403</v>
      </c>
      <c r="H81" s="849">
        <v>2</v>
      </c>
      <c r="I81" s="849">
        <v>70</v>
      </c>
      <c r="J81" s="832">
        <v>0.63063063063063063</v>
      </c>
      <c r="K81" s="832">
        <v>35</v>
      </c>
      <c r="L81" s="849">
        <v>3</v>
      </c>
      <c r="M81" s="849">
        <v>111</v>
      </c>
      <c r="N81" s="832">
        <v>1</v>
      </c>
      <c r="O81" s="832">
        <v>37</v>
      </c>
      <c r="P81" s="849">
        <v>4</v>
      </c>
      <c r="Q81" s="849">
        <v>148</v>
      </c>
      <c r="R81" s="837">
        <v>1.3333333333333333</v>
      </c>
      <c r="S81" s="850">
        <v>37</v>
      </c>
    </row>
    <row r="82" spans="1:19" ht="14.4" customHeight="1" x14ac:dyDescent="0.3">
      <c r="A82" s="831" t="s">
        <v>6372</v>
      </c>
      <c r="B82" s="832" t="s">
        <v>6373</v>
      </c>
      <c r="C82" s="832" t="s">
        <v>604</v>
      </c>
      <c r="D82" s="832" t="s">
        <v>2058</v>
      </c>
      <c r="E82" s="832" t="s">
        <v>6369</v>
      </c>
      <c r="F82" s="832" t="s">
        <v>6411</v>
      </c>
      <c r="G82" s="832" t="s">
        <v>6412</v>
      </c>
      <c r="H82" s="849">
        <v>24</v>
      </c>
      <c r="I82" s="849">
        <v>4824</v>
      </c>
      <c r="J82" s="832">
        <v>0.75175315568022438</v>
      </c>
      <c r="K82" s="832">
        <v>201</v>
      </c>
      <c r="L82" s="849">
        <v>31</v>
      </c>
      <c r="M82" s="849">
        <v>6417</v>
      </c>
      <c r="N82" s="832">
        <v>1</v>
      </c>
      <c r="O82" s="832">
        <v>207</v>
      </c>
      <c r="P82" s="849">
        <v>25</v>
      </c>
      <c r="Q82" s="849">
        <v>5175</v>
      </c>
      <c r="R82" s="837">
        <v>0.80645161290322576</v>
      </c>
      <c r="S82" s="850">
        <v>207</v>
      </c>
    </row>
    <row r="83" spans="1:19" ht="14.4" customHeight="1" x14ac:dyDescent="0.3">
      <c r="A83" s="831" t="s">
        <v>6372</v>
      </c>
      <c r="B83" s="832" t="s">
        <v>6373</v>
      </c>
      <c r="C83" s="832" t="s">
        <v>604</v>
      </c>
      <c r="D83" s="832" t="s">
        <v>2058</v>
      </c>
      <c r="E83" s="832" t="s">
        <v>6369</v>
      </c>
      <c r="F83" s="832" t="s">
        <v>6413</v>
      </c>
      <c r="G83" s="832" t="s">
        <v>6414</v>
      </c>
      <c r="H83" s="849">
        <v>1</v>
      </c>
      <c r="I83" s="849">
        <v>301</v>
      </c>
      <c r="J83" s="832">
        <v>0.48705501618122976</v>
      </c>
      <c r="K83" s="832">
        <v>301</v>
      </c>
      <c r="L83" s="849">
        <v>2</v>
      </c>
      <c r="M83" s="849">
        <v>618</v>
      </c>
      <c r="N83" s="832">
        <v>1</v>
      </c>
      <c r="O83" s="832">
        <v>309</v>
      </c>
      <c r="P83" s="849">
        <v>1</v>
      </c>
      <c r="Q83" s="849">
        <v>309</v>
      </c>
      <c r="R83" s="837">
        <v>0.5</v>
      </c>
      <c r="S83" s="850">
        <v>309</v>
      </c>
    </row>
    <row r="84" spans="1:19" ht="14.4" customHeight="1" x14ac:dyDescent="0.3">
      <c r="A84" s="831" t="s">
        <v>6372</v>
      </c>
      <c r="B84" s="832" t="s">
        <v>6373</v>
      </c>
      <c r="C84" s="832" t="s">
        <v>604</v>
      </c>
      <c r="D84" s="832" t="s">
        <v>2058</v>
      </c>
      <c r="E84" s="832" t="s">
        <v>6369</v>
      </c>
      <c r="F84" s="832" t="s">
        <v>6417</v>
      </c>
      <c r="G84" s="832" t="s">
        <v>6418</v>
      </c>
      <c r="H84" s="849">
        <v>127</v>
      </c>
      <c r="I84" s="849">
        <v>12065</v>
      </c>
      <c r="J84" s="832">
        <v>0.9094678124528871</v>
      </c>
      <c r="K84" s="832">
        <v>95</v>
      </c>
      <c r="L84" s="849">
        <v>134</v>
      </c>
      <c r="M84" s="849">
        <v>13266</v>
      </c>
      <c r="N84" s="832">
        <v>1</v>
      </c>
      <c r="O84" s="832">
        <v>99</v>
      </c>
      <c r="P84" s="849">
        <v>106</v>
      </c>
      <c r="Q84" s="849">
        <v>10494</v>
      </c>
      <c r="R84" s="837">
        <v>0.79104477611940294</v>
      </c>
      <c r="S84" s="850">
        <v>99</v>
      </c>
    </row>
    <row r="85" spans="1:19" ht="14.4" customHeight="1" x14ac:dyDescent="0.3">
      <c r="A85" s="831" t="s">
        <v>6372</v>
      </c>
      <c r="B85" s="832" t="s">
        <v>6373</v>
      </c>
      <c r="C85" s="832" t="s">
        <v>604</v>
      </c>
      <c r="D85" s="832" t="s">
        <v>2058</v>
      </c>
      <c r="E85" s="832" t="s">
        <v>6369</v>
      </c>
      <c r="F85" s="832" t="s">
        <v>6421</v>
      </c>
      <c r="G85" s="832" t="s">
        <v>6422</v>
      </c>
      <c r="H85" s="849">
        <v>85</v>
      </c>
      <c r="I85" s="849">
        <v>7905</v>
      </c>
      <c r="J85" s="832">
        <v>1.1012816940651993</v>
      </c>
      <c r="K85" s="832">
        <v>93</v>
      </c>
      <c r="L85" s="849">
        <v>74</v>
      </c>
      <c r="M85" s="849">
        <v>7178</v>
      </c>
      <c r="N85" s="832">
        <v>1</v>
      </c>
      <c r="O85" s="832">
        <v>97</v>
      </c>
      <c r="P85" s="849">
        <v>69</v>
      </c>
      <c r="Q85" s="849">
        <v>6693</v>
      </c>
      <c r="R85" s="837">
        <v>0.93243243243243246</v>
      </c>
      <c r="S85" s="850">
        <v>97</v>
      </c>
    </row>
    <row r="86" spans="1:19" ht="14.4" customHeight="1" x14ac:dyDescent="0.3">
      <c r="A86" s="831" t="s">
        <v>6372</v>
      </c>
      <c r="B86" s="832" t="s">
        <v>6373</v>
      </c>
      <c r="C86" s="832" t="s">
        <v>604</v>
      </c>
      <c r="D86" s="832" t="s">
        <v>2058</v>
      </c>
      <c r="E86" s="832" t="s">
        <v>6369</v>
      </c>
      <c r="F86" s="832" t="s">
        <v>6423</v>
      </c>
      <c r="G86" s="832" t="s">
        <v>6424</v>
      </c>
      <c r="H86" s="849">
        <v>1055</v>
      </c>
      <c r="I86" s="849">
        <v>124490</v>
      </c>
      <c r="J86" s="832">
        <v>0.85247271183423035</v>
      </c>
      <c r="K86" s="832">
        <v>118</v>
      </c>
      <c r="L86" s="849">
        <v>1159</v>
      </c>
      <c r="M86" s="849">
        <v>146034</v>
      </c>
      <c r="N86" s="832">
        <v>1</v>
      </c>
      <c r="O86" s="832">
        <v>126</v>
      </c>
      <c r="P86" s="849">
        <v>1133</v>
      </c>
      <c r="Q86" s="849">
        <v>142758</v>
      </c>
      <c r="R86" s="837">
        <v>0.9775668679896462</v>
      </c>
      <c r="S86" s="850">
        <v>126</v>
      </c>
    </row>
    <row r="87" spans="1:19" ht="14.4" customHeight="1" x14ac:dyDescent="0.3">
      <c r="A87" s="831" t="s">
        <v>6372</v>
      </c>
      <c r="B87" s="832" t="s">
        <v>6373</v>
      </c>
      <c r="C87" s="832" t="s">
        <v>604</v>
      </c>
      <c r="D87" s="832" t="s">
        <v>2058</v>
      </c>
      <c r="E87" s="832" t="s">
        <v>6369</v>
      </c>
      <c r="F87" s="832" t="s">
        <v>6427</v>
      </c>
      <c r="G87" s="832" t="s">
        <v>6428</v>
      </c>
      <c r="H87" s="849"/>
      <c r="I87" s="849"/>
      <c r="J87" s="832"/>
      <c r="K87" s="832"/>
      <c r="L87" s="849"/>
      <c r="M87" s="849"/>
      <c r="N87" s="832"/>
      <c r="O87" s="832"/>
      <c r="P87" s="849">
        <v>1</v>
      </c>
      <c r="Q87" s="849">
        <v>428</v>
      </c>
      <c r="R87" s="837"/>
      <c r="S87" s="850">
        <v>428</v>
      </c>
    </row>
    <row r="88" spans="1:19" ht="14.4" customHeight="1" x14ac:dyDescent="0.3">
      <c r="A88" s="831" t="s">
        <v>6372</v>
      </c>
      <c r="B88" s="832" t="s">
        <v>6373</v>
      </c>
      <c r="C88" s="832" t="s">
        <v>604</v>
      </c>
      <c r="D88" s="832" t="s">
        <v>2058</v>
      </c>
      <c r="E88" s="832" t="s">
        <v>6369</v>
      </c>
      <c r="F88" s="832" t="s">
        <v>6429</v>
      </c>
      <c r="G88" s="832" t="s">
        <v>6430</v>
      </c>
      <c r="H88" s="849"/>
      <c r="I88" s="849"/>
      <c r="J88" s="832"/>
      <c r="K88" s="832"/>
      <c r="L88" s="849">
        <v>1</v>
      </c>
      <c r="M88" s="849">
        <v>540</v>
      </c>
      <c r="N88" s="832">
        <v>1</v>
      </c>
      <c r="O88" s="832">
        <v>540</v>
      </c>
      <c r="P88" s="849"/>
      <c r="Q88" s="849"/>
      <c r="R88" s="837"/>
      <c r="S88" s="850"/>
    </row>
    <row r="89" spans="1:19" ht="14.4" customHeight="1" x14ac:dyDescent="0.3">
      <c r="A89" s="831" t="s">
        <v>6372</v>
      </c>
      <c r="B89" s="832" t="s">
        <v>6373</v>
      </c>
      <c r="C89" s="832" t="s">
        <v>604</v>
      </c>
      <c r="D89" s="832" t="s">
        <v>2058</v>
      </c>
      <c r="E89" s="832" t="s">
        <v>6369</v>
      </c>
      <c r="F89" s="832" t="s">
        <v>6435</v>
      </c>
      <c r="G89" s="832" t="s">
        <v>6436</v>
      </c>
      <c r="H89" s="849">
        <v>1</v>
      </c>
      <c r="I89" s="849">
        <v>1235</v>
      </c>
      <c r="J89" s="832"/>
      <c r="K89" s="832">
        <v>1235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6372</v>
      </c>
      <c r="B90" s="832" t="s">
        <v>6373</v>
      </c>
      <c r="C90" s="832" t="s">
        <v>604</v>
      </c>
      <c r="D90" s="832" t="s">
        <v>2058</v>
      </c>
      <c r="E90" s="832" t="s">
        <v>6369</v>
      </c>
      <c r="F90" s="832" t="s">
        <v>6437</v>
      </c>
      <c r="G90" s="832" t="s">
        <v>6438</v>
      </c>
      <c r="H90" s="849"/>
      <c r="I90" s="849"/>
      <c r="J90" s="832"/>
      <c r="K90" s="832"/>
      <c r="L90" s="849"/>
      <c r="M90" s="849"/>
      <c r="N90" s="832"/>
      <c r="O90" s="832"/>
      <c r="P90" s="849">
        <v>2</v>
      </c>
      <c r="Q90" s="849">
        <v>1944</v>
      </c>
      <c r="R90" s="837"/>
      <c r="S90" s="850">
        <v>972</v>
      </c>
    </row>
    <row r="91" spans="1:19" ht="14.4" customHeight="1" x14ac:dyDescent="0.3">
      <c r="A91" s="831" t="s">
        <v>6372</v>
      </c>
      <c r="B91" s="832" t="s">
        <v>6373</v>
      </c>
      <c r="C91" s="832" t="s">
        <v>604</v>
      </c>
      <c r="D91" s="832" t="s">
        <v>2058</v>
      </c>
      <c r="E91" s="832" t="s">
        <v>6369</v>
      </c>
      <c r="F91" s="832" t="s">
        <v>6439</v>
      </c>
      <c r="G91" s="832" t="s">
        <v>6440</v>
      </c>
      <c r="H91" s="849">
        <v>1</v>
      </c>
      <c r="I91" s="849">
        <v>1637</v>
      </c>
      <c r="J91" s="832">
        <v>0.9761478831246273</v>
      </c>
      <c r="K91" s="832">
        <v>1637</v>
      </c>
      <c r="L91" s="849">
        <v>1</v>
      </c>
      <c r="M91" s="849">
        <v>1677</v>
      </c>
      <c r="N91" s="832">
        <v>1</v>
      </c>
      <c r="O91" s="832">
        <v>1677</v>
      </c>
      <c r="P91" s="849"/>
      <c r="Q91" s="849"/>
      <c r="R91" s="837"/>
      <c r="S91" s="850"/>
    </row>
    <row r="92" spans="1:19" ht="14.4" customHeight="1" x14ac:dyDescent="0.3">
      <c r="A92" s="831" t="s">
        <v>6372</v>
      </c>
      <c r="B92" s="832" t="s">
        <v>6373</v>
      </c>
      <c r="C92" s="832" t="s">
        <v>604</v>
      </c>
      <c r="D92" s="832" t="s">
        <v>2058</v>
      </c>
      <c r="E92" s="832" t="s">
        <v>6369</v>
      </c>
      <c r="F92" s="832" t="s">
        <v>6443</v>
      </c>
      <c r="G92" s="832" t="s">
        <v>6444</v>
      </c>
      <c r="H92" s="849">
        <v>14</v>
      </c>
      <c r="I92" s="849">
        <v>17976</v>
      </c>
      <c r="J92" s="832">
        <v>0.57219251336898391</v>
      </c>
      <c r="K92" s="832">
        <v>1284</v>
      </c>
      <c r="L92" s="849">
        <v>24</v>
      </c>
      <c r="M92" s="849">
        <v>31416</v>
      </c>
      <c r="N92" s="832">
        <v>1</v>
      </c>
      <c r="O92" s="832">
        <v>1309</v>
      </c>
      <c r="P92" s="849">
        <v>26</v>
      </c>
      <c r="Q92" s="849">
        <v>34060</v>
      </c>
      <c r="R92" s="837">
        <v>1.0841609371021135</v>
      </c>
      <c r="S92" s="850">
        <v>1310</v>
      </c>
    </row>
    <row r="93" spans="1:19" ht="14.4" customHeight="1" x14ac:dyDescent="0.3">
      <c r="A93" s="831" t="s">
        <v>6372</v>
      </c>
      <c r="B93" s="832" t="s">
        <v>6373</v>
      </c>
      <c r="C93" s="832" t="s">
        <v>604</v>
      </c>
      <c r="D93" s="832" t="s">
        <v>2058</v>
      </c>
      <c r="E93" s="832" t="s">
        <v>6369</v>
      </c>
      <c r="F93" s="832" t="s">
        <v>6445</v>
      </c>
      <c r="G93" s="832" t="s">
        <v>6446</v>
      </c>
      <c r="H93" s="849">
        <v>3</v>
      </c>
      <c r="I93" s="849">
        <v>2838</v>
      </c>
      <c r="J93" s="832">
        <v>0.73069001029866121</v>
      </c>
      <c r="K93" s="832">
        <v>946</v>
      </c>
      <c r="L93" s="849">
        <v>4</v>
      </c>
      <c r="M93" s="849">
        <v>3884</v>
      </c>
      <c r="N93" s="832">
        <v>1</v>
      </c>
      <c r="O93" s="832">
        <v>971</v>
      </c>
      <c r="P93" s="849">
        <v>5</v>
      </c>
      <c r="Q93" s="849">
        <v>4860</v>
      </c>
      <c r="R93" s="837">
        <v>1.251287332646756</v>
      </c>
      <c r="S93" s="850">
        <v>972</v>
      </c>
    </row>
    <row r="94" spans="1:19" ht="14.4" customHeight="1" x14ac:dyDescent="0.3">
      <c r="A94" s="831" t="s">
        <v>6372</v>
      </c>
      <c r="B94" s="832" t="s">
        <v>6373</v>
      </c>
      <c r="C94" s="832" t="s">
        <v>604</v>
      </c>
      <c r="D94" s="832" t="s">
        <v>2058</v>
      </c>
      <c r="E94" s="832" t="s">
        <v>6369</v>
      </c>
      <c r="F94" s="832" t="s">
        <v>6449</v>
      </c>
      <c r="G94" s="832" t="s">
        <v>6450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462</v>
      </c>
      <c r="R94" s="837"/>
      <c r="S94" s="850">
        <v>462</v>
      </c>
    </row>
    <row r="95" spans="1:19" ht="14.4" customHeight="1" x14ac:dyDescent="0.3">
      <c r="A95" s="831" t="s">
        <v>6372</v>
      </c>
      <c r="B95" s="832" t="s">
        <v>6373</v>
      </c>
      <c r="C95" s="832" t="s">
        <v>604</v>
      </c>
      <c r="D95" s="832" t="s">
        <v>2058</v>
      </c>
      <c r="E95" s="832" t="s">
        <v>6369</v>
      </c>
      <c r="F95" s="832" t="s">
        <v>6451</v>
      </c>
      <c r="G95" s="832" t="s">
        <v>6452</v>
      </c>
      <c r="H95" s="849">
        <v>31</v>
      </c>
      <c r="I95" s="849">
        <v>4867</v>
      </c>
      <c r="J95" s="832">
        <v>0.90481502137943859</v>
      </c>
      <c r="K95" s="832">
        <v>157</v>
      </c>
      <c r="L95" s="849">
        <v>33</v>
      </c>
      <c r="M95" s="849">
        <v>5379</v>
      </c>
      <c r="N95" s="832">
        <v>1</v>
      </c>
      <c r="O95" s="832">
        <v>163</v>
      </c>
      <c r="P95" s="849">
        <v>47</v>
      </c>
      <c r="Q95" s="849">
        <v>7661</v>
      </c>
      <c r="R95" s="837">
        <v>1.4242424242424243</v>
      </c>
      <c r="S95" s="850">
        <v>163</v>
      </c>
    </row>
    <row r="96" spans="1:19" ht="14.4" customHeight="1" x14ac:dyDescent="0.3">
      <c r="A96" s="831" t="s">
        <v>6372</v>
      </c>
      <c r="B96" s="832" t="s">
        <v>6373</v>
      </c>
      <c r="C96" s="832" t="s">
        <v>604</v>
      </c>
      <c r="D96" s="832" t="s">
        <v>2058</v>
      </c>
      <c r="E96" s="832" t="s">
        <v>6369</v>
      </c>
      <c r="F96" s="832" t="s">
        <v>6455</v>
      </c>
      <c r="G96" s="832" t="s">
        <v>6456</v>
      </c>
      <c r="H96" s="849">
        <v>439</v>
      </c>
      <c r="I96" s="849">
        <v>14633.33</v>
      </c>
      <c r="J96" s="832">
        <v>0.49829806767002777</v>
      </c>
      <c r="K96" s="832">
        <v>33.333325740318905</v>
      </c>
      <c r="L96" s="849">
        <v>881</v>
      </c>
      <c r="M96" s="849">
        <v>29366.620000000017</v>
      </c>
      <c r="N96" s="832">
        <v>1</v>
      </c>
      <c r="O96" s="832">
        <v>33.333280363223629</v>
      </c>
      <c r="P96" s="849">
        <v>956</v>
      </c>
      <c r="Q96" s="849">
        <v>31866.640000000007</v>
      </c>
      <c r="R96" s="837">
        <v>1.0851313498114521</v>
      </c>
      <c r="S96" s="850">
        <v>33.333305439330552</v>
      </c>
    </row>
    <row r="97" spans="1:19" ht="14.4" customHeight="1" x14ac:dyDescent="0.3">
      <c r="A97" s="831" t="s">
        <v>6372</v>
      </c>
      <c r="B97" s="832" t="s">
        <v>6373</v>
      </c>
      <c r="C97" s="832" t="s">
        <v>604</v>
      </c>
      <c r="D97" s="832" t="s">
        <v>2058</v>
      </c>
      <c r="E97" s="832" t="s">
        <v>6369</v>
      </c>
      <c r="F97" s="832" t="s">
        <v>6457</v>
      </c>
      <c r="G97" s="832" t="s">
        <v>6458</v>
      </c>
      <c r="H97" s="849">
        <v>12</v>
      </c>
      <c r="I97" s="849">
        <v>1296</v>
      </c>
      <c r="J97" s="832">
        <v>0.50783699059561127</v>
      </c>
      <c r="K97" s="832">
        <v>108</v>
      </c>
      <c r="L97" s="849">
        <v>22</v>
      </c>
      <c r="M97" s="849">
        <v>2552</v>
      </c>
      <c r="N97" s="832">
        <v>1</v>
      </c>
      <c r="O97" s="832">
        <v>116</v>
      </c>
      <c r="P97" s="849">
        <v>6</v>
      </c>
      <c r="Q97" s="849">
        <v>696</v>
      </c>
      <c r="R97" s="837">
        <v>0.27272727272727271</v>
      </c>
      <c r="S97" s="850">
        <v>116</v>
      </c>
    </row>
    <row r="98" spans="1:19" ht="14.4" customHeight="1" x14ac:dyDescent="0.3">
      <c r="A98" s="831" t="s">
        <v>6372</v>
      </c>
      <c r="B98" s="832" t="s">
        <v>6373</v>
      </c>
      <c r="C98" s="832" t="s">
        <v>604</v>
      </c>
      <c r="D98" s="832" t="s">
        <v>2058</v>
      </c>
      <c r="E98" s="832" t="s">
        <v>6369</v>
      </c>
      <c r="F98" s="832" t="s">
        <v>6459</v>
      </c>
      <c r="G98" s="832" t="s">
        <v>6460</v>
      </c>
      <c r="H98" s="849">
        <v>4</v>
      </c>
      <c r="I98" s="849">
        <v>144</v>
      </c>
      <c r="J98" s="832"/>
      <c r="K98" s="832">
        <v>36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6372</v>
      </c>
      <c r="B99" s="832" t="s">
        <v>6373</v>
      </c>
      <c r="C99" s="832" t="s">
        <v>604</v>
      </c>
      <c r="D99" s="832" t="s">
        <v>2058</v>
      </c>
      <c r="E99" s="832" t="s">
        <v>6369</v>
      </c>
      <c r="F99" s="832" t="s">
        <v>6461</v>
      </c>
      <c r="G99" s="832" t="s">
        <v>6462</v>
      </c>
      <c r="H99" s="849">
        <v>23</v>
      </c>
      <c r="I99" s="849">
        <v>1886</v>
      </c>
      <c r="J99" s="832">
        <v>0.95348837209302328</v>
      </c>
      <c r="K99" s="832">
        <v>82</v>
      </c>
      <c r="L99" s="849">
        <v>23</v>
      </c>
      <c r="M99" s="849">
        <v>1978</v>
      </c>
      <c r="N99" s="832">
        <v>1</v>
      </c>
      <c r="O99" s="832">
        <v>86</v>
      </c>
      <c r="P99" s="849">
        <v>32</v>
      </c>
      <c r="Q99" s="849">
        <v>2752</v>
      </c>
      <c r="R99" s="837">
        <v>1.3913043478260869</v>
      </c>
      <c r="S99" s="850">
        <v>86</v>
      </c>
    </row>
    <row r="100" spans="1:19" ht="14.4" customHeight="1" x14ac:dyDescent="0.3">
      <c r="A100" s="831" t="s">
        <v>6372</v>
      </c>
      <c r="B100" s="832" t="s">
        <v>6373</v>
      </c>
      <c r="C100" s="832" t="s">
        <v>604</v>
      </c>
      <c r="D100" s="832" t="s">
        <v>2058</v>
      </c>
      <c r="E100" s="832" t="s">
        <v>6369</v>
      </c>
      <c r="F100" s="832" t="s">
        <v>6463</v>
      </c>
      <c r="G100" s="832" t="s">
        <v>6464</v>
      </c>
      <c r="H100" s="849">
        <v>8</v>
      </c>
      <c r="I100" s="849">
        <v>248</v>
      </c>
      <c r="J100" s="832">
        <v>2.5833333333333335</v>
      </c>
      <c r="K100" s="832">
        <v>31</v>
      </c>
      <c r="L100" s="849">
        <v>3</v>
      </c>
      <c r="M100" s="849">
        <v>96</v>
      </c>
      <c r="N100" s="832">
        <v>1</v>
      </c>
      <c r="O100" s="832">
        <v>32</v>
      </c>
      <c r="P100" s="849">
        <v>4</v>
      </c>
      <c r="Q100" s="849">
        <v>128</v>
      </c>
      <c r="R100" s="837">
        <v>1.3333333333333333</v>
      </c>
      <c r="S100" s="850">
        <v>32</v>
      </c>
    </row>
    <row r="101" spans="1:19" ht="14.4" customHeight="1" x14ac:dyDescent="0.3">
      <c r="A101" s="831" t="s">
        <v>6372</v>
      </c>
      <c r="B101" s="832" t="s">
        <v>6373</v>
      </c>
      <c r="C101" s="832" t="s">
        <v>604</v>
      </c>
      <c r="D101" s="832" t="s">
        <v>2058</v>
      </c>
      <c r="E101" s="832" t="s">
        <v>6369</v>
      </c>
      <c r="F101" s="832" t="s">
        <v>6467</v>
      </c>
      <c r="G101" s="832" t="s">
        <v>6468</v>
      </c>
      <c r="H101" s="849">
        <v>8</v>
      </c>
      <c r="I101" s="849">
        <v>3072</v>
      </c>
      <c r="J101" s="832">
        <v>0.64974619289340096</v>
      </c>
      <c r="K101" s="832">
        <v>384</v>
      </c>
      <c r="L101" s="849">
        <v>12</v>
      </c>
      <c r="M101" s="849">
        <v>4728</v>
      </c>
      <c r="N101" s="832">
        <v>1</v>
      </c>
      <c r="O101" s="832">
        <v>394</v>
      </c>
      <c r="P101" s="849">
        <v>11</v>
      </c>
      <c r="Q101" s="849">
        <v>4345</v>
      </c>
      <c r="R101" s="837">
        <v>0.91899323181049064</v>
      </c>
      <c r="S101" s="850">
        <v>395</v>
      </c>
    </row>
    <row r="102" spans="1:19" ht="14.4" customHeight="1" x14ac:dyDescent="0.3">
      <c r="A102" s="831" t="s">
        <v>6372</v>
      </c>
      <c r="B102" s="832" t="s">
        <v>6373</v>
      </c>
      <c r="C102" s="832" t="s">
        <v>604</v>
      </c>
      <c r="D102" s="832" t="s">
        <v>2058</v>
      </c>
      <c r="E102" s="832" t="s">
        <v>6369</v>
      </c>
      <c r="F102" s="832" t="s">
        <v>6470</v>
      </c>
      <c r="G102" s="832" t="s">
        <v>6471</v>
      </c>
      <c r="H102" s="849">
        <v>4</v>
      </c>
      <c r="I102" s="849">
        <v>632</v>
      </c>
      <c r="J102" s="832">
        <v>3.9012345679012346</v>
      </c>
      <c r="K102" s="832">
        <v>158</v>
      </c>
      <c r="L102" s="849">
        <v>1</v>
      </c>
      <c r="M102" s="849">
        <v>162</v>
      </c>
      <c r="N102" s="832">
        <v>1</v>
      </c>
      <c r="O102" s="832">
        <v>162</v>
      </c>
      <c r="P102" s="849">
        <v>3</v>
      </c>
      <c r="Q102" s="849">
        <v>486</v>
      </c>
      <c r="R102" s="837">
        <v>3</v>
      </c>
      <c r="S102" s="850">
        <v>162</v>
      </c>
    </row>
    <row r="103" spans="1:19" ht="14.4" customHeight="1" x14ac:dyDescent="0.3">
      <c r="A103" s="831" t="s">
        <v>6372</v>
      </c>
      <c r="B103" s="832" t="s">
        <v>6373</v>
      </c>
      <c r="C103" s="832" t="s">
        <v>604</v>
      </c>
      <c r="D103" s="832" t="s">
        <v>2058</v>
      </c>
      <c r="E103" s="832" t="s">
        <v>6369</v>
      </c>
      <c r="F103" s="832" t="s">
        <v>6370</v>
      </c>
      <c r="G103" s="832" t="s">
        <v>6371</v>
      </c>
      <c r="H103" s="849">
        <v>12</v>
      </c>
      <c r="I103" s="849">
        <v>2820</v>
      </c>
      <c r="J103" s="832">
        <v>1.404382470119522</v>
      </c>
      <c r="K103" s="832">
        <v>235</v>
      </c>
      <c r="L103" s="849">
        <v>8</v>
      </c>
      <c r="M103" s="849">
        <v>2008</v>
      </c>
      <c r="N103" s="832">
        <v>1</v>
      </c>
      <c r="O103" s="832">
        <v>251</v>
      </c>
      <c r="P103" s="849">
        <v>13</v>
      </c>
      <c r="Q103" s="849">
        <v>3263</v>
      </c>
      <c r="R103" s="837">
        <v>1.625</v>
      </c>
      <c r="S103" s="850">
        <v>251</v>
      </c>
    </row>
    <row r="104" spans="1:19" ht="14.4" customHeight="1" x14ac:dyDescent="0.3">
      <c r="A104" s="831" t="s">
        <v>6372</v>
      </c>
      <c r="B104" s="832" t="s">
        <v>6373</v>
      </c>
      <c r="C104" s="832" t="s">
        <v>604</v>
      </c>
      <c r="D104" s="832" t="s">
        <v>2058</v>
      </c>
      <c r="E104" s="832" t="s">
        <v>6369</v>
      </c>
      <c r="F104" s="832" t="s">
        <v>6476</v>
      </c>
      <c r="G104" s="832" t="s">
        <v>6477</v>
      </c>
      <c r="H104" s="849">
        <v>1</v>
      </c>
      <c r="I104" s="849">
        <v>114</v>
      </c>
      <c r="J104" s="832">
        <v>0.95</v>
      </c>
      <c r="K104" s="832">
        <v>114</v>
      </c>
      <c r="L104" s="849">
        <v>1</v>
      </c>
      <c r="M104" s="849">
        <v>120</v>
      </c>
      <c r="N104" s="832">
        <v>1</v>
      </c>
      <c r="O104" s="832">
        <v>120</v>
      </c>
      <c r="P104" s="849">
        <v>2</v>
      </c>
      <c r="Q104" s="849">
        <v>240</v>
      </c>
      <c r="R104" s="837">
        <v>2</v>
      </c>
      <c r="S104" s="850">
        <v>120</v>
      </c>
    </row>
    <row r="105" spans="1:19" ht="14.4" customHeight="1" x14ac:dyDescent="0.3">
      <c r="A105" s="831" t="s">
        <v>6372</v>
      </c>
      <c r="B105" s="832" t="s">
        <v>6373</v>
      </c>
      <c r="C105" s="832" t="s">
        <v>604</v>
      </c>
      <c r="D105" s="832" t="s">
        <v>2058</v>
      </c>
      <c r="E105" s="832" t="s">
        <v>6369</v>
      </c>
      <c r="F105" s="832" t="s">
        <v>6478</v>
      </c>
      <c r="G105" s="832" t="s">
        <v>6479</v>
      </c>
      <c r="H105" s="849">
        <v>1</v>
      </c>
      <c r="I105" s="849">
        <v>704</v>
      </c>
      <c r="J105" s="832">
        <v>0.97642163661581138</v>
      </c>
      <c r="K105" s="832">
        <v>704</v>
      </c>
      <c r="L105" s="849">
        <v>1</v>
      </c>
      <c r="M105" s="849">
        <v>721</v>
      </c>
      <c r="N105" s="832">
        <v>1</v>
      </c>
      <c r="O105" s="832">
        <v>721</v>
      </c>
      <c r="P105" s="849">
        <v>1</v>
      </c>
      <c r="Q105" s="849">
        <v>722</v>
      </c>
      <c r="R105" s="837">
        <v>1.0013869625520111</v>
      </c>
      <c r="S105" s="850">
        <v>722</v>
      </c>
    </row>
    <row r="106" spans="1:19" ht="14.4" customHeight="1" x14ac:dyDescent="0.3">
      <c r="A106" s="831" t="s">
        <v>6372</v>
      </c>
      <c r="B106" s="832" t="s">
        <v>6373</v>
      </c>
      <c r="C106" s="832" t="s">
        <v>604</v>
      </c>
      <c r="D106" s="832" t="s">
        <v>2058</v>
      </c>
      <c r="E106" s="832" t="s">
        <v>6369</v>
      </c>
      <c r="F106" s="832" t="s">
        <v>6480</v>
      </c>
      <c r="G106" s="832" t="s">
        <v>6481</v>
      </c>
      <c r="H106" s="849"/>
      <c r="I106" s="849"/>
      <c r="J106" s="832"/>
      <c r="K106" s="832"/>
      <c r="L106" s="849">
        <v>1</v>
      </c>
      <c r="M106" s="849">
        <v>123</v>
      </c>
      <c r="N106" s="832">
        <v>1</v>
      </c>
      <c r="O106" s="832">
        <v>123</v>
      </c>
      <c r="P106" s="849">
        <v>2</v>
      </c>
      <c r="Q106" s="849">
        <v>246</v>
      </c>
      <c r="R106" s="837">
        <v>2</v>
      </c>
      <c r="S106" s="850">
        <v>123</v>
      </c>
    </row>
    <row r="107" spans="1:19" ht="14.4" customHeight="1" x14ac:dyDescent="0.3">
      <c r="A107" s="831" t="s">
        <v>6372</v>
      </c>
      <c r="B107" s="832" t="s">
        <v>6373</v>
      </c>
      <c r="C107" s="832" t="s">
        <v>604</v>
      </c>
      <c r="D107" s="832" t="s">
        <v>2058</v>
      </c>
      <c r="E107" s="832" t="s">
        <v>6369</v>
      </c>
      <c r="F107" s="832" t="s">
        <v>6484</v>
      </c>
      <c r="G107" s="832" t="s">
        <v>6485</v>
      </c>
      <c r="H107" s="849">
        <v>8</v>
      </c>
      <c r="I107" s="849">
        <v>1432</v>
      </c>
      <c r="J107" s="832">
        <v>1.5650273224043716</v>
      </c>
      <c r="K107" s="832">
        <v>179</v>
      </c>
      <c r="L107" s="849">
        <v>5</v>
      </c>
      <c r="M107" s="849">
        <v>915</v>
      </c>
      <c r="N107" s="832">
        <v>1</v>
      </c>
      <c r="O107" s="832">
        <v>183</v>
      </c>
      <c r="P107" s="849">
        <v>3</v>
      </c>
      <c r="Q107" s="849">
        <v>549</v>
      </c>
      <c r="R107" s="837">
        <v>0.6</v>
      </c>
      <c r="S107" s="850">
        <v>183</v>
      </c>
    </row>
    <row r="108" spans="1:19" ht="14.4" customHeight="1" x14ac:dyDescent="0.3">
      <c r="A108" s="831" t="s">
        <v>6372</v>
      </c>
      <c r="B108" s="832" t="s">
        <v>6373</v>
      </c>
      <c r="C108" s="832" t="s">
        <v>604</v>
      </c>
      <c r="D108" s="832" t="s">
        <v>2058</v>
      </c>
      <c r="E108" s="832" t="s">
        <v>6369</v>
      </c>
      <c r="F108" s="832" t="s">
        <v>6486</v>
      </c>
      <c r="G108" s="832" t="s">
        <v>6487</v>
      </c>
      <c r="H108" s="849"/>
      <c r="I108" s="849"/>
      <c r="J108" s="832"/>
      <c r="K108" s="832"/>
      <c r="L108" s="849">
        <v>1</v>
      </c>
      <c r="M108" s="849">
        <v>648</v>
      </c>
      <c r="N108" s="832">
        <v>1</v>
      </c>
      <c r="O108" s="832">
        <v>648</v>
      </c>
      <c r="P108" s="849"/>
      <c r="Q108" s="849"/>
      <c r="R108" s="837"/>
      <c r="S108" s="850"/>
    </row>
    <row r="109" spans="1:19" ht="14.4" customHeight="1" x14ac:dyDescent="0.3">
      <c r="A109" s="831" t="s">
        <v>6372</v>
      </c>
      <c r="B109" s="832" t="s">
        <v>6373</v>
      </c>
      <c r="C109" s="832" t="s">
        <v>604</v>
      </c>
      <c r="D109" s="832" t="s">
        <v>2058</v>
      </c>
      <c r="E109" s="832" t="s">
        <v>6369</v>
      </c>
      <c r="F109" s="832" t="s">
        <v>6488</v>
      </c>
      <c r="G109" s="832" t="s">
        <v>6489</v>
      </c>
      <c r="H109" s="849"/>
      <c r="I109" s="849"/>
      <c r="J109" s="832"/>
      <c r="K109" s="832"/>
      <c r="L109" s="849">
        <v>1</v>
      </c>
      <c r="M109" s="849">
        <v>319</v>
      </c>
      <c r="N109" s="832">
        <v>1</v>
      </c>
      <c r="O109" s="832">
        <v>319</v>
      </c>
      <c r="P109" s="849">
        <v>2</v>
      </c>
      <c r="Q109" s="849">
        <v>638</v>
      </c>
      <c r="R109" s="837">
        <v>2</v>
      </c>
      <c r="S109" s="850">
        <v>319</v>
      </c>
    </row>
    <row r="110" spans="1:19" ht="14.4" customHeight="1" x14ac:dyDescent="0.3">
      <c r="A110" s="831" t="s">
        <v>6372</v>
      </c>
      <c r="B110" s="832" t="s">
        <v>6373</v>
      </c>
      <c r="C110" s="832" t="s">
        <v>604</v>
      </c>
      <c r="D110" s="832" t="s">
        <v>2058</v>
      </c>
      <c r="E110" s="832" t="s">
        <v>6369</v>
      </c>
      <c r="F110" s="832" t="s">
        <v>6490</v>
      </c>
      <c r="G110" s="832" t="s">
        <v>6491</v>
      </c>
      <c r="H110" s="849"/>
      <c r="I110" s="849"/>
      <c r="J110" s="832"/>
      <c r="K110" s="832"/>
      <c r="L110" s="849">
        <v>2</v>
      </c>
      <c r="M110" s="849">
        <v>1000</v>
      </c>
      <c r="N110" s="832">
        <v>1</v>
      </c>
      <c r="O110" s="832">
        <v>500</v>
      </c>
      <c r="P110" s="849">
        <v>1</v>
      </c>
      <c r="Q110" s="849">
        <v>500</v>
      </c>
      <c r="R110" s="837">
        <v>0.5</v>
      </c>
      <c r="S110" s="850">
        <v>500</v>
      </c>
    </row>
    <row r="111" spans="1:19" ht="14.4" customHeight="1" x14ac:dyDescent="0.3">
      <c r="A111" s="831" t="s">
        <v>6372</v>
      </c>
      <c r="B111" s="832" t="s">
        <v>6373</v>
      </c>
      <c r="C111" s="832" t="s">
        <v>604</v>
      </c>
      <c r="D111" s="832" t="s">
        <v>2058</v>
      </c>
      <c r="E111" s="832" t="s">
        <v>6369</v>
      </c>
      <c r="F111" s="832" t="s">
        <v>6492</v>
      </c>
      <c r="G111" s="832" t="s">
        <v>6493</v>
      </c>
      <c r="H111" s="849"/>
      <c r="I111" s="849"/>
      <c r="J111" s="832"/>
      <c r="K111" s="832"/>
      <c r="L111" s="849">
        <v>1</v>
      </c>
      <c r="M111" s="849">
        <v>132</v>
      </c>
      <c r="N111" s="832">
        <v>1</v>
      </c>
      <c r="O111" s="832">
        <v>132</v>
      </c>
      <c r="P111" s="849">
        <v>1</v>
      </c>
      <c r="Q111" s="849">
        <v>132</v>
      </c>
      <c r="R111" s="837">
        <v>1</v>
      </c>
      <c r="S111" s="850">
        <v>132</v>
      </c>
    </row>
    <row r="112" spans="1:19" ht="14.4" customHeight="1" x14ac:dyDescent="0.3">
      <c r="A112" s="831" t="s">
        <v>6372</v>
      </c>
      <c r="B112" s="832" t="s">
        <v>6373</v>
      </c>
      <c r="C112" s="832" t="s">
        <v>604</v>
      </c>
      <c r="D112" s="832" t="s">
        <v>2058</v>
      </c>
      <c r="E112" s="832" t="s">
        <v>6369</v>
      </c>
      <c r="F112" s="832" t="s">
        <v>6494</v>
      </c>
      <c r="G112" s="832" t="s">
        <v>6495</v>
      </c>
      <c r="H112" s="849">
        <v>76</v>
      </c>
      <c r="I112" s="849">
        <v>8436</v>
      </c>
      <c r="J112" s="832">
        <v>1.2869565217391303</v>
      </c>
      <c r="K112" s="832">
        <v>111</v>
      </c>
      <c r="L112" s="849">
        <v>57</v>
      </c>
      <c r="M112" s="849">
        <v>6555</v>
      </c>
      <c r="N112" s="832">
        <v>1</v>
      </c>
      <c r="O112" s="832">
        <v>115</v>
      </c>
      <c r="P112" s="849">
        <v>61</v>
      </c>
      <c r="Q112" s="849">
        <v>7015</v>
      </c>
      <c r="R112" s="837">
        <v>1.0701754385964912</v>
      </c>
      <c r="S112" s="850">
        <v>115</v>
      </c>
    </row>
    <row r="113" spans="1:19" ht="14.4" customHeight="1" x14ac:dyDescent="0.3">
      <c r="A113" s="831" t="s">
        <v>6372</v>
      </c>
      <c r="B113" s="832" t="s">
        <v>6373</v>
      </c>
      <c r="C113" s="832" t="s">
        <v>604</v>
      </c>
      <c r="D113" s="832" t="s">
        <v>2058</v>
      </c>
      <c r="E113" s="832" t="s">
        <v>6369</v>
      </c>
      <c r="F113" s="832" t="s">
        <v>6496</v>
      </c>
      <c r="G113" s="832" t="s">
        <v>6497</v>
      </c>
      <c r="H113" s="849">
        <v>1</v>
      </c>
      <c r="I113" s="849">
        <v>116</v>
      </c>
      <c r="J113" s="832">
        <v>0.48333333333333334</v>
      </c>
      <c r="K113" s="832">
        <v>116</v>
      </c>
      <c r="L113" s="849">
        <v>2</v>
      </c>
      <c r="M113" s="849">
        <v>240</v>
      </c>
      <c r="N113" s="832">
        <v>1</v>
      </c>
      <c r="O113" s="832">
        <v>120</v>
      </c>
      <c r="P113" s="849"/>
      <c r="Q113" s="849"/>
      <c r="R113" s="837"/>
      <c r="S113" s="850"/>
    </row>
    <row r="114" spans="1:19" ht="14.4" customHeight="1" x14ac:dyDescent="0.3">
      <c r="A114" s="831" t="s">
        <v>6372</v>
      </c>
      <c r="B114" s="832" t="s">
        <v>6373</v>
      </c>
      <c r="C114" s="832" t="s">
        <v>604</v>
      </c>
      <c r="D114" s="832" t="s">
        <v>2058</v>
      </c>
      <c r="E114" s="832" t="s">
        <v>6369</v>
      </c>
      <c r="F114" s="832" t="s">
        <v>6498</v>
      </c>
      <c r="G114" s="832" t="s">
        <v>6499</v>
      </c>
      <c r="H114" s="849"/>
      <c r="I114" s="849"/>
      <c r="J114" s="832"/>
      <c r="K114" s="832"/>
      <c r="L114" s="849"/>
      <c r="M114" s="849"/>
      <c r="N114" s="832"/>
      <c r="O114" s="832"/>
      <c r="P114" s="849">
        <v>1</v>
      </c>
      <c r="Q114" s="849">
        <v>3713</v>
      </c>
      <c r="R114" s="837"/>
      <c r="S114" s="850">
        <v>3713</v>
      </c>
    </row>
    <row r="115" spans="1:19" ht="14.4" customHeight="1" x14ac:dyDescent="0.3">
      <c r="A115" s="831" t="s">
        <v>6372</v>
      </c>
      <c r="B115" s="832" t="s">
        <v>6373</v>
      </c>
      <c r="C115" s="832" t="s">
        <v>604</v>
      </c>
      <c r="D115" s="832" t="s">
        <v>2058</v>
      </c>
      <c r="E115" s="832" t="s">
        <v>6369</v>
      </c>
      <c r="F115" s="832" t="s">
        <v>6508</v>
      </c>
      <c r="G115" s="832" t="s">
        <v>6509</v>
      </c>
      <c r="H115" s="849">
        <v>23</v>
      </c>
      <c r="I115" s="849">
        <v>5129</v>
      </c>
      <c r="J115" s="832">
        <v>1.027032438926712</v>
      </c>
      <c r="K115" s="832">
        <v>223</v>
      </c>
      <c r="L115" s="849">
        <v>22</v>
      </c>
      <c r="M115" s="849">
        <v>4994</v>
      </c>
      <c r="N115" s="832">
        <v>1</v>
      </c>
      <c r="O115" s="832">
        <v>227</v>
      </c>
      <c r="P115" s="849">
        <v>18</v>
      </c>
      <c r="Q115" s="849">
        <v>4086</v>
      </c>
      <c r="R115" s="837">
        <v>0.81818181818181823</v>
      </c>
      <c r="S115" s="850">
        <v>227</v>
      </c>
    </row>
    <row r="116" spans="1:19" ht="14.4" customHeight="1" x14ac:dyDescent="0.3">
      <c r="A116" s="831" t="s">
        <v>6372</v>
      </c>
      <c r="B116" s="832" t="s">
        <v>6373</v>
      </c>
      <c r="C116" s="832" t="s">
        <v>604</v>
      </c>
      <c r="D116" s="832" t="s">
        <v>2058</v>
      </c>
      <c r="E116" s="832" t="s">
        <v>6369</v>
      </c>
      <c r="F116" s="832" t="s">
        <v>6516</v>
      </c>
      <c r="G116" s="832" t="s">
        <v>6517</v>
      </c>
      <c r="H116" s="849">
        <v>5</v>
      </c>
      <c r="I116" s="849">
        <v>1945</v>
      </c>
      <c r="J116" s="832">
        <v>1.6248955722639933</v>
      </c>
      <c r="K116" s="832">
        <v>389</v>
      </c>
      <c r="L116" s="849">
        <v>3</v>
      </c>
      <c r="M116" s="849">
        <v>1197</v>
      </c>
      <c r="N116" s="832">
        <v>1</v>
      </c>
      <c r="O116" s="832">
        <v>399</v>
      </c>
      <c r="P116" s="849">
        <v>5</v>
      </c>
      <c r="Q116" s="849">
        <v>2000</v>
      </c>
      <c r="R116" s="837">
        <v>1.6708437761069339</v>
      </c>
      <c r="S116" s="850">
        <v>400</v>
      </c>
    </row>
    <row r="117" spans="1:19" ht="14.4" customHeight="1" x14ac:dyDescent="0.3">
      <c r="A117" s="831" t="s">
        <v>6372</v>
      </c>
      <c r="B117" s="832" t="s">
        <v>6373</v>
      </c>
      <c r="C117" s="832" t="s">
        <v>604</v>
      </c>
      <c r="D117" s="832" t="s">
        <v>2058</v>
      </c>
      <c r="E117" s="832" t="s">
        <v>6369</v>
      </c>
      <c r="F117" s="832" t="s">
        <v>6520</v>
      </c>
      <c r="G117" s="832" t="s">
        <v>6521</v>
      </c>
      <c r="H117" s="849"/>
      <c r="I117" s="849"/>
      <c r="J117" s="832"/>
      <c r="K117" s="832"/>
      <c r="L117" s="849">
        <v>1</v>
      </c>
      <c r="M117" s="849">
        <v>1033</v>
      </c>
      <c r="N117" s="832">
        <v>1</v>
      </c>
      <c r="O117" s="832">
        <v>1033</v>
      </c>
      <c r="P117" s="849"/>
      <c r="Q117" s="849"/>
      <c r="R117" s="837"/>
      <c r="S117" s="850"/>
    </row>
    <row r="118" spans="1:19" ht="14.4" customHeight="1" x14ac:dyDescent="0.3">
      <c r="A118" s="831" t="s">
        <v>6372</v>
      </c>
      <c r="B118" s="832" t="s">
        <v>6373</v>
      </c>
      <c r="C118" s="832" t="s">
        <v>604</v>
      </c>
      <c r="D118" s="832" t="s">
        <v>2058</v>
      </c>
      <c r="E118" s="832" t="s">
        <v>6369</v>
      </c>
      <c r="F118" s="832" t="s">
        <v>6524</v>
      </c>
      <c r="G118" s="832" t="s">
        <v>6525</v>
      </c>
      <c r="H118" s="849"/>
      <c r="I118" s="849"/>
      <c r="J118" s="832"/>
      <c r="K118" s="832"/>
      <c r="L118" s="849">
        <v>1</v>
      </c>
      <c r="M118" s="849">
        <v>1109</v>
      </c>
      <c r="N118" s="832">
        <v>1</v>
      </c>
      <c r="O118" s="832">
        <v>1109</v>
      </c>
      <c r="P118" s="849">
        <v>2</v>
      </c>
      <c r="Q118" s="849">
        <v>2222</v>
      </c>
      <c r="R118" s="837">
        <v>2.0036068530207394</v>
      </c>
      <c r="S118" s="850">
        <v>1111</v>
      </c>
    </row>
    <row r="119" spans="1:19" ht="14.4" customHeight="1" x14ac:dyDescent="0.3">
      <c r="A119" s="831" t="s">
        <v>6372</v>
      </c>
      <c r="B119" s="832" t="s">
        <v>6373</v>
      </c>
      <c r="C119" s="832" t="s">
        <v>604</v>
      </c>
      <c r="D119" s="832" t="s">
        <v>2058</v>
      </c>
      <c r="E119" s="832" t="s">
        <v>6369</v>
      </c>
      <c r="F119" s="832" t="s">
        <v>6530</v>
      </c>
      <c r="G119" s="832" t="s">
        <v>6531</v>
      </c>
      <c r="H119" s="849"/>
      <c r="I119" s="849"/>
      <c r="J119" s="832"/>
      <c r="K119" s="832"/>
      <c r="L119" s="849">
        <v>1</v>
      </c>
      <c r="M119" s="849">
        <v>843</v>
      </c>
      <c r="N119" s="832">
        <v>1</v>
      </c>
      <c r="O119" s="832">
        <v>843</v>
      </c>
      <c r="P119" s="849"/>
      <c r="Q119" s="849"/>
      <c r="R119" s="837"/>
      <c r="S119" s="850"/>
    </row>
    <row r="120" spans="1:19" ht="14.4" customHeight="1" x14ac:dyDescent="0.3">
      <c r="A120" s="831" t="s">
        <v>6372</v>
      </c>
      <c r="B120" s="832" t="s">
        <v>6373</v>
      </c>
      <c r="C120" s="832" t="s">
        <v>604</v>
      </c>
      <c r="D120" s="832" t="s">
        <v>2058</v>
      </c>
      <c r="E120" s="832" t="s">
        <v>6369</v>
      </c>
      <c r="F120" s="832" t="s">
        <v>6532</v>
      </c>
      <c r="G120" s="832" t="s">
        <v>6533</v>
      </c>
      <c r="H120" s="849"/>
      <c r="I120" s="849"/>
      <c r="J120" s="832"/>
      <c r="K120" s="832"/>
      <c r="L120" s="849"/>
      <c r="M120" s="849"/>
      <c r="N120" s="832"/>
      <c r="O120" s="832"/>
      <c r="P120" s="849">
        <v>2</v>
      </c>
      <c r="Q120" s="849">
        <v>358</v>
      </c>
      <c r="R120" s="837"/>
      <c r="S120" s="850">
        <v>179</v>
      </c>
    </row>
    <row r="121" spans="1:19" ht="14.4" customHeight="1" x14ac:dyDescent="0.3">
      <c r="A121" s="831" t="s">
        <v>6372</v>
      </c>
      <c r="B121" s="832" t="s">
        <v>6373</v>
      </c>
      <c r="C121" s="832" t="s">
        <v>604</v>
      </c>
      <c r="D121" s="832" t="s">
        <v>6361</v>
      </c>
      <c r="E121" s="832" t="s">
        <v>6369</v>
      </c>
      <c r="F121" s="832" t="s">
        <v>6423</v>
      </c>
      <c r="G121" s="832" t="s">
        <v>6424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126</v>
      </c>
      <c r="R121" s="837"/>
      <c r="S121" s="850">
        <v>126</v>
      </c>
    </row>
    <row r="122" spans="1:19" ht="14.4" customHeight="1" x14ac:dyDescent="0.3">
      <c r="A122" s="831" t="s">
        <v>6372</v>
      </c>
      <c r="B122" s="832" t="s">
        <v>6373</v>
      </c>
      <c r="C122" s="832" t="s">
        <v>604</v>
      </c>
      <c r="D122" s="832" t="s">
        <v>2059</v>
      </c>
      <c r="E122" s="832" t="s">
        <v>6374</v>
      </c>
      <c r="F122" s="832" t="s">
        <v>6377</v>
      </c>
      <c r="G122" s="832" t="s">
        <v>6378</v>
      </c>
      <c r="H122" s="849">
        <v>3.2</v>
      </c>
      <c r="I122" s="849">
        <v>483.34000000000003</v>
      </c>
      <c r="J122" s="832">
        <v>1.778031194820483</v>
      </c>
      <c r="K122" s="832">
        <v>151.04374999999999</v>
      </c>
      <c r="L122" s="849">
        <v>1.8</v>
      </c>
      <c r="M122" s="849">
        <v>271.83999999999997</v>
      </c>
      <c r="N122" s="832">
        <v>1</v>
      </c>
      <c r="O122" s="832">
        <v>151.02222222222221</v>
      </c>
      <c r="P122" s="849">
        <v>3.5</v>
      </c>
      <c r="Q122" s="849">
        <v>406.64</v>
      </c>
      <c r="R122" s="837">
        <v>1.4958799293702179</v>
      </c>
      <c r="S122" s="850">
        <v>116.18285714285715</v>
      </c>
    </row>
    <row r="123" spans="1:19" ht="14.4" customHeight="1" x14ac:dyDescent="0.3">
      <c r="A123" s="831" t="s">
        <v>6372</v>
      </c>
      <c r="B123" s="832" t="s">
        <v>6373</v>
      </c>
      <c r="C123" s="832" t="s">
        <v>604</v>
      </c>
      <c r="D123" s="832" t="s">
        <v>2059</v>
      </c>
      <c r="E123" s="832" t="s">
        <v>6374</v>
      </c>
      <c r="F123" s="832" t="s">
        <v>6384</v>
      </c>
      <c r="G123" s="832" t="s">
        <v>637</v>
      </c>
      <c r="H123" s="849"/>
      <c r="I123" s="849"/>
      <c r="J123" s="832"/>
      <c r="K123" s="832"/>
      <c r="L123" s="849"/>
      <c r="M123" s="849"/>
      <c r="N123" s="832"/>
      <c r="O123" s="832"/>
      <c r="P123" s="849">
        <v>0.1</v>
      </c>
      <c r="Q123" s="849">
        <v>7.8</v>
      </c>
      <c r="R123" s="837"/>
      <c r="S123" s="850">
        <v>78</v>
      </c>
    </row>
    <row r="124" spans="1:19" ht="14.4" customHeight="1" x14ac:dyDescent="0.3">
      <c r="A124" s="831" t="s">
        <v>6372</v>
      </c>
      <c r="B124" s="832" t="s">
        <v>6373</v>
      </c>
      <c r="C124" s="832" t="s">
        <v>604</v>
      </c>
      <c r="D124" s="832" t="s">
        <v>2059</v>
      </c>
      <c r="E124" s="832" t="s">
        <v>6369</v>
      </c>
      <c r="F124" s="832" t="s">
        <v>6398</v>
      </c>
      <c r="G124" s="832" t="s">
        <v>6399</v>
      </c>
      <c r="H124" s="849">
        <v>12</v>
      </c>
      <c r="I124" s="849">
        <v>972</v>
      </c>
      <c r="J124" s="832">
        <v>1.1710843373493975</v>
      </c>
      <c r="K124" s="832">
        <v>81</v>
      </c>
      <c r="L124" s="849">
        <v>10</v>
      </c>
      <c r="M124" s="849">
        <v>830</v>
      </c>
      <c r="N124" s="832">
        <v>1</v>
      </c>
      <c r="O124" s="832">
        <v>83</v>
      </c>
      <c r="P124" s="849">
        <v>11</v>
      </c>
      <c r="Q124" s="849">
        <v>913</v>
      </c>
      <c r="R124" s="837">
        <v>1.1000000000000001</v>
      </c>
      <c r="S124" s="850">
        <v>83</v>
      </c>
    </row>
    <row r="125" spans="1:19" ht="14.4" customHeight="1" x14ac:dyDescent="0.3">
      <c r="A125" s="831" t="s">
        <v>6372</v>
      </c>
      <c r="B125" s="832" t="s">
        <v>6373</v>
      </c>
      <c r="C125" s="832" t="s">
        <v>604</v>
      </c>
      <c r="D125" s="832" t="s">
        <v>2059</v>
      </c>
      <c r="E125" s="832" t="s">
        <v>6369</v>
      </c>
      <c r="F125" s="832" t="s">
        <v>6400</v>
      </c>
      <c r="G125" s="832" t="s">
        <v>6401</v>
      </c>
      <c r="H125" s="849">
        <v>1</v>
      </c>
      <c r="I125" s="849">
        <v>104</v>
      </c>
      <c r="J125" s="832"/>
      <c r="K125" s="832">
        <v>104</v>
      </c>
      <c r="L125" s="849"/>
      <c r="M125" s="849"/>
      <c r="N125" s="832"/>
      <c r="O125" s="832"/>
      <c r="P125" s="849">
        <v>1</v>
      </c>
      <c r="Q125" s="849">
        <v>106</v>
      </c>
      <c r="R125" s="837"/>
      <c r="S125" s="850">
        <v>106</v>
      </c>
    </row>
    <row r="126" spans="1:19" ht="14.4" customHeight="1" x14ac:dyDescent="0.3">
      <c r="A126" s="831" t="s">
        <v>6372</v>
      </c>
      <c r="B126" s="832" t="s">
        <v>6373</v>
      </c>
      <c r="C126" s="832" t="s">
        <v>604</v>
      </c>
      <c r="D126" s="832" t="s">
        <v>2059</v>
      </c>
      <c r="E126" s="832" t="s">
        <v>6369</v>
      </c>
      <c r="F126" s="832" t="s">
        <v>6402</v>
      </c>
      <c r="G126" s="832" t="s">
        <v>6403</v>
      </c>
      <c r="H126" s="849">
        <v>6</v>
      </c>
      <c r="I126" s="849">
        <v>210</v>
      </c>
      <c r="J126" s="832">
        <v>1.4189189189189189</v>
      </c>
      <c r="K126" s="832">
        <v>35</v>
      </c>
      <c r="L126" s="849">
        <v>4</v>
      </c>
      <c r="M126" s="849">
        <v>148</v>
      </c>
      <c r="N126" s="832">
        <v>1</v>
      </c>
      <c r="O126" s="832">
        <v>37</v>
      </c>
      <c r="P126" s="849">
        <v>6</v>
      </c>
      <c r="Q126" s="849">
        <v>222</v>
      </c>
      <c r="R126" s="837">
        <v>1.5</v>
      </c>
      <c r="S126" s="850">
        <v>37</v>
      </c>
    </row>
    <row r="127" spans="1:19" ht="14.4" customHeight="1" x14ac:dyDescent="0.3">
      <c r="A127" s="831" t="s">
        <v>6372</v>
      </c>
      <c r="B127" s="832" t="s">
        <v>6373</v>
      </c>
      <c r="C127" s="832" t="s">
        <v>604</v>
      </c>
      <c r="D127" s="832" t="s">
        <v>2059</v>
      </c>
      <c r="E127" s="832" t="s">
        <v>6369</v>
      </c>
      <c r="F127" s="832" t="s">
        <v>6411</v>
      </c>
      <c r="G127" s="832" t="s">
        <v>6412</v>
      </c>
      <c r="H127" s="849"/>
      <c r="I127" s="849"/>
      <c r="J127" s="832"/>
      <c r="K127" s="832"/>
      <c r="L127" s="849">
        <v>1</v>
      </c>
      <c r="M127" s="849">
        <v>207</v>
      </c>
      <c r="N127" s="832">
        <v>1</v>
      </c>
      <c r="O127" s="832">
        <v>207</v>
      </c>
      <c r="P127" s="849"/>
      <c r="Q127" s="849"/>
      <c r="R127" s="837"/>
      <c r="S127" s="850"/>
    </row>
    <row r="128" spans="1:19" ht="14.4" customHeight="1" x14ac:dyDescent="0.3">
      <c r="A128" s="831" t="s">
        <v>6372</v>
      </c>
      <c r="B128" s="832" t="s">
        <v>6373</v>
      </c>
      <c r="C128" s="832" t="s">
        <v>604</v>
      </c>
      <c r="D128" s="832" t="s">
        <v>2059</v>
      </c>
      <c r="E128" s="832" t="s">
        <v>6369</v>
      </c>
      <c r="F128" s="832" t="s">
        <v>6417</v>
      </c>
      <c r="G128" s="832" t="s">
        <v>6418</v>
      </c>
      <c r="H128" s="849"/>
      <c r="I128" s="849"/>
      <c r="J128" s="832"/>
      <c r="K128" s="832"/>
      <c r="L128" s="849"/>
      <c r="M128" s="849"/>
      <c r="N128" s="832"/>
      <c r="O128" s="832"/>
      <c r="P128" s="849">
        <v>1</v>
      </c>
      <c r="Q128" s="849">
        <v>99</v>
      </c>
      <c r="R128" s="837"/>
      <c r="S128" s="850">
        <v>99</v>
      </c>
    </row>
    <row r="129" spans="1:19" ht="14.4" customHeight="1" x14ac:dyDescent="0.3">
      <c r="A129" s="831" t="s">
        <v>6372</v>
      </c>
      <c r="B129" s="832" t="s">
        <v>6373</v>
      </c>
      <c r="C129" s="832" t="s">
        <v>604</v>
      </c>
      <c r="D129" s="832" t="s">
        <v>2059</v>
      </c>
      <c r="E129" s="832" t="s">
        <v>6369</v>
      </c>
      <c r="F129" s="832" t="s">
        <v>6421</v>
      </c>
      <c r="G129" s="832" t="s">
        <v>6422</v>
      </c>
      <c r="H129" s="849"/>
      <c r="I129" s="849"/>
      <c r="J129" s="832"/>
      <c r="K129" s="832"/>
      <c r="L129" s="849"/>
      <c r="M129" s="849"/>
      <c r="N129" s="832"/>
      <c r="O129" s="832"/>
      <c r="P129" s="849">
        <v>1</v>
      </c>
      <c r="Q129" s="849">
        <v>97</v>
      </c>
      <c r="R129" s="837"/>
      <c r="S129" s="850">
        <v>97</v>
      </c>
    </row>
    <row r="130" spans="1:19" ht="14.4" customHeight="1" x14ac:dyDescent="0.3">
      <c r="A130" s="831" t="s">
        <v>6372</v>
      </c>
      <c r="B130" s="832" t="s">
        <v>6373</v>
      </c>
      <c r="C130" s="832" t="s">
        <v>604</v>
      </c>
      <c r="D130" s="832" t="s">
        <v>2059</v>
      </c>
      <c r="E130" s="832" t="s">
        <v>6369</v>
      </c>
      <c r="F130" s="832" t="s">
        <v>6423</v>
      </c>
      <c r="G130" s="832" t="s">
        <v>6424</v>
      </c>
      <c r="H130" s="849">
        <v>605</v>
      </c>
      <c r="I130" s="849">
        <v>71390</v>
      </c>
      <c r="J130" s="832">
        <v>0.81406221492428388</v>
      </c>
      <c r="K130" s="832">
        <v>118</v>
      </c>
      <c r="L130" s="849">
        <v>696</v>
      </c>
      <c r="M130" s="849">
        <v>87696</v>
      </c>
      <c r="N130" s="832">
        <v>1</v>
      </c>
      <c r="O130" s="832">
        <v>126</v>
      </c>
      <c r="P130" s="849">
        <v>719</v>
      </c>
      <c r="Q130" s="849">
        <v>90594</v>
      </c>
      <c r="R130" s="837">
        <v>1.0330459770114941</v>
      </c>
      <c r="S130" s="850">
        <v>126</v>
      </c>
    </row>
    <row r="131" spans="1:19" ht="14.4" customHeight="1" x14ac:dyDescent="0.3">
      <c r="A131" s="831" t="s">
        <v>6372</v>
      </c>
      <c r="B131" s="832" t="s">
        <v>6373</v>
      </c>
      <c r="C131" s="832" t="s">
        <v>604</v>
      </c>
      <c r="D131" s="832" t="s">
        <v>2059</v>
      </c>
      <c r="E131" s="832" t="s">
        <v>6369</v>
      </c>
      <c r="F131" s="832" t="s">
        <v>6435</v>
      </c>
      <c r="G131" s="832" t="s">
        <v>6436</v>
      </c>
      <c r="H131" s="849"/>
      <c r="I131" s="849"/>
      <c r="J131" s="832"/>
      <c r="K131" s="832"/>
      <c r="L131" s="849">
        <v>1</v>
      </c>
      <c r="M131" s="849">
        <v>1273</v>
      </c>
      <c r="N131" s="832">
        <v>1</v>
      </c>
      <c r="O131" s="832">
        <v>1273</v>
      </c>
      <c r="P131" s="849"/>
      <c r="Q131" s="849"/>
      <c r="R131" s="837"/>
      <c r="S131" s="850"/>
    </row>
    <row r="132" spans="1:19" ht="14.4" customHeight="1" x14ac:dyDescent="0.3">
      <c r="A132" s="831" t="s">
        <v>6372</v>
      </c>
      <c r="B132" s="832" t="s">
        <v>6373</v>
      </c>
      <c r="C132" s="832" t="s">
        <v>604</v>
      </c>
      <c r="D132" s="832" t="s">
        <v>2059</v>
      </c>
      <c r="E132" s="832" t="s">
        <v>6369</v>
      </c>
      <c r="F132" s="832" t="s">
        <v>6439</v>
      </c>
      <c r="G132" s="832" t="s">
        <v>6440</v>
      </c>
      <c r="H132" s="849">
        <v>8</v>
      </c>
      <c r="I132" s="849">
        <v>13096</v>
      </c>
      <c r="J132" s="832">
        <v>0.70992573318154717</v>
      </c>
      <c r="K132" s="832">
        <v>1637</v>
      </c>
      <c r="L132" s="849">
        <v>11</v>
      </c>
      <c r="M132" s="849">
        <v>18447</v>
      </c>
      <c r="N132" s="832">
        <v>1</v>
      </c>
      <c r="O132" s="832">
        <v>1677</v>
      </c>
      <c r="P132" s="849">
        <v>8</v>
      </c>
      <c r="Q132" s="849">
        <v>13424</v>
      </c>
      <c r="R132" s="837">
        <v>0.72770640212500681</v>
      </c>
      <c r="S132" s="850">
        <v>1678</v>
      </c>
    </row>
    <row r="133" spans="1:19" ht="14.4" customHeight="1" x14ac:dyDescent="0.3">
      <c r="A133" s="831" t="s">
        <v>6372</v>
      </c>
      <c r="B133" s="832" t="s">
        <v>6373</v>
      </c>
      <c r="C133" s="832" t="s">
        <v>604</v>
      </c>
      <c r="D133" s="832" t="s">
        <v>2059</v>
      </c>
      <c r="E133" s="832" t="s">
        <v>6369</v>
      </c>
      <c r="F133" s="832" t="s">
        <v>6443</v>
      </c>
      <c r="G133" s="832" t="s">
        <v>6444</v>
      </c>
      <c r="H133" s="849">
        <v>5</v>
      </c>
      <c r="I133" s="849">
        <v>6420</v>
      </c>
      <c r="J133" s="832">
        <v>2.4522536287242169</v>
      </c>
      <c r="K133" s="832">
        <v>1284</v>
      </c>
      <c r="L133" s="849">
        <v>2</v>
      </c>
      <c r="M133" s="849">
        <v>2618</v>
      </c>
      <c r="N133" s="832">
        <v>1</v>
      </c>
      <c r="O133" s="832">
        <v>1309</v>
      </c>
      <c r="P133" s="849">
        <v>4</v>
      </c>
      <c r="Q133" s="849">
        <v>5240</v>
      </c>
      <c r="R133" s="837">
        <v>2.0015278838808253</v>
      </c>
      <c r="S133" s="850">
        <v>1310</v>
      </c>
    </row>
    <row r="134" spans="1:19" ht="14.4" customHeight="1" x14ac:dyDescent="0.3">
      <c r="A134" s="831" t="s">
        <v>6372</v>
      </c>
      <c r="B134" s="832" t="s">
        <v>6373</v>
      </c>
      <c r="C134" s="832" t="s">
        <v>604</v>
      </c>
      <c r="D134" s="832" t="s">
        <v>2059</v>
      </c>
      <c r="E134" s="832" t="s">
        <v>6369</v>
      </c>
      <c r="F134" s="832" t="s">
        <v>6455</v>
      </c>
      <c r="G134" s="832" t="s">
        <v>6456</v>
      </c>
      <c r="H134" s="849">
        <v>322</v>
      </c>
      <c r="I134" s="849">
        <v>10733.26</v>
      </c>
      <c r="J134" s="832">
        <v>0.43749956691323005</v>
      </c>
      <c r="K134" s="832">
        <v>33.333105590062111</v>
      </c>
      <c r="L134" s="849">
        <v>736</v>
      </c>
      <c r="M134" s="849">
        <v>24533.190000000031</v>
      </c>
      <c r="N134" s="832">
        <v>1</v>
      </c>
      <c r="O134" s="832">
        <v>33.333138586956565</v>
      </c>
      <c r="P134" s="849">
        <v>812</v>
      </c>
      <c r="Q134" s="849">
        <v>27066.460000000065</v>
      </c>
      <c r="R134" s="837">
        <v>1.1032588913223282</v>
      </c>
      <c r="S134" s="850">
        <v>33.333078817734069</v>
      </c>
    </row>
    <row r="135" spans="1:19" ht="14.4" customHeight="1" x14ac:dyDescent="0.3">
      <c r="A135" s="831" t="s">
        <v>6372</v>
      </c>
      <c r="B135" s="832" t="s">
        <v>6373</v>
      </c>
      <c r="C135" s="832" t="s">
        <v>604</v>
      </c>
      <c r="D135" s="832" t="s">
        <v>2059</v>
      </c>
      <c r="E135" s="832" t="s">
        <v>6369</v>
      </c>
      <c r="F135" s="832" t="s">
        <v>6457</v>
      </c>
      <c r="G135" s="832" t="s">
        <v>6458</v>
      </c>
      <c r="H135" s="849">
        <v>1</v>
      </c>
      <c r="I135" s="849">
        <v>108</v>
      </c>
      <c r="J135" s="832"/>
      <c r="K135" s="832">
        <v>108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 t="s">
        <v>6372</v>
      </c>
      <c r="B136" s="832" t="s">
        <v>6373</v>
      </c>
      <c r="C136" s="832" t="s">
        <v>604</v>
      </c>
      <c r="D136" s="832" t="s">
        <v>2059</v>
      </c>
      <c r="E136" s="832" t="s">
        <v>6369</v>
      </c>
      <c r="F136" s="832" t="s">
        <v>6461</v>
      </c>
      <c r="G136" s="832" t="s">
        <v>6462</v>
      </c>
      <c r="H136" s="849">
        <v>18</v>
      </c>
      <c r="I136" s="849">
        <v>1476</v>
      </c>
      <c r="J136" s="832">
        <v>1.2259136212624584</v>
      </c>
      <c r="K136" s="832">
        <v>82</v>
      </c>
      <c r="L136" s="849">
        <v>14</v>
      </c>
      <c r="M136" s="849">
        <v>1204</v>
      </c>
      <c r="N136" s="832">
        <v>1</v>
      </c>
      <c r="O136" s="832">
        <v>86</v>
      </c>
      <c r="P136" s="849">
        <v>20</v>
      </c>
      <c r="Q136" s="849">
        <v>1720</v>
      </c>
      <c r="R136" s="837">
        <v>1.4285714285714286</v>
      </c>
      <c r="S136" s="850">
        <v>86</v>
      </c>
    </row>
    <row r="137" spans="1:19" ht="14.4" customHeight="1" x14ac:dyDescent="0.3">
      <c r="A137" s="831" t="s">
        <v>6372</v>
      </c>
      <c r="B137" s="832" t="s">
        <v>6373</v>
      </c>
      <c r="C137" s="832" t="s">
        <v>604</v>
      </c>
      <c r="D137" s="832" t="s">
        <v>2059</v>
      </c>
      <c r="E137" s="832" t="s">
        <v>6369</v>
      </c>
      <c r="F137" s="832" t="s">
        <v>6463</v>
      </c>
      <c r="G137" s="832" t="s">
        <v>6464</v>
      </c>
      <c r="H137" s="849">
        <v>10</v>
      </c>
      <c r="I137" s="849">
        <v>310</v>
      </c>
      <c r="J137" s="832">
        <v>4.84375</v>
      </c>
      <c r="K137" s="832">
        <v>31</v>
      </c>
      <c r="L137" s="849">
        <v>2</v>
      </c>
      <c r="M137" s="849">
        <v>64</v>
      </c>
      <c r="N137" s="832">
        <v>1</v>
      </c>
      <c r="O137" s="832">
        <v>32</v>
      </c>
      <c r="P137" s="849">
        <v>13</v>
      </c>
      <c r="Q137" s="849">
        <v>416</v>
      </c>
      <c r="R137" s="837">
        <v>6.5</v>
      </c>
      <c r="S137" s="850">
        <v>32</v>
      </c>
    </row>
    <row r="138" spans="1:19" ht="14.4" customHeight="1" x14ac:dyDescent="0.3">
      <c r="A138" s="831" t="s">
        <v>6372</v>
      </c>
      <c r="B138" s="832" t="s">
        <v>6373</v>
      </c>
      <c r="C138" s="832" t="s">
        <v>604</v>
      </c>
      <c r="D138" s="832" t="s">
        <v>2059</v>
      </c>
      <c r="E138" s="832" t="s">
        <v>6369</v>
      </c>
      <c r="F138" s="832" t="s">
        <v>6370</v>
      </c>
      <c r="G138" s="832" t="s">
        <v>6371</v>
      </c>
      <c r="H138" s="849">
        <v>236</v>
      </c>
      <c r="I138" s="849">
        <v>55460</v>
      </c>
      <c r="J138" s="832">
        <v>1.0938424519742811</v>
      </c>
      <c r="K138" s="832">
        <v>235</v>
      </c>
      <c r="L138" s="849">
        <v>202</v>
      </c>
      <c r="M138" s="849">
        <v>50702</v>
      </c>
      <c r="N138" s="832">
        <v>1</v>
      </c>
      <c r="O138" s="832">
        <v>251</v>
      </c>
      <c r="P138" s="849">
        <v>222</v>
      </c>
      <c r="Q138" s="849">
        <v>55722</v>
      </c>
      <c r="R138" s="837">
        <v>1.0990099009900991</v>
      </c>
      <c r="S138" s="850">
        <v>251</v>
      </c>
    </row>
    <row r="139" spans="1:19" ht="14.4" customHeight="1" x14ac:dyDescent="0.3">
      <c r="A139" s="831" t="s">
        <v>6372</v>
      </c>
      <c r="B139" s="832" t="s">
        <v>6373</v>
      </c>
      <c r="C139" s="832" t="s">
        <v>604</v>
      </c>
      <c r="D139" s="832" t="s">
        <v>2059</v>
      </c>
      <c r="E139" s="832" t="s">
        <v>6369</v>
      </c>
      <c r="F139" s="832" t="s">
        <v>6484</v>
      </c>
      <c r="G139" s="832" t="s">
        <v>6485</v>
      </c>
      <c r="H139" s="849">
        <v>1</v>
      </c>
      <c r="I139" s="849">
        <v>179</v>
      </c>
      <c r="J139" s="832"/>
      <c r="K139" s="832">
        <v>179</v>
      </c>
      <c r="L139" s="849"/>
      <c r="M139" s="849"/>
      <c r="N139" s="832"/>
      <c r="O139" s="832"/>
      <c r="P139" s="849">
        <v>1</v>
      </c>
      <c r="Q139" s="849">
        <v>183</v>
      </c>
      <c r="R139" s="837"/>
      <c r="S139" s="850">
        <v>183</v>
      </c>
    </row>
    <row r="140" spans="1:19" ht="14.4" customHeight="1" x14ac:dyDescent="0.3">
      <c r="A140" s="831" t="s">
        <v>6372</v>
      </c>
      <c r="B140" s="832" t="s">
        <v>6373</v>
      </c>
      <c r="C140" s="832" t="s">
        <v>604</v>
      </c>
      <c r="D140" s="832" t="s">
        <v>2059</v>
      </c>
      <c r="E140" s="832" t="s">
        <v>6369</v>
      </c>
      <c r="F140" s="832" t="s">
        <v>6490</v>
      </c>
      <c r="G140" s="832" t="s">
        <v>6491</v>
      </c>
      <c r="H140" s="849">
        <v>3</v>
      </c>
      <c r="I140" s="849">
        <v>1461</v>
      </c>
      <c r="J140" s="832"/>
      <c r="K140" s="832">
        <v>487</v>
      </c>
      <c r="L140" s="849"/>
      <c r="M140" s="849"/>
      <c r="N140" s="832"/>
      <c r="O140" s="832"/>
      <c r="P140" s="849">
        <v>1</v>
      </c>
      <c r="Q140" s="849">
        <v>500</v>
      </c>
      <c r="R140" s="837"/>
      <c r="S140" s="850">
        <v>500</v>
      </c>
    </row>
    <row r="141" spans="1:19" ht="14.4" customHeight="1" x14ac:dyDescent="0.3">
      <c r="A141" s="831" t="s">
        <v>6372</v>
      </c>
      <c r="B141" s="832" t="s">
        <v>6373</v>
      </c>
      <c r="C141" s="832" t="s">
        <v>604</v>
      </c>
      <c r="D141" s="832" t="s">
        <v>2059</v>
      </c>
      <c r="E141" s="832" t="s">
        <v>6369</v>
      </c>
      <c r="F141" s="832" t="s">
        <v>6506</v>
      </c>
      <c r="G141" s="832" t="s">
        <v>6507</v>
      </c>
      <c r="H141" s="849">
        <v>1</v>
      </c>
      <c r="I141" s="849">
        <v>935</v>
      </c>
      <c r="J141" s="832"/>
      <c r="K141" s="832">
        <v>935</v>
      </c>
      <c r="L141" s="849"/>
      <c r="M141" s="849"/>
      <c r="N141" s="832"/>
      <c r="O141" s="832"/>
      <c r="P141" s="849">
        <v>6</v>
      </c>
      <c r="Q141" s="849">
        <v>5688</v>
      </c>
      <c r="R141" s="837"/>
      <c r="S141" s="850">
        <v>948</v>
      </c>
    </row>
    <row r="142" spans="1:19" ht="14.4" customHeight="1" x14ac:dyDescent="0.3">
      <c r="A142" s="831" t="s">
        <v>6372</v>
      </c>
      <c r="B142" s="832" t="s">
        <v>6373</v>
      </c>
      <c r="C142" s="832" t="s">
        <v>604</v>
      </c>
      <c r="D142" s="832" t="s">
        <v>2060</v>
      </c>
      <c r="E142" s="832" t="s">
        <v>6374</v>
      </c>
      <c r="F142" s="832" t="s">
        <v>6375</v>
      </c>
      <c r="G142" s="832" t="s">
        <v>6376</v>
      </c>
      <c r="H142" s="849">
        <v>0.4</v>
      </c>
      <c r="I142" s="849">
        <v>43.3</v>
      </c>
      <c r="J142" s="832"/>
      <c r="K142" s="832">
        <v>108.24999999999999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6372</v>
      </c>
      <c r="B143" s="832" t="s">
        <v>6373</v>
      </c>
      <c r="C143" s="832" t="s">
        <v>604</v>
      </c>
      <c r="D143" s="832" t="s">
        <v>2060</v>
      </c>
      <c r="E143" s="832" t="s">
        <v>6374</v>
      </c>
      <c r="F143" s="832" t="s">
        <v>6377</v>
      </c>
      <c r="G143" s="832" t="s">
        <v>6378</v>
      </c>
      <c r="H143" s="849">
        <v>2.5</v>
      </c>
      <c r="I143" s="849">
        <v>377.65999999999997</v>
      </c>
      <c r="J143" s="832">
        <v>2.2727327435758555</v>
      </c>
      <c r="K143" s="832">
        <v>151.06399999999999</v>
      </c>
      <c r="L143" s="849">
        <v>1.1000000000000001</v>
      </c>
      <c r="M143" s="849">
        <v>166.17000000000002</v>
      </c>
      <c r="N143" s="832">
        <v>1</v>
      </c>
      <c r="O143" s="832">
        <v>151.06363636363636</v>
      </c>
      <c r="P143" s="849"/>
      <c r="Q143" s="849"/>
      <c r="R143" s="837"/>
      <c r="S143" s="850"/>
    </row>
    <row r="144" spans="1:19" ht="14.4" customHeight="1" x14ac:dyDescent="0.3">
      <c r="A144" s="831" t="s">
        <v>6372</v>
      </c>
      <c r="B144" s="832" t="s">
        <v>6373</v>
      </c>
      <c r="C144" s="832" t="s">
        <v>604</v>
      </c>
      <c r="D144" s="832" t="s">
        <v>2060</v>
      </c>
      <c r="E144" s="832" t="s">
        <v>6374</v>
      </c>
      <c r="F144" s="832" t="s">
        <v>6383</v>
      </c>
      <c r="G144" s="832" t="s">
        <v>1870</v>
      </c>
      <c r="H144" s="849">
        <v>0.4</v>
      </c>
      <c r="I144" s="849">
        <v>30.74</v>
      </c>
      <c r="J144" s="832"/>
      <c r="K144" s="832">
        <v>76.849999999999994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6372</v>
      </c>
      <c r="B145" s="832" t="s">
        <v>6373</v>
      </c>
      <c r="C145" s="832" t="s">
        <v>604</v>
      </c>
      <c r="D145" s="832" t="s">
        <v>2060</v>
      </c>
      <c r="E145" s="832" t="s">
        <v>6374</v>
      </c>
      <c r="F145" s="832" t="s">
        <v>6385</v>
      </c>
      <c r="G145" s="832"/>
      <c r="H145" s="849">
        <v>2</v>
      </c>
      <c r="I145" s="849">
        <v>284.22000000000003</v>
      </c>
      <c r="J145" s="832"/>
      <c r="K145" s="832">
        <v>142.11000000000001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6372</v>
      </c>
      <c r="B146" s="832" t="s">
        <v>6373</v>
      </c>
      <c r="C146" s="832" t="s">
        <v>604</v>
      </c>
      <c r="D146" s="832" t="s">
        <v>2060</v>
      </c>
      <c r="E146" s="832" t="s">
        <v>6374</v>
      </c>
      <c r="F146" s="832" t="s">
        <v>6389</v>
      </c>
      <c r="G146" s="832" t="s">
        <v>6390</v>
      </c>
      <c r="H146" s="849">
        <v>2</v>
      </c>
      <c r="I146" s="849">
        <v>4.88</v>
      </c>
      <c r="J146" s="832"/>
      <c r="K146" s="832">
        <v>2.44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6372</v>
      </c>
      <c r="B147" s="832" t="s">
        <v>6373</v>
      </c>
      <c r="C147" s="832" t="s">
        <v>604</v>
      </c>
      <c r="D147" s="832" t="s">
        <v>2060</v>
      </c>
      <c r="E147" s="832" t="s">
        <v>6369</v>
      </c>
      <c r="F147" s="832" t="s">
        <v>6396</v>
      </c>
      <c r="G147" s="832" t="s">
        <v>6397</v>
      </c>
      <c r="H147" s="849">
        <v>2</v>
      </c>
      <c r="I147" s="849">
        <v>288</v>
      </c>
      <c r="J147" s="832"/>
      <c r="K147" s="832">
        <v>144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6372</v>
      </c>
      <c r="B148" s="832" t="s">
        <v>6373</v>
      </c>
      <c r="C148" s="832" t="s">
        <v>604</v>
      </c>
      <c r="D148" s="832" t="s">
        <v>2060</v>
      </c>
      <c r="E148" s="832" t="s">
        <v>6369</v>
      </c>
      <c r="F148" s="832" t="s">
        <v>6398</v>
      </c>
      <c r="G148" s="832" t="s">
        <v>6399</v>
      </c>
      <c r="H148" s="849">
        <v>24</v>
      </c>
      <c r="I148" s="849">
        <v>1944</v>
      </c>
      <c r="J148" s="832">
        <v>2.6024096385542168</v>
      </c>
      <c r="K148" s="832">
        <v>81</v>
      </c>
      <c r="L148" s="849">
        <v>9</v>
      </c>
      <c r="M148" s="849">
        <v>747</v>
      </c>
      <c r="N148" s="832">
        <v>1</v>
      </c>
      <c r="O148" s="832">
        <v>83</v>
      </c>
      <c r="P148" s="849">
        <v>1</v>
      </c>
      <c r="Q148" s="849">
        <v>83</v>
      </c>
      <c r="R148" s="837">
        <v>0.1111111111111111</v>
      </c>
      <c r="S148" s="850">
        <v>83</v>
      </c>
    </row>
    <row r="149" spans="1:19" ht="14.4" customHeight="1" x14ac:dyDescent="0.3">
      <c r="A149" s="831" t="s">
        <v>6372</v>
      </c>
      <c r="B149" s="832" t="s">
        <v>6373</v>
      </c>
      <c r="C149" s="832" t="s">
        <v>604</v>
      </c>
      <c r="D149" s="832" t="s">
        <v>2060</v>
      </c>
      <c r="E149" s="832" t="s">
        <v>6369</v>
      </c>
      <c r="F149" s="832" t="s">
        <v>6400</v>
      </c>
      <c r="G149" s="832" t="s">
        <v>6401</v>
      </c>
      <c r="H149" s="849">
        <v>783</v>
      </c>
      <c r="I149" s="849">
        <v>81432</v>
      </c>
      <c r="J149" s="832">
        <v>1.6592363176983578</v>
      </c>
      <c r="K149" s="832">
        <v>104</v>
      </c>
      <c r="L149" s="849">
        <v>463</v>
      </c>
      <c r="M149" s="849">
        <v>49078</v>
      </c>
      <c r="N149" s="832">
        <v>1</v>
      </c>
      <c r="O149" s="832">
        <v>106</v>
      </c>
      <c r="P149" s="849">
        <v>323</v>
      </c>
      <c r="Q149" s="849">
        <v>34238</v>
      </c>
      <c r="R149" s="837">
        <v>0.69762419006479481</v>
      </c>
      <c r="S149" s="850">
        <v>106</v>
      </c>
    </row>
    <row r="150" spans="1:19" ht="14.4" customHeight="1" x14ac:dyDescent="0.3">
      <c r="A150" s="831" t="s">
        <v>6372</v>
      </c>
      <c r="B150" s="832" t="s">
        <v>6373</v>
      </c>
      <c r="C150" s="832" t="s">
        <v>604</v>
      </c>
      <c r="D150" s="832" t="s">
        <v>2060</v>
      </c>
      <c r="E150" s="832" t="s">
        <v>6369</v>
      </c>
      <c r="F150" s="832" t="s">
        <v>6402</v>
      </c>
      <c r="G150" s="832" t="s">
        <v>6403</v>
      </c>
      <c r="H150" s="849">
        <v>11</v>
      </c>
      <c r="I150" s="849">
        <v>385</v>
      </c>
      <c r="J150" s="832">
        <v>1.0405405405405406</v>
      </c>
      <c r="K150" s="832">
        <v>35</v>
      </c>
      <c r="L150" s="849">
        <v>10</v>
      </c>
      <c r="M150" s="849">
        <v>370</v>
      </c>
      <c r="N150" s="832">
        <v>1</v>
      </c>
      <c r="O150" s="832">
        <v>37</v>
      </c>
      <c r="P150" s="849">
        <v>12</v>
      </c>
      <c r="Q150" s="849">
        <v>444</v>
      </c>
      <c r="R150" s="837">
        <v>1.2</v>
      </c>
      <c r="S150" s="850">
        <v>37</v>
      </c>
    </row>
    <row r="151" spans="1:19" ht="14.4" customHeight="1" x14ac:dyDescent="0.3">
      <c r="A151" s="831" t="s">
        <v>6372</v>
      </c>
      <c r="B151" s="832" t="s">
        <v>6373</v>
      </c>
      <c r="C151" s="832" t="s">
        <v>604</v>
      </c>
      <c r="D151" s="832" t="s">
        <v>2060</v>
      </c>
      <c r="E151" s="832" t="s">
        <v>6369</v>
      </c>
      <c r="F151" s="832" t="s">
        <v>6423</v>
      </c>
      <c r="G151" s="832" t="s">
        <v>6424</v>
      </c>
      <c r="H151" s="849">
        <v>982</v>
      </c>
      <c r="I151" s="849">
        <v>115876</v>
      </c>
      <c r="J151" s="832">
        <v>0.83226316167492642</v>
      </c>
      <c r="K151" s="832">
        <v>118</v>
      </c>
      <c r="L151" s="849">
        <v>1105</v>
      </c>
      <c r="M151" s="849">
        <v>139230</v>
      </c>
      <c r="N151" s="832">
        <v>1</v>
      </c>
      <c r="O151" s="832">
        <v>126</v>
      </c>
      <c r="P151" s="849">
        <v>610</v>
      </c>
      <c r="Q151" s="849">
        <v>76860</v>
      </c>
      <c r="R151" s="837">
        <v>0.55203619909502266</v>
      </c>
      <c r="S151" s="850">
        <v>126</v>
      </c>
    </row>
    <row r="152" spans="1:19" ht="14.4" customHeight="1" x14ac:dyDescent="0.3">
      <c r="A152" s="831" t="s">
        <v>6372</v>
      </c>
      <c r="B152" s="832" t="s">
        <v>6373</v>
      </c>
      <c r="C152" s="832" t="s">
        <v>604</v>
      </c>
      <c r="D152" s="832" t="s">
        <v>2060</v>
      </c>
      <c r="E152" s="832" t="s">
        <v>6369</v>
      </c>
      <c r="F152" s="832" t="s">
        <v>6443</v>
      </c>
      <c r="G152" s="832" t="s">
        <v>6444</v>
      </c>
      <c r="H152" s="849">
        <v>8</v>
      </c>
      <c r="I152" s="849">
        <v>10272</v>
      </c>
      <c r="J152" s="832">
        <v>2.6157372039724982</v>
      </c>
      <c r="K152" s="832">
        <v>1284</v>
      </c>
      <c r="L152" s="849">
        <v>3</v>
      </c>
      <c r="M152" s="849">
        <v>3927</v>
      </c>
      <c r="N152" s="832">
        <v>1</v>
      </c>
      <c r="O152" s="832">
        <v>1309</v>
      </c>
      <c r="P152" s="849"/>
      <c r="Q152" s="849"/>
      <c r="R152" s="837"/>
      <c r="S152" s="850"/>
    </row>
    <row r="153" spans="1:19" ht="14.4" customHeight="1" x14ac:dyDescent="0.3">
      <c r="A153" s="831" t="s">
        <v>6372</v>
      </c>
      <c r="B153" s="832" t="s">
        <v>6373</v>
      </c>
      <c r="C153" s="832" t="s">
        <v>604</v>
      </c>
      <c r="D153" s="832" t="s">
        <v>2060</v>
      </c>
      <c r="E153" s="832" t="s">
        <v>6369</v>
      </c>
      <c r="F153" s="832" t="s">
        <v>6451</v>
      </c>
      <c r="G153" s="832" t="s">
        <v>6452</v>
      </c>
      <c r="H153" s="849">
        <v>1</v>
      </c>
      <c r="I153" s="849">
        <v>157</v>
      </c>
      <c r="J153" s="832"/>
      <c r="K153" s="832">
        <v>157</v>
      </c>
      <c r="L153" s="849"/>
      <c r="M153" s="849"/>
      <c r="N153" s="832"/>
      <c r="O153" s="832"/>
      <c r="P153" s="849">
        <v>2</v>
      </c>
      <c r="Q153" s="849">
        <v>326</v>
      </c>
      <c r="R153" s="837"/>
      <c r="S153" s="850">
        <v>163</v>
      </c>
    </row>
    <row r="154" spans="1:19" ht="14.4" customHeight="1" x14ac:dyDescent="0.3">
      <c r="A154" s="831" t="s">
        <v>6372</v>
      </c>
      <c r="B154" s="832" t="s">
        <v>6373</v>
      </c>
      <c r="C154" s="832" t="s">
        <v>604</v>
      </c>
      <c r="D154" s="832" t="s">
        <v>2060</v>
      </c>
      <c r="E154" s="832" t="s">
        <v>6369</v>
      </c>
      <c r="F154" s="832" t="s">
        <v>6455</v>
      </c>
      <c r="G154" s="832" t="s">
        <v>6456</v>
      </c>
      <c r="H154" s="849">
        <v>357</v>
      </c>
      <c r="I154" s="849">
        <v>11899.98</v>
      </c>
      <c r="J154" s="832">
        <v>0.39977639360101347</v>
      </c>
      <c r="K154" s="832">
        <v>33.333277310924366</v>
      </c>
      <c r="L154" s="849">
        <v>893</v>
      </c>
      <c r="M154" s="849">
        <v>29766.590000000018</v>
      </c>
      <c r="N154" s="832">
        <v>1</v>
      </c>
      <c r="O154" s="832">
        <v>33.333247480403159</v>
      </c>
      <c r="P154" s="849">
        <v>804</v>
      </c>
      <c r="Q154" s="849">
        <v>26799.930000000008</v>
      </c>
      <c r="R154" s="837">
        <v>0.90033591351914988</v>
      </c>
      <c r="S154" s="850">
        <v>33.333246268656723</v>
      </c>
    </row>
    <row r="155" spans="1:19" ht="14.4" customHeight="1" x14ac:dyDescent="0.3">
      <c r="A155" s="831" t="s">
        <v>6372</v>
      </c>
      <c r="B155" s="832" t="s">
        <v>6373</v>
      </c>
      <c r="C155" s="832" t="s">
        <v>604</v>
      </c>
      <c r="D155" s="832" t="s">
        <v>2060</v>
      </c>
      <c r="E155" s="832" t="s">
        <v>6369</v>
      </c>
      <c r="F155" s="832" t="s">
        <v>6461</v>
      </c>
      <c r="G155" s="832" t="s">
        <v>6462</v>
      </c>
      <c r="H155" s="849">
        <v>9</v>
      </c>
      <c r="I155" s="849">
        <v>738</v>
      </c>
      <c r="J155" s="832">
        <v>2.1453488372093021</v>
      </c>
      <c r="K155" s="832">
        <v>82</v>
      </c>
      <c r="L155" s="849">
        <v>4</v>
      </c>
      <c r="M155" s="849">
        <v>344</v>
      </c>
      <c r="N155" s="832">
        <v>1</v>
      </c>
      <c r="O155" s="832">
        <v>86</v>
      </c>
      <c r="P155" s="849"/>
      <c r="Q155" s="849"/>
      <c r="R155" s="837"/>
      <c r="S155" s="850"/>
    </row>
    <row r="156" spans="1:19" ht="14.4" customHeight="1" x14ac:dyDescent="0.3">
      <c r="A156" s="831" t="s">
        <v>6372</v>
      </c>
      <c r="B156" s="832" t="s">
        <v>6373</v>
      </c>
      <c r="C156" s="832" t="s">
        <v>604</v>
      </c>
      <c r="D156" s="832" t="s">
        <v>2060</v>
      </c>
      <c r="E156" s="832" t="s">
        <v>6369</v>
      </c>
      <c r="F156" s="832" t="s">
        <v>6463</v>
      </c>
      <c r="G156" s="832" t="s">
        <v>6464</v>
      </c>
      <c r="H156" s="849">
        <v>8</v>
      </c>
      <c r="I156" s="849">
        <v>248</v>
      </c>
      <c r="J156" s="832">
        <v>1.9375</v>
      </c>
      <c r="K156" s="832">
        <v>31</v>
      </c>
      <c r="L156" s="849">
        <v>4</v>
      </c>
      <c r="M156" s="849">
        <v>128</v>
      </c>
      <c r="N156" s="832">
        <v>1</v>
      </c>
      <c r="O156" s="832">
        <v>32</v>
      </c>
      <c r="P156" s="849"/>
      <c r="Q156" s="849"/>
      <c r="R156" s="837"/>
      <c r="S156" s="850"/>
    </row>
    <row r="157" spans="1:19" ht="14.4" customHeight="1" x14ac:dyDescent="0.3">
      <c r="A157" s="831" t="s">
        <v>6372</v>
      </c>
      <c r="B157" s="832" t="s">
        <v>6373</v>
      </c>
      <c r="C157" s="832" t="s">
        <v>604</v>
      </c>
      <c r="D157" s="832" t="s">
        <v>2060</v>
      </c>
      <c r="E157" s="832" t="s">
        <v>6369</v>
      </c>
      <c r="F157" s="832" t="s">
        <v>6370</v>
      </c>
      <c r="G157" s="832" t="s">
        <v>6371</v>
      </c>
      <c r="H157" s="849">
        <v>126</v>
      </c>
      <c r="I157" s="849">
        <v>29610</v>
      </c>
      <c r="J157" s="832">
        <v>3.5747917421224193</v>
      </c>
      <c r="K157" s="832">
        <v>235</v>
      </c>
      <c r="L157" s="849">
        <v>33</v>
      </c>
      <c r="M157" s="849">
        <v>8283</v>
      </c>
      <c r="N157" s="832">
        <v>1</v>
      </c>
      <c r="O157" s="832">
        <v>251</v>
      </c>
      <c r="P157" s="849">
        <v>349</v>
      </c>
      <c r="Q157" s="849">
        <v>87599</v>
      </c>
      <c r="R157" s="837">
        <v>10.575757575757576</v>
      </c>
      <c r="S157" s="850">
        <v>251</v>
      </c>
    </row>
    <row r="158" spans="1:19" ht="14.4" customHeight="1" x14ac:dyDescent="0.3">
      <c r="A158" s="831" t="s">
        <v>6372</v>
      </c>
      <c r="B158" s="832" t="s">
        <v>6373</v>
      </c>
      <c r="C158" s="832" t="s">
        <v>604</v>
      </c>
      <c r="D158" s="832" t="s">
        <v>2060</v>
      </c>
      <c r="E158" s="832" t="s">
        <v>6369</v>
      </c>
      <c r="F158" s="832" t="s">
        <v>6490</v>
      </c>
      <c r="G158" s="832" t="s">
        <v>6491</v>
      </c>
      <c r="H158" s="849"/>
      <c r="I158" s="849"/>
      <c r="J158" s="832"/>
      <c r="K158" s="832"/>
      <c r="L158" s="849">
        <v>1</v>
      </c>
      <c r="M158" s="849">
        <v>500</v>
      </c>
      <c r="N158" s="832">
        <v>1</v>
      </c>
      <c r="O158" s="832">
        <v>500</v>
      </c>
      <c r="P158" s="849"/>
      <c r="Q158" s="849"/>
      <c r="R158" s="837"/>
      <c r="S158" s="850"/>
    </row>
    <row r="159" spans="1:19" ht="14.4" customHeight="1" x14ac:dyDescent="0.3">
      <c r="A159" s="831" t="s">
        <v>6372</v>
      </c>
      <c r="B159" s="832" t="s">
        <v>6373</v>
      </c>
      <c r="C159" s="832" t="s">
        <v>604</v>
      </c>
      <c r="D159" s="832" t="s">
        <v>2060</v>
      </c>
      <c r="E159" s="832" t="s">
        <v>6369</v>
      </c>
      <c r="F159" s="832" t="s">
        <v>6494</v>
      </c>
      <c r="G159" s="832" t="s">
        <v>6495</v>
      </c>
      <c r="H159" s="849"/>
      <c r="I159" s="849"/>
      <c r="J159" s="832"/>
      <c r="K159" s="832"/>
      <c r="L159" s="849"/>
      <c r="M159" s="849"/>
      <c r="N159" s="832"/>
      <c r="O159" s="832"/>
      <c r="P159" s="849">
        <v>1</v>
      </c>
      <c r="Q159" s="849">
        <v>115</v>
      </c>
      <c r="R159" s="837"/>
      <c r="S159" s="850">
        <v>115</v>
      </c>
    </row>
    <row r="160" spans="1:19" ht="14.4" customHeight="1" x14ac:dyDescent="0.3">
      <c r="A160" s="831" t="s">
        <v>6372</v>
      </c>
      <c r="B160" s="832" t="s">
        <v>6373</v>
      </c>
      <c r="C160" s="832" t="s">
        <v>604</v>
      </c>
      <c r="D160" s="832" t="s">
        <v>2061</v>
      </c>
      <c r="E160" s="832" t="s">
        <v>6374</v>
      </c>
      <c r="F160" s="832" t="s">
        <v>6377</v>
      </c>
      <c r="G160" s="832" t="s">
        <v>6378</v>
      </c>
      <c r="H160" s="849"/>
      <c r="I160" s="849"/>
      <c r="J160" s="832"/>
      <c r="K160" s="832"/>
      <c r="L160" s="849"/>
      <c r="M160" s="849"/>
      <c r="N160" s="832"/>
      <c r="O160" s="832"/>
      <c r="P160" s="849">
        <v>0.3</v>
      </c>
      <c r="Q160" s="849">
        <v>45.32</v>
      </c>
      <c r="R160" s="837"/>
      <c r="S160" s="850">
        <v>151.06666666666666</v>
      </c>
    </row>
    <row r="161" spans="1:19" ht="14.4" customHeight="1" x14ac:dyDescent="0.3">
      <c r="A161" s="831" t="s">
        <v>6372</v>
      </c>
      <c r="B161" s="832" t="s">
        <v>6373</v>
      </c>
      <c r="C161" s="832" t="s">
        <v>604</v>
      </c>
      <c r="D161" s="832" t="s">
        <v>2061</v>
      </c>
      <c r="E161" s="832" t="s">
        <v>6369</v>
      </c>
      <c r="F161" s="832" t="s">
        <v>6398</v>
      </c>
      <c r="G161" s="832" t="s">
        <v>6399</v>
      </c>
      <c r="H161" s="849"/>
      <c r="I161" s="849"/>
      <c r="J161" s="832"/>
      <c r="K161" s="832"/>
      <c r="L161" s="849"/>
      <c r="M161" s="849"/>
      <c r="N161" s="832"/>
      <c r="O161" s="832"/>
      <c r="P161" s="849">
        <v>5</v>
      </c>
      <c r="Q161" s="849">
        <v>415</v>
      </c>
      <c r="R161" s="837"/>
      <c r="S161" s="850">
        <v>83</v>
      </c>
    </row>
    <row r="162" spans="1:19" ht="14.4" customHeight="1" x14ac:dyDescent="0.3">
      <c r="A162" s="831" t="s">
        <v>6372</v>
      </c>
      <c r="B162" s="832" t="s">
        <v>6373</v>
      </c>
      <c r="C162" s="832" t="s">
        <v>604</v>
      </c>
      <c r="D162" s="832" t="s">
        <v>2061</v>
      </c>
      <c r="E162" s="832" t="s">
        <v>6369</v>
      </c>
      <c r="F162" s="832" t="s">
        <v>6400</v>
      </c>
      <c r="G162" s="832" t="s">
        <v>6401</v>
      </c>
      <c r="H162" s="849"/>
      <c r="I162" s="849"/>
      <c r="J162" s="832"/>
      <c r="K162" s="832"/>
      <c r="L162" s="849"/>
      <c r="M162" s="849"/>
      <c r="N162" s="832"/>
      <c r="O162" s="832"/>
      <c r="P162" s="849">
        <v>1</v>
      </c>
      <c r="Q162" s="849">
        <v>106</v>
      </c>
      <c r="R162" s="837"/>
      <c r="S162" s="850">
        <v>106</v>
      </c>
    </row>
    <row r="163" spans="1:19" ht="14.4" customHeight="1" x14ac:dyDescent="0.3">
      <c r="A163" s="831" t="s">
        <v>6372</v>
      </c>
      <c r="B163" s="832" t="s">
        <v>6373</v>
      </c>
      <c r="C163" s="832" t="s">
        <v>604</v>
      </c>
      <c r="D163" s="832" t="s">
        <v>2061</v>
      </c>
      <c r="E163" s="832" t="s">
        <v>6369</v>
      </c>
      <c r="F163" s="832" t="s">
        <v>6402</v>
      </c>
      <c r="G163" s="832" t="s">
        <v>6403</v>
      </c>
      <c r="H163" s="849"/>
      <c r="I163" s="849"/>
      <c r="J163" s="832"/>
      <c r="K163" s="832"/>
      <c r="L163" s="849"/>
      <c r="M163" s="849"/>
      <c r="N163" s="832"/>
      <c r="O163" s="832"/>
      <c r="P163" s="849">
        <v>5</v>
      </c>
      <c r="Q163" s="849">
        <v>185</v>
      </c>
      <c r="R163" s="837"/>
      <c r="S163" s="850">
        <v>37</v>
      </c>
    </row>
    <row r="164" spans="1:19" ht="14.4" customHeight="1" x14ac:dyDescent="0.3">
      <c r="A164" s="831" t="s">
        <v>6372</v>
      </c>
      <c r="B164" s="832" t="s">
        <v>6373</v>
      </c>
      <c r="C164" s="832" t="s">
        <v>604</v>
      </c>
      <c r="D164" s="832" t="s">
        <v>2061</v>
      </c>
      <c r="E164" s="832" t="s">
        <v>6369</v>
      </c>
      <c r="F164" s="832" t="s">
        <v>6423</v>
      </c>
      <c r="G164" s="832" t="s">
        <v>6424</v>
      </c>
      <c r="H164" s="849"/>
      <c r="I164" s="849"/>
      <c r="J164" s="832"/>
      <c r="K164" s="832"/>
      <c r="L164" s="849"/>
      <c r="M164" s="849"/>
      <c r="N164" s="832"/>
      <c r="O164" s="832"/>
      <c r="P164" s="849">
        <v>19</v>
      </c>
      <c r="Q164" s="849">
        <v>2394</v>
      </c>
      <c r="R164" s="837"/>
      <c r="S164" s="850">
        <v>126</v>
      </c>
    </row>
    <row r="165" spans="1:19" ht="14.4" customHeight="1" x14ac:dyDescent="0.3">
      <c r="A165" s="831" t="s">
        <v>6372</v>
      </c>
      <c r="B165" s="832" t="s">
        <v>6373</v>
      </c>
      <c r="C165" s="832" t="s">
        <v>604</v>
      </c>
      <c r="D165" s="832" t="s">
        <v>2061</v>
      </c>
      <c r="E165" s="832" t="s">
        <v>6369</v>
      </c>
      <c r="F165" s="832" t="s">
        <v>6443</v>
      </c>
      <c r="G165" s="832" t="s">
        <v>6444</v>
      </c>
      <c r="H165" s="849"/>
      <c r="I165" s="849"/>
      <c r="J165" s="832"/>
      <c r="K165" s="832"/>
      <c r="L165" s="849"/>
      <c r="M165" s="849"/>
      <c r="N165" s="832"/>
      <c r="O165" s="832"/>
      <c r="P165" s="849">
        <v>1</v>
      </c>
      <c r="Q165" s="849">
        <v>1310</v>
      </c>
      <c r="R165" s="837"/>
      <c r="S165" s="850">
        <v>1310</v>
      </c>
    </row>
    <row r="166" spans="1:19" ht="14.4" customHeight="1" x14ac:dyDescent="0.3">
      <c r="A166" s="831" t="s">
        <v>6372</v>
      </c>
      <c r="B166" s="832" t="s">
        <v>6373</v>
      </c>
      <c r="C166" s="832" t="s">
        <v>604</v>
      </c>
      <c r="D166" s="832" t="s">
        <v>2061</v>
      </c>
      <c r="E166" s="832" t="s">
        <v>6369</v>
      </c>
      <c r="F166" s="832" t="s">
        <v>6455</v>
      </c>
      <c r="G166" s="832" t="s">
        <v>6456</v>
      </c>
      <c r="H166" s="849"/>
      <c r="I166" s="849"/>
      <c r="J166" s="832"/>
      <c r="K166" s="832"/>
      <c r="L166" s="849"/>
      <c r="M166" s="849"/>
      <c r="N166" s="832"/>
      <c r="O166" s="832"/>
      <c r="P166" s="849">
        <v>17</v>
      </c>
      <c r="Q166" s="849">
        <v>566.66999999999996</v>
      </c>
      <c r="R166" s="837"/>
      <c r="S166" s="850">
        <v>33.333529411764701</v>
      </c>
    </row>
    <row r="167" spans="1:19" ht="14.4" customHeight="1" x14ac:dyDescent="0.3">
      <c r="A167" s="831" t="s">
        <v>6372</v>
      </c>
      <c r="B167" s="832" t="s">
        <v>6373</v>
      </c>
      <c r="C167" s="832" t="s">
        <v>604</v>
      </c>
      <c r="D167" s="832" t="s">
        <v>2061</v>
      </c>
      <c r="E167" s="832" t="s">
        <v>6369</v>
      </c>
      <c r="F167" s="832" t="s">
        <v>6461</v>
      </c>
      <c r="G167" s="832" t="s">
        <v>6462</v>
      </c>
      <c r="H167" s="849"/>
      <c r="I167" s="849"/>
      <c r="J167" s="832"/>
      <c r="K167" s="832"/>
      <c r="L167" s="849"/>
      <c r="M167" s="849"/>
      <c r="N167" s="832"/>
      <c r="O167" s="832"/>
      <c r="P167" s="849">
        <v>1</v>
      </c>
      <c r="Q167" s="849">
        <v>86</v>
      </c>
      <c r="R167" s="837"/>
      <c r="S167" s="850">
        <v>86</v>
      </c>
    </row>
    <row r="168" spans="1:19" ht="14.4" customHeight="1" x14ac:dyDescent="0.3">
      <c r="A168" s="831" t="s">
        <v>6372</v>
      </c>
      <c r="B168" s="832" t="s">
        <v>6373</v>
      </c>
      <c r="C168" s="832" t="s">
        <v>604</v>
      </c>
      <c r="D168" s="832" t="s">
        <v>2061</v>
      </c>
      <c r="E168" s="832" t="s">
        <v>6369</v>
      </c>
      <c r="F168" s="832" t="s">
        <v>6463</v>
      </c>
      <c r="G168" s="832" t="s">
        <v>6464</v>
      </c>
      <c r="H168" s="849"/>
      <c r="I168" s="849"/>
      <c r="J168" s="832"/>
      <c r="K168" s="832"/>
      <c r="L168" s="849"/>
      <c r="M168" s="849"/>
      <c r="N168" s="832"/>
      <c r="O168" s="832"/>
      <c r="P168" s="849">
        <v>1</v>
      </c>
      <c r="Q168" s="849">
        <v>32</v>
      </c>
      <c r="R168" s="837"/>
      <c r="S168" s="850">
        <v>32</v>
      </c>
    </row>
    <row r="169" spans="1:19" ht="14.4" customHeight="1" x14ac:dyDescent="0.3">
      <c r="A169" s="831" t="s">
        <v>6372</v>
      </c>
      <c r="B169" s="832" t="s">
        <v>6373</v>
      </c>
      <c r="C169" s="832" t="s">
        <v>604</v>
      </c>
      <c r="D169" s="832" t="s">
        <v>2061</v>
      </c>
      <c r="E169" s="832" t="s">
        <v>6369</v>
      </c>
      <c r="F169" s="832" t="s">
        <v>6370</v>
      </c>
      <c r="G169" s="832" t="s">
        <v>6371</v>
      </c>
      <c r="H169" s="849"/>
      <c r="I169" s="849"/>
      <c r="J169" s="832"/>
      <c r="K169" s="832"/>
      <c r="L169" s="849"/>
      <c r="M169" s="849"/>
      <c r="N169" s="832"/>
      <c r="O169" s="832"/>
      <c r="P169" s="849">
        <v>1</v>
      </c>
      <c r="Q169" s="849">
        <v>251</v>
      </c>
      <c r="R169" s="837"/>
      <c r="S169" s="850">
        <v>251</v>
      </c>
    </row>
    <row r="170" spans="1:19" ht="14.4" customHeight="1" x14ac:dyDescent="0.3">
      <c r="A170" s="831" t="s">
        <v>6372</v>
      </c>
      <c r="B170" s="832" t="s">
        <v>6373</v>
      </c>
      <c r="C170" s="832" t="s">
        <v>604</v>
      </c>
      <c r="D170" s="832" t="s">
        <v>6362</v>
      </c>
      <c r="E170" s="832" t="s">
        <v>6374</v>
      </c>
      <c r="F170" s="832" t="s">
        <v>6377</v>
      </c>
      <c r="G170" s="832" t="s">
        <v>6378</v>
      </c>
      <c r="H170" s="849"/>
      <c r="I170" s="849"/>
      <c r="J170" s="832"/>
      <c r="K170" s="832"/>
      <c r="L170" s="849"/>
      <c r="M170" s="849"/>
      <c r="N170" s="832"/>
      <c r="O170" s="832"/>
      <c r="P170" s="849">
        <v>0.7</v>
      </c>
      <c r="Q170" s="849">
        <v>105.75</v>
      </c>
      <c r="R170" s="837"/>
      <c r="S170" s="850">
        <v>151.07142857142858</v>
      </c>
    </row>
    <row r="171" spans="1:19" ht="14.4" customHeight="1" x14ac:dyDescent="0.3">
      <c r="A171" s="831" t="s">
        <v>6372</v>
      </c>
      <c r="B171" s="832" t="s">
        <v>6373</v>
      </c>
      <c r="C171" s="832" t="s">
        <v>604</v>
      </c>
      <c r="D171" s="832" t="s">
        <v>6362</v>
      </c>
      <c r="E171" s="832" t="s">
        <v>6369</v>
      </c>
      <c r="F171" s="832" t="s">
        <v>6398</v>
      </c>
      <c r="G171" s="832" t="s">
        <v>6399</v>
      </c>
      <c r="H171" s="849"/>
      <c r="I171" s="849"/>
      <c r="J171" s="832"/>
      <c r="K171" s="832"/>
      <c r="L171" s="849"/>
      <c r="M171" s="849"/>
      <c r="N171" s="832"/>
      <c r="O171" s="832"/>
      <c r="P171" s="849">
        <v>1</v>
      </c>
      <c r="Q171" s="849">
        <v>83</v>
      </c>
      <c r="R171" s="837"/>
      <c r="S171" s="850">
        <v>83</v>
      </c>
    </row>
    <row r="172" spans="1:19" ht="14.4" customHeight="1" x14ac:dyDescent="0.3">
      <c r="A172" s="831" t="s">
        <v>6372</v>
      </c>
      <c r="B172" s="832" t="s">
        <v>6373</v>
      </c>
      <c r="C172" s="832" t="s">
        <v>604</v>
      </c>
      <c r="D172" s="832" t="s">
        <v>6362</v>
      </c>
      <c r="E172" s="832" t="s">
        <v>6369</v>
      </c>
      <c r="F172" s="832" t="s">
        <v>6402</v>
      </c>
      <c r="G172" s="832" t="s">
        <v>6403</v>
      </c>
      <c r="H172" s="849"/>
      <c r="I172" s="849"/>
      <c r="J172" s="832"/>
      <c r="K172" s="832"/>
      <c r="L172" s="849"/>
      <c r="M172" s="849"/>
      <c r="N172" s="832"/>
      <c r="O172" s="832"/>
      <c r="P172" s="849">
        <v>1</v>
      </c>
      <c r="Q172" s="849">
        <v>37</v>
      </c>
      <c r="R172" s="837"/>
      <c r="S172" s="850">
        <v>37</v>
      </c>
    </row>
    <row r="173" spans="1:19" ht="14.4" customHeight="1" x14ac:dyDescent="0.3">
      <c r="A173" s="831" t="s">
        <v>6372</v>
      </c>
      <c r="B173" s="832" t="s">
        <v>6373</v>
      </c>
      <c r="C173" s="832" t="s">
        <v>604</v>
      </c>
      <c r="D173" s="832" t="s">
        <v>6362</v>
      </c>
      <c r="E173" s="832" t="s">
        <v>6369</v>
      </c>
      <c r="F173" s="832" t="s">
        <v>6411</v>
      </c>
      <c r="G173" s="832" t="s">
        <v>6412</v>
      </c>
      <c r="H173" s="849"/>
      <c r="I173" s="849"/>
      <c r="J173" s="832"/>
      <c r="K173" s="832"/>
      <c r="L173" s="849"/>
      <c r="M173" s="849"/>
      <c r="N173" s="832"/>
      <c r="O173" s="832"/>
      <c r="P173" s="849">
        <v>1</v>
      </c>
      <c r="Q173" s="849">
        <v>207</v>
      </c>
      <c r="R173" s="837"/>
      <c r="S173" s="850">
        <v>207</v>
      </c>
    </row>
    <row r="174" spans="1:19" ht="14.4" customHeight="1" x14ac:dyDescent="0.3">
      <c r="A174" s="831" t="s">
        <v>6372</v>
      </c>
      <c r="B174" s="832" t="s">
        <v>6373</v>
      </c>
      <c r="C174" s="832" t="s">
        <v>604</v>
      </c>
      <c r="D174" s="832" t="s">
        <v>6362</v>
      </c>
      <c r="E174" s="832" t="s">
        <v>6369</v>
      </c>
      <c r="F174" s="832" t="s">
        <v>6423</v>
      </c>
      <c r="G174" s="832" t="s">
        <v>6424</v>
      </c>
      <c r="H174" s="849"/>
      <c r="I174" s="849"/>
      <c r="J174" s="832"/>
      <c r="K174" s="832"/>
      <c r="L174" s="849"/>
      <c r="M174" s="849"/>
      <c r="N174" s="832"/>
      <c r="O174" s="832"/>
      <c r="P174" s="849">
        <v>1</v>
      </c>
      <c r="Q174" s="849">
        <v>126</v>
      </c>
      <c r="R174" s="837"/>
      <c r="S174" s="850">
        <v>126</v>
      </c>
    </row>
    <row r="175" spans="1:19" ht="14.4" customHeight="1" x14ac:dyDescent="0.3">
      <c r="A175" s="831" t="s">
        <v>6372</v>
      </c>
      <c r="B175" s="832" t="s">
        <v>6373</v>
      </c>
      <c r="C175" s="832" t="s">
        <v>604</v>
      </c>
      <c r="D175" s="832" t="s">
        <v>6362</v>
      </c>
      <c r="E175" s="832" t="s">
        <v>6369</v>
      </c>
      <c r="F175" s="832" t="s">
        <v>6443</v>
      </c>
      <c r="G175" s="832" t="s">
        <v>6444</v>
      </c>
      <c r="H175" s="849"/>
      <c r="I175" s="849"/>
      <c r="J175" s="832"/>
      <c r="K175" s="832"/>
      <c r="L175" s="849"/>
      <c r="M175" s="849"/>
      <c r="N175" s="832"/>
      <c r="O175" s="832"/>
      <c r="P175" s="849">
        <v>2</v>
      </c>
      <c r="Q175" s="849">
        <v>2620</v>
      </c>
      <c r="R175" s="837"/>
      <c r="S175" s="850">
        <v>1310</v>
      </c>
    </row>
    <row r="176" spans="1:19" ht="14.4" customHeight="1" x14ac:dyDescent="0.3">
      <c r="A176" s="831" t="s">
        <v>6372</v>
      </c>
      <c r="B176" s="832" t="s">
        <v>6373</v>
      </c>
      <c r="C176" s="832" t="s">
        <v>604</v>
      </c>
      <c r="D176" s="832" t="s">
        <v>6362</v>
      </c>
      <c r="E176" s="832" t="s">
        <v>6369</v>
      </c>
      <c r="F176" s="832" t="s">
        <v>6455</v>
      </c>
      <c r="G176" s="832" t="s">
        <v>6456</v>
      </c>
      <c r="H176" s="849"/>
      <c r="I176" s="849"/>
      <c r="J176" s="832"/>
      <c r="K176" s="832"/>
      <c r="L176" s="849"/>
      <c r="M176" s="849"/>
      <c r="N176" s="832"/>
      <c r="O176" s="832"/>
      <c r="P176" s="849">
        <v>3</v>
      </c>
      <c r="Q176" s="849">
        <v>99.99</v>
      </c>
      <c r="R176" s="837"/>
      <c r="S176" s="850">
        <v>33.33</v>
      </c>
    </row>
    <row r="177" spans="1:19" ht="14.4" customHeight="1" x14ac:dyDescent="0.3">
      <c r="A177" s="831" t="s">
        <v>6372</v>
      </c>
      <c r="B177" s="832" t="s">
        <v>6373</v>
      </c>
      <c r="C177" s="832" t="s">
        <v>604</v>
      </c>
      <c r="D177" s="832" t="s">
        <v>6362</v>
      </c>
      <c r="E177" s="832" t="s">
        <v>6369</v>
      </c>
      <c r="F177" s="832" t="s">
        <v>6461</v>
      </c>
      <c r="G177" s="832" t="s">
        <v>6462</v>
      </c>
      <c r="H177" s="849"/>
      <c r="I177" s="849"/>
      <c r="J177" s="832"/>
      <c r="K177" s="832"/>
      <c r="L177" s="849"/>
      <c r="M177" s="849"/>
      <c r="N177" s="832"/>
      <c r="O177" s="832"/>
      <c r="P177" s="849">
        <v>2</v>
      </c>
      <c r="Q177" s="849">
        <v>172</v>
      </c>
      <c r="R177" s="837"/>
      <c r="S177" s="850">
        <v>86</v>
      </c>
    </row>
    <row r="178" spans="1:19" ht="14.4" customHeight="1" x14ac:dyDescent="0.3">
      <c r="A178" s="831" t="s">
        <v>6372</v>
      </c>
      <c r="B178" s="832" t="s">
        <v>6373</v>
      </c>
      <c r="C178" s="832" t="s">
        <v>604</v>
      </c>
      <c r="D178" s="832" t="s">
        <v>6362</v>
      </c>
      <c r="E178" s="832" t="s">
        <v>6369</v>
      </c>
      <c r="F178" s="832" t="s">
        <v>6463</v>
      </c>
      <c r="G178" s="832" t="s">
        <v>6464</v>
      </c>
      <c r="H178" s="849"/>
      <c r="I178" s="849"/>
      <c r="J178" s="832"/>
      <c r="K178" s="832"/>
      <c r="L178" s="849"/>
      <c r="M178" s="849"/>
      <c r="N178" s="832"/>
      <c r="O178" s="832"/>
      <c r="P178" s="849">
        <v>2</v>
      </c>
      <c r="Q178" s="849">
        <v>64</v>
      </c>
      <c r="R178" s="837"/>
      <c r="S178" s="850">
        <v>32</v>
      </c>
    </row>
    <row r="179" spans="1:19" ht="14.4" customHeight="1" x14ac:dyDescent="0.3">
      <c r="A179" s="831" t="s">
        <v>6372</v>
      </c>
      <c r="B179" s="832" t="s">
        <v>6373</v>
      </c>
      <c r="C179" s="832" t="s">
        <v>604</v>
      </c>
      <c r="D179" s="832" t="s">
        <v>6362</v>
      </c>
      <c r="E179" s="832" t="s">
        <v>6369</v>
      </c>
      <c r="F179" s="832" t="s">
        <v>6370</v>
      </c>
      <c r="G179" s="832" t="s">
        <v>6371</v>
      </c>
      <c r="H179" s="849"/>
      <c r="I179" s="849"/>
      <c r="J179" s="832"/>
      <c r="K179" s="832"/>
      <c r="L179" s="849"/>
      <c r="M179" s="849"/>
      <c r="N179" s="832"/>
      <c r="O179" s="832"/>
      <c r="P179" s="849">
        <v>2</v>
      </c>
      <c r="Q179" s="849">
        <v>502</v>
      </c>
      <c r="R179" s="837"/>
      <c r="S179" s="850">
        <v>251</v>
      </c>
    </row>
    <row r="180" spans="1:19" ht="14.4" customHeight="1" x14ac:dyDescent="0.3">
      <c r="A180" s="831" t="s">
        <v>6372</v>
      </c>
      <c r="B180" s="832" t="s">
        <v>6373</v>
      </c>
      <c r="C180" s="832" t="s">
        <v>604</v>
      </c>
      <c r="D180" s="832" t="s">
        <v>6363</v>
      </c>
      <c r="E180" s="832" t="s">
        <v>6374</v>
      </c>
      <c r="F180" s="832" t="s">
        <v>6377</v>
      </c>
      <c r="G180" s="832" t="s">
        <v>6378</v>
      </c>
      <c r="H180" s="849"/>
      <c r="I180" s="849"/>
      <c r="J180" s="832"/>
      <c r="K180" s="832"/>
      <c r="L180" s="849">
        <v>0.3</v>
      </c>
      <c r="M180" s="849">
        <v>45.32</v>
      </c>
      <c r="N180" s="832">
        <v>1</v>
      </c>
      <c r="O180" s="832">
        <v>151.06666666666666</v>
      </c>
      <c r="P180" s="849"/>
      <c r="Q180" s="849"/>
      <c r="R180" s="837"/>
      <c r="S180" s="850"/>
    </row>
    <row r="181" spans="1:19" ht="14.4" customHeight="1" x14ac:dyDescent="0.3">
      <c r="A181" s="831" t="s">
        <v>6372</v>
      </c>
      <c r="B181" s="832" t="s">
        <v>6373</v>
      </c>
      <c r="C181" s="832" t="s">
        <v>604</v>
      </c>
      <c r="D181" s="832" t="s">
        <v>6363</v>
      </c>
      <c r="E181" s="832" t="s">
        <v>6369</v>
      </c>
      <c r="F181" s="832" t="s">
        <v>6443</v>
      </c>
      <c r="G181" s="832" t="s">
        <v>6444</v>
      </c>
      <c r="H181" s="849"/>
      <c r="I181" s="849"/>
      <c r="J181" s="832"/>
      <c r="K181" s="832"/>
      <c r="L181" s="849">
        <v>1</v>
      </c>
      <c r="M181" s="849">
        <v>1309</v>
      </c>
      <c r="N181" s="832">
        <v>1</v>
      </c>
      <c r="O181" s="832">
        <v>1309</v>
      </c>
      <c r="P181" s="849"/>
      <c r="Q181" s="849"/>
      <c r="R181" s="837"/>
      <c r="S181" s="850"/>
    </row>
    <row r="182" spans="1:19" ht="14.4" customHeight="1" x14ac:dyDescent="0.3">
      <c r="A182" s="831" t="s">
        <v>6372</v>
      </c>
      <c r="B182" s="832" t="s">
        <v>6373</v>
      </c>
      <c r="C182" s="832" t="s">
        <v>604</v>
      </c>
      <c r="D182" s="832" t="s">
        <v>6363</v>
      </c>
      <c r="E182" s="832" t="s">
        <v>6369</v>
      </c>
      <c r="F182" s="832" t="s">
        <v>6461</v>
      </c>
      <c r="G182" s="832" t="s">
        <v>6462</v>
      </c>
      <c r="H182" s="849"/>
      <c r="I182" s="849"/>
      <c r="J182" s="832"/>
      <c r="K182" s="832"/>
      <c r="L182" s="849">
        <v>1</v>
      </c>
      <c r="M182" s="849">
        <v>86</v>
      </c>
      <c r="N182" s="832">
        <v>1</v>
      </c>
      <c r="O182" s="832">
        <v>86</v>
      </c>
      <c r="P182" s="849"/>
      <c r="Q182" s="849"/>
      <c r="R182" s="837"/>
      <c r="S182" s="850"/>
    </row>
    <row r="183" spans="1:19" ht="14.4" customHeight="1" x14ac:dyDescent="0.3">
      <c r="A183" s="831" t="s">
        <v>6372</v>
      </c>
      <c r="B183" s="832" t="s">
        <v>6373</v>
      </c>
      <c r="C183" s="832" t="s">
        <v>604</v>
      </c>
      <c r="D183" s="832" t="s">
        <v>6363</v>
      </c>
      <c r="E183" s="832" t="s">
        <v>6369</v>
      </c>
      <c r="F183" s="832" t="s">
        <v>6463</v>
      </c>
      <c r="G183" s="832" t="s">
        <v>6464</v>
      </c>
      <c r="H183" s="849"/>
      <c r="I183" s="849"/>
      <c r="J183" s="832"/>
      <c r="K183" s="832"/>
      <c r="L183" s="849">
        <v>1</v>
      </c>
      <c r="M183" s="849">
        <v>32</v>
      </c>
      <c r="N183" s="832">
        <v>1</v>
      </c>
      <c r="O183" s="832">
        <v>32</v>
      </c>
      <c r="P183" s="849"/>
      <c r="Q183" s="849"/>
      <c r="R183" s="837"/>
      <c r="S183" s="850"/>
    </row>
    <row r="184" spans="1:19" ht="14.4" customHeight="1" x14ac:dyDescent="0.3">
      <c r="A184" s="831" t="s">
        <v>6372</v>
      </c>
      <c r="B184" s="832" t="s">
        <v>6373</v>
      </c>
      <c r="C184" s="832" t="s">
        <v>604</v>
      </c>
      <c r="D184" s="832" t="s">
        <v>6363</v>
      </c>
      <c r="E184" s="832" t="s">
        <v>6369</v>
      </c>
      <c r="F184" s="832" t="s">
        <v>6370</v>
      </c>
      <c r="G184" s="832" t="s">
        <v>6371</v>
      </c>
      <c r="H184" s="849"/>
      <c r="I184" s="849"/>
      <c r="J184" s="832"/>
      <c r="K184" s="832"/>
      <c r="L184" s="849">
        <v>1</v>
      </c>
      <c r="M184" s="849">
        <v>251</v>
      </c>
      <c r="N184" s="832">
        <v>1</v>
      </c>
      <c r="O184" s="832">
        <v>251</v>
      </c>
      <c r="P184" s="849"/>
      <c r="Q184" s="849"/>
      <c r="R184" s="837"/>
      <c r="S184" s="850"/>
    </row>
    <row r="185" spans="1:19" ht="14.4" customHeight="1" x14ac:dyDescent="0.3">
      <c r="A185" s="831" t="s">
        <v>6372</v>
      </c>
      <c r="B185" s="832" t="s">
        <v>6373</v>
      </c>
      <c r="C185" s="832" t="s">
        <v>604</v>
      </c>
      <c r="D185" s="832" t="s">
        <v>2064</v>
      </c>
      <c r="E185" s="832" t="s">
        <v>6374</v>
      </c>
      <c r="F185" s="832" t="s">
        <v>6377</v>
      </c>
      <c r="G185" s="832" t="s">
        <v>6378</v>
      </c>
      <c r="H185" s="849">
        <v>6.2</v>
      </c>
      <c r="I185" s="849">
        <v>936.56</v>
      </c>
      <c r="J185" s="832">
        <v>1.7221558207528085</v>
      </c>
      <c r="K185" s="832">
        <v>151.05806451612901</v>
      </c>
      <c r="L185" s="849">
        <v>3.5999999999999996</v>
      </c>
      <c r="M185" s="849">
        <v>543.83000000000004</v>
      </c>
      <c r="N185" s="832">
        <v>1</v>
      </c>
      <c r="O185" s="832">
        <v>151.06388888888893</v>
      </c>
      <c r="P185" s="849">
        <v>6.4999999999999991</v>
      </c>
      <c r="Q185" s="849">
        <v>762.22000000000014</v>
      </c>
      <c r="R185" s="837">
        <v>1.4015776989132636</v>
      </c>
      <c r="S185" s="850">
        <v>117.26461538461542</v>
      </c>
    </row>
    <row r="186" spans="1:19" ht="14.4" customHeight="1" x14ac:dyDescent="0.3">
      <c r="A186" s="831" t="s">
        <v>6372</v>
      </c>
      <c r="B186" s="832" t="s">
        <v>6373</v>
      </c>
      <c r="C186" s="832" t="s">
        <v>604</v>
      </c>
      <c r="D186" s="832" t="s">
        <v>2064</v>
      </c>
      <c r="E186" s="832" t="s">
        <v>6374</v>
      </c>
      <c r="F186" s="832" t="s">
        <v>6393</v>
      </c>
      <c r="G186" s="832" t="s">
        <v>1268</v>
      </c>
      <c r="H186" s="849"/>
      <c r="I186" s="849"/>
      <c r="J186" s="832"/>
      <c r="K186" s="832"/>
      <c r="L186" s="849"/>
      <c r="M186" s="849"/>
      <c r="N186" s="832"/>
      <c r="O186" s="832"/>
      <c r="P186" s="849">
        <v>0.2</v>
      </c>
      <c r="Q186" s="849">
        <v>42.01</v>
      </c>
      <c r="R186" s="837"/>
      <c r="S186" s="850">
        <v>210.04999999999998</v>
      </c>
    </row>
    <row r="187" spans="1:19" ht="14.4" customHeight="1" x14ac:dyDescent="0.3">
      <c r="A187" s="831" t="s">
        <v>6372</v>
      </c>
      <c r="B187" s="832" t="s">
        <v>6373</v>
      </c>
      <c r="C187" s="832" t="s">
        <v>604</v>
      </c>
      <c r="D187" s="832" t="s">
        <v>2064</v>
      </c>
      <c r="E187" s="832" t="s">
        <v>6369</v>
      </c>
      <c r="F187" s="832" t="s">
        <v>6398</v>
      </c>
      <c r="G187" s="832" t="s">
        <v>6399</v>
      </c>
      <c r="H187" s="849">
        <v>4</v>
      </c>
      <c r="I187" s="849">
        <v>324</v>
      </c>
      <c r="J187" s="832">
        <v>0.55765920826161786</v>
      </c>
      <c r="K187" s="832">
        <v>81</v>
      </c>
      <c r="L187" s="849">
        <v>7</v>
      </c>
      <c r="M187" s="849">
        <v>581</v>
      </c>
      <c r="N187" s="832">
        <v>1</v>
      </c>
      <c r="O187" s="832">
        <v>83</v>
      </c>
      <c r="P187" s="849"/>
      <c r="Q187" s="849"/>
      <c r="R187" s="837"/>
      <c r="S187" s="850"/>
    </row>
    <row r="188" spans="1:19" ht="14.4" customHeight="1" x14ac:dyDescent="0.3">
      <c r="A188" s="831" t="s">
        <v>6372</v>
      </c>
      <c r="B188" s="832" t="s">
        <v>6373</v>
      </c>
      <c r="C188" s="832" t="s">
        <v>604</v>
      </c>
      <c r="D188" s="832" t="s">
        <v>2064</v>
      </c>
      <c r="E188" s="832" t="s">
        <v>6369</v>
      </c>
      <c r="F188" s="832" t="s">
        <v>6400</v>
      </c>
      <c r="G188" s="832" t="s">
        <v>6401</v>
      </c>
      <c r="H188" s="849">
        <v>209</v>
      </c>
      <c r="I188" s="849">
        <v>21736</v>
      </c>
      <c r="J188" s="832">
        <v>1.0051794302626711</v>
      </c>
      <c r="K188" s="832">
        <v>104</v>
      </c>
      <c r="L188" s="849">
        <v>204</v>
      </c>
      <c r="M188" s="849">
        <v>21624</v>
      </c>
      <c r="N188" s="832">
        <v>1</v>
      </c>
      <c r="O188" s="832">
        <v>106</v>
      </c>
      <c r="P188" s="849">
        <v>221</v>
      </c>
      <c r="Q188" s="849">
        <v>23426</v>
      </c>
      <c r="R188" s="837">
        <v>1.0833333333333333</v>
      </c>
      <c r="S188" s="850">
        <v>106</v>
      </c>
    </row>
    <row r="189" spans="1:19" ht="14.4" customHeight="1" x14ac:dyDescent="0.3">
      <c r="A189" s="831" t="s">
        <v>6372</v>
      </c>
      <c r="B189" s="832" t="s">
        <v>6373</v>
      </c>
      <c r="C189" s="832" t="s">
        <v>604</v>
      </c>
      <c r="D189" s="832" t="s">
        <v>2064</v>
      </c>
      <c r="E189" s="832" t="s">
        <v>6369</v>
      </c>
      <c r="F189" s="832" t="s">
        <v>6402</v>
      </c>
      <c r="G189" s="832" t="s">
        <v>6403</v>
      </c>
      <c r="H189" s="849"/>
      <c r="I189" s="849"/>
      <c r="J189" s="832"/>
      <c r="K189" s="832"/>
      <c r="L189" s="849">
        <v>3</v>
      </c>
      <c r="M189" s="849">
        <v>111</v>
      </c>
      <c r="N189" s="832">
        <v>1</v>
      </c>
      <c r="O189" s="832">
        <v>37</v>
      </c>
      <c r="P189" s="849"/>
      <c r="Q189" s="849"/>
      <c r="R189" s="837"/>
      <c r="S189" s="850"/>
    </row>
    <row r="190" spans="1:19" ht="14.4" customHeight="1" x14ac:dyDescent="0.3">
      <c r="A190" s="831" t="s">
        <v>6372</v>
      </c>
      <c r="B190" s="832" t="s">
        <v>6373</v>
      </c>
      <c r="C190" s="832" t="s">
        <v>604</v>
      </c>
      <c r="D190" s="832" t="s">
        <v>2064</v>
      </c>
      <c r="E190" s="832" t="s">
        <v>6369</v>
      </c>
      <c r="F190" s="832" t="s">
        <v>6411</v>
      </c>
      <c r="G190" s="832" t="s">
        <v>6412</v>
      </c>
      <c r="H190" s="849">
        <v>30</v>
      </c>
      <c r="I190" s="849">
        <v>6030</v>
      </c>
      <c r="J190" s="832">
        <v>1.213768115942029</v>
      </c>
      <c r="K190" s="832">
        <v>201</v>
      </c>
      <c r="L190" s="849">
        <v>24</v>
      </c>
      <c r="M190" s="849">
        <v>4968</v>
      </c>
      <c r="N190" s="832">
        <v>1</v>
      </c>
      <c r="O190" s="832">
        <v>207</v>
      </c>
      <c r="P190" s="849">
        <v>49</v>
      </c>
      <c r="Q190" s="849">
        <v>10143</v>
      </c>
      <c r="R190" s="837">
        <v>2.0416666666666665</v>
      </c>
      <c r="S190" s="850">
        <v>207</v>
      </c>
    </row>
    <row r="191" spans="1:19" ht="14.4" customHeight="1" x14ac:dyDescent="0.3">
      <c r="A191" s="831" t="s">
        <v>6372</v>
      </c>
      <c r="B191" s="832" t="s">
        <v>6373</v>
      </c>
      <c r="C191" s="832" t="s">
        <v>604</v>
      </c>
      <c r="D191" s="832" t="s">
        <v>2064</v>
      </c>
      <c r="E191" s="832" t="s">
        <v>6369</v>
      </c>
      <c r="F191" s="832" t="s">
        <v>6413</v>
      </c>
      <c r="G191" s="832" t="s">
        <v>6414</v>
      </c>
      <c r="H191" s="849">
        <v>5</v>
      </c>
      <c r="I191" s="849">
        <v>1505</v>
      </c>
      <c r="J191" s="832">
        <v>1.2176375404530744</v>
      </c>
      <c r="K191" s="832">
        <v>301</v>
      </c>
      <c r="L191" s="849">
        <v>4</v>
      </c>
      <c r="M191" s="849">
        <v>1236</v>
      </c>
      <c r="N191" s="832">
        <v>1</v>
      </c>
      <c r="O191" s="832">
        <v>309</v>
      </c>
      <c r="P191" s="849">
        <v>11</v>
      </c>
      <c r="Q191" s="849">
        <v>3399</v>
      </c>
      <c r="R191" s="837">
        <v>2.75</v>
      </c>
      <c r="S191" s="850">
        <v>309</v>
      </c>
    </row>
    <row r="192" spans="1:19" ht="14.4" customHeight="1" x14ac:dyDescent="0.3">
      <c r="A192" s="831" t="s">
        <v>6372</v>
      </c>
      <c r="B192" s="832" t="s">
        <v>6373</v>
      </c>
      <c r="C192" s="832" t="s">
        <v>604</v>
      </c>
      <c r="D192" s="832" t="s">
        <v>2064</v>
      </c>
      <c r="E192" s="832" t="s">
        <v>6369</v>
      </c>
      <c r="F192" s="832" t="s">
        <v>6415</v>
      </c>
      <c r="G192" s="832" t="s">
        <v>6416</v>
      </c>
      <c r="H192" s="849">
        <v>3</v>
      </c>
      <c r="I192" s="849">
        <v>1428</v>
      </c>
      <c r="J192" s="832"/>
      <c r="K192" s="832">
        <v>476</v>
      </c>
      <c r="L192" s="849"/>
      <c r="M192" s="849"/>
      <c r="N192" s="832"/>
      <c r="O192" s="832"/>
      <c r="P192" s="849">
        <v>1</v>
      </c>
      <c r="Q192" s="849">
        <v>489</v>
      </c>
      <c r="R192" s="837"/>
      <c r="S192" s="850">
        <v>489</v>
      </c>
    </row>
    <row r="193" spans="1:19" ht="14.4" customHeight="1" x14ac:dyDescent="0.3">
      <c r="A193" s="831" t="s">
        <v>6372</v>
      </c>
      <c r="B193" s="832" t="s">
        <v>6373</v>
      </c>
      <c r="C193" s="832" t="s">
        <v>604</v>
      </c>
      <c r="D193" s="832" t="s">
        <v>2064</v>
      </c>
      <c r="E193" s="832" t="s">
        <v>6369</v>
      </c>
      <c r="F193" s="832" t="s">
        <v>6417</v>
      </c>
      <c r="G193" s="832" t="s">
        <v>6418</v>
      </c>
      <c r="H193" s="849">
        <v>239</v>
      </c>
      <c r="I193" s="849">
        <v>22705</v>
      </c>
      <c r="J193" s="832">
        <v>0.78274209673527084</v>
      </c>
      <c r="K193" s="832">
        <v>95</v>
      </c>
      <c r="L193" s="849">
        <v>293</v>
      </c>
      <c r="M193" s="849">
        <v>29007</v>
      </c>
      <c r="N193" s="832">
        <v>1</v>
      </c>
      <c r="O193" s="832">
        <v>99</v>
      </c>
      <c r="P193" s="849">
        <v>345</v>
      </c>
      <c r="Q193" s="849">
        <v>34155</v>
      </c>
      <c r="R193" s="837">
        <v>1.1774744027303754</v>
      </c>
      <c r="S193" s="850">
        <v>99</v>
      </c>
    </row>
    <row r="194" spans="1:19" ht="14.4" customHeight="1" x14ac:dyDescent="0.3">
      <c r="A194" s="831" t="s">
        <v>6372</v>
      </c>
      <c r="B194" s="832" t="s">
        <v>6373</v>
      </c>
      <c r="C194" s="832" t="s">
        <v>604</v>
      </c>
      <c r="D194" s="832" t="s">
        <v>2064</v>
      </c>
      <c r="E194" s="832" t="s">
        <v>6369</v>
      </c>
      <c r="F194" s="832" t="s">
        <v>6421</v>
      </c>
      <c r="G194" s="832" t="s">
        <v>6422</v>
      </c>
      <c r="H194" s="849">
        <v>26</v>
      </c>
      <c r="I194" s="849">
        <v>2418</v>
      </c>
      <c r="J194" s="832">
        <v>0.53037946918183809</v>
      </c>
      <c r="K194" s="832">
        <v>93</v>
      </c>
      <c r="L194" s="849">
        <v>47</v>
      </c>
      <c r="M194" s="849">
        <v>4559</v>
      </c>
      <c r="N194" s="832">
        <v>1</v>
      </c>
      <c r="O194" s="832">
        <v>97</v>
      </c>
      <c r="P194" s="849">
        <v>33</v>
      </c>
      <c r="Q194" s="849">
        <v>3201</v>
      </c>
      <c r="R194" s="837">
        <v>0.7021276595744681</v>
      </c>
      <c r="S194" s="850">
        <v>97</v>
      </c>
    </row>
    <row r="195" spans="1:19" ht="14.4" customHeight="1" x14ac:dyDescent="0.3">
      <c r="A195" s="831" t="s">
        <v>6372</v>
      </c>
      <c r="B195" s="832" t="s">
        <v>6373</v>
      </c>
      <c r="C195" s="832" t="s">
        <v>604</v>
      </c>
      <c r="D195" s="832" t="s">
        <v>2064</v>
      </c>
      <c r="E195" s="832" t="s">
        <v>6369</v>
      </c>
      <c r="F195" s="832" t="s">
        <v>6423</v>
      </c>
      <c r="G195" s="832" t="s">
        <v>6424</v>
      </c>
      <c r="H195" s="849">
        <v>1023</v>
      </c>
      <c r="I195" s="849">
        <v>120714</v>
      </c>
      <c r="J195" s="832">
        <v>0.85159788359788358</v>
      </c>
      <c r="K195" s="832">
        <v>118</v>
      </c>
      <c r="L195" s="849">
        <v>1125</v>
      </c>
      <c r="M195" s="849">
        <v>141750</v>
      </c>
      <c r="N195" s="832">
        <v>1</v>
      </c>
      <c r="O195" s="832">
        <v>126</v>
      </c>
      <c r="P195" s="849">
        <v>1231</v>
      </c>
      <c r="Q195" s="849">
        <v>155106</v>
      </c>
      <c r="R195" s="837">
        <v>1.0942222222222222</v>
      </c>
      <c r="S195" s="850">
        <v>126</v>
      </c>
    </row>
    <row r="196" spans="1:19" ht="14.4" customHeight="1" x14ac:dyDescent="0.3">
      <c r="A196" s="831" t="s">
        <v>6372</v>
      </c>
      <c r="B196" s="832" t="s">
        <v>6373</v>
      </c>
      <c r="C196" s="832" t="s">
        <v>604</v>
      </c>
      <c r="D196" s="832" t="s">
        <v>2064</v>
      </c>
      <c r="E196" s="832" t="s">
        <v>6369</v>
      </c>
      <c r="F196" s="832" t="s">
        <v>6427</v>
      </c>
      <c r="G196" s="832" t="s">
        <v>6428</v>
      </c>
      <c r="H196" s="849"/>
      <c r="I196" s="849"/>
      <c r="J196" s="832"/>
      <c r="K196" s="832"/>
      <c r="L196" s="849"/>
      <c r="M196" s="849"/>
      <c r="N196" s="832"/>
      <c r="O196" s="832"/>
      <c r="P196" s="849">
        <v>2</v>
      </c>
      <c r="Q196" s="849">
        <v>856</v>
      </c>
      <c r="R196" s="837"/>
      <c r="S196" s="850">
        <v>428</v>
      </c>
    </row>
    <row r="197" spans="1:19" ht="14.4" customHeight="1" x14ac:dyDescent="0.3">
      <c r="A197" s="831" t="s">
        <v>6372</v>
      </c>
      <c r="B197" s="832" t="s">
        <v>6373</v>
      </c>
      <c r="C197" s="832" t="s">
        <v>604</v>
      </c>
      <c r="D197" s="832" t="s">
        <v>2064</v>
      </c>
      <c r="E197" s="832" t="s">
        <v>6369</v>
      </c>
      <c r="F197" s="832" t="s">
        <v>6441</v>
      </c>
      <c r="G197" s="832" t="s">
        <v>6442</v>
      </c>
      <c r="H197" s="849"/>
      <c r="I197" s="849"/>
      <c r="J197" s="832"/>
      <c r="K197" s="832"/>
      <c r="L197" s="849"/>
      <c r="M197" s="849"/>
      <c r="N197" s="832"/>
      <c r="O197" s="832"/>
      <c r="P197" s="849">
        <v>1</v>
      </c>
      <c r="Q197" s="849">
        <v>443</v>
      </c>
      <c r="R197" s="837"/>
      <c r="S197" s="850">
        <v>443</v>
      </c>
    </row>
    <row r="198" spans="1:19" ht="14.4" customHeight="1" x14ac:dyDescent="0.3">
      <c r="A198" s="831" t="s">
        <v>6372</v>
      </c>
      <c r="B198" s="832" t="s">
        <v>6373</v>
      </c>
      <c r="C198" s="832" t="s">
        <v>604</v>
      </c>
      <c r="D198" s="832" t="s">
        <v>2064</v>
      </c>
      <c r="E198" s="832" t="s">
        <v>6369</v>
      </c>
      <c r="F198" s="832" t="s">
        <v>6443</v>
      </c>
      <c r="G198" s="832" t="s">
        <v>6444</v>
      </c>
      <c r="H198" s="849">
        <v>11</v>
      </c>
      <c r="I198" s="849">
        <v>14124</v>
      </c>
      <c r="J198" s="832">
        <v>0.98090145148968677</v>
      </c>
      <c r="K198" s="832">
        <v>1284</v>
      </c>
      <c r="L198" s="849">
        <v>11</v>
      </c>
      <c r="M198" s="849">
        <v>14399</v>
      </c>
      <c r="N198" s="832">
        <v>1</v>
      </c>
      <c r="O198" s="832">
        <v>1309</v>
      </c>
      <c r="P198" s="849">
        <v>20</v>
      </c>
      <c r="Q198" s="849">
        <v>26200</v>
      </c>
      <c r="R198" s="837">
        <v>1.8195708035280227</v>
      </c>
      <c r="S198" s="850">
        <v>1310</v>
      </c>
    </row>
    <row r="199" spans="1:19" ht="14.4" customHeight="1" x14ac:dyDescent="0.3">
      <c r="A199" s="831" t="s">
        <v>6372</v>
      </c>
      <c r="B199" s="832" t="s">
        <v>6373</v>
      </c>
      <c r="C199" s="832" t="s">
        <v>604</v>
      </c>
      <c r="D199" s="832" t="s">
        <v>2064</v>
      </c>
      <c r="E199" s="832" t="s">
        <v>6369</v>
      </c>
      <c r="F199" s="832" t="s">
        <v>6445</v>
      </c>
      <c r="G199" s="832" t="s">
        <v>6446</v>
      </c>
      <c r="H199" s="849">
        <v>7</v>
      </c>
      <c r="I199" s="849">
        <v>6622</v>
      </c>
      <c r="J199" s="832">
        <v>2.2732578098180571</v>
      </c>
      <c r="K199" s="832">
        <v>946</v>
      </c>
      <c r="L199" s="849">
        <v>3</v>
      </c>
      <c r="M199" s="849">
        <v>2913</v>
      </c>
      <c r="N199" s="832">
        <v>1</v>
      </c>
      <c r="O199" s="832">
        <v>971</v>
      </c>
      <c r="P199" s="849">
        <v>3</v>
      </c>
      <c r="Q199" s="849">
        <v>2916</v>
      </c>
      <c r="R199" s="837">
        <v>1.0010298661174046</v>
      </c>
      <c r="S199" s="850">
        <v>972</v>
      </c>
    </row>
    <row r="200" spans="1:19" ht="14.4" customHeight="1" x14ac:dyDescent="0.3">
      <c r="A200" s="831" t="s">
        <v>6372</v>
      </c>
      <c r="B200" s="832" t="s">
        <v>6373</v>
      </c>
      <c r="C200" s="832" t="s">
        <v>604</v>
      </c>
      <c r="D200" s="832" t="s">
        <v>2064</v>
      </c>
      <c r="E200" s="832" t="s">
        <v>6369</v>
      </c>
      <c r="F200" s="832" t="s">
        <v>6451</v>
      </c>
      <c r="G200" s="832" t="s">
        <v>6452</v>
      </c>
      <c r="H200" s="849">
        <v>9</v>
      </c>
      <c r="I200" s="849">
        <v>1413</v>
      </c>
      <c r="J200" s="832">
        <v>1.238387379491674</v>
      </c>
      <c r="K200" s="832">
        <v>157</v>
      </c>
      <c r="L200" s="849">
        <v>7</v>
      </c>
      <c r="M200" s="849">
        <v>1141</v>
      </c>
      <c r="N200" s="832">
        <v>1</v>
      </c>
      <c r="O200" s="832">
        <v>163</v>
      </c>
      <c r="P200" s="849">
        <v>11</v>
      </c>
      <c r="Q200" s="849">
        <v>1793</v>
      </c>
      <c r="R200" s="837">
        <v>1.5714285714285714</v>
      </c>
      <c r="S200" s="850">
        <v>163</v>
      </c>
    </row>
    <row r="201" spans="1:19" ht="14.4" customHeight="1" x14ac:dyDescent="0.3">
      <c r="A201" s="831" t="s">
        <v>6372</v>
      </c>
      <c r="B201" s="832" t="s">
        <v>6373</v>
      </c>
      <c r="C201" s="832" t="s">
        <v>604</v>
      </c>
      <c r="D201" s="832" t="s">
        <v>2064</v>
      </c>
      <c r="E201" s="832" t="s">
        <v>6369</v>
      </c>
      <c r="F201" s="832" t="s">
        <v>6455</v>
      </c>
      <c r="G201" s="832" t="s">
        <v>6456</v>
      </c>
      <c r="H201" s="849">
        <v>346</v>
      </c>
      <c r="I201" s="849">
        <v>11533.35</v>
      </c>
      <c r="J201" s="832">
        <v>0.50957416303669245</v>
      </c>
      <c r="K201" s="832">
        <v>33.333381502890177</v>
      </c>
      <c r="L201" s="849">
        <v>679</v>
      </c>
      <c r="M201" s="849">
        <v>22633.309999999998</v>
      </c>
      <c r="N201" s="832">
        <v>1</v>
      </c>
      <c r="O201" s="832">
        <v>33.33329896907216</v>
      </c>
      <c r="P201" s="849">
        <v>887</v>
      </c>
      <c r="Q201" s="849">
        <v>29566.630000000012</v>
      </c>
      <c r="R201" s="837">
        <v>1.3063325691204695</v>
      </c>
      <c r="S201" s="850">
        <v>33.333291995490434</v>
      </c>
    </row>
    <row r="202" spans="1:19" ht="14.4" customHeight="1" x14ac:dyDescent="0.3">
      <c r="A202" s="831" t="s">
        <v>6372</v>
      </c>
      <c r="B202" s="832" t="s">
        <v>6373</v>
      </c>
      <c r="C202" s="832" t="s">
        <v>604</v>
      </c>
      <c r="D202" s="832" t="s">
        <v>2064</v>
      </c>
      <c r="E202" s="832" t="s">
        <v>6369</v>
      </c>
      <c r="F202" s="832" t="s">
        <v>6457</v>
      </c>
      <c r="G202" s="832" t="s">
        <v>6458</v>
      </c>
      <c r="H202" s="849">
        <v>12</v>
      </c>
      <c r="I202" s="849">
        <v>1296</v>
      </c>
      <c r="J202" s="832">
        <v>0.46551724137931033</v>
      </c>
      <c r="K202" s="832">
        <v>108</v>
      </c>
      <c r="L202" s="849">
        <v>24</v>
      </c>
      <c r="M202" s="849">
        <v>2784</v>
      </c>
      <c r="N202" s="832">
        <v>1</v>
      </c>
      <c r="O202" s="832">
        <v>116</v>
      </c>
      <c r="P202" s="849"/>
      <c r="Q202" s="849"/>
      <c r="R202" s="837"/>
      <c r="S202" s="850"/>
    </row>
    <row r="203" spans="1:19" ht="14.4" customHeight="1" x14ac:dyDescent="0.3">
      <c r="A203" s="831" t="s">
        <v>6372</v>
      </c>
      <c r="B203" s="832" t="s">
        <v>6373</v>
      </c>
      <c r="C203" s="832" t="s">
        <v>604</v>
      </c>
      <c r="D203" s="832" t="s">
        <v>2064</v>
      </c>
      <c r="E203" s="832" t="s">
        <v>6369</v>
      </c>
      <c r="F203" s="832" t="s">
        <v>6459</v>
      </c>
      <c r="G203" s="832" t="s">
        <v>6460</v>
      </c>
      <c r="H203" s="849">
        <v>1</v>
      </c>
      <c r="I203" s="849">
        <v>36</v>
      </c>
      <c r="J203" s="832">
        <v>0.97297297297297303</v>
      </c>
      <c r="K203" s="832">
        <v>36</v>
      </c>
      <c r="L203" s="849">
        <v>1</v>
      </c>
      <c r="M203" s="849">
        <v>37</v>
      </c>
      <c r="N203" s="832">
        <v>1</v>
      </c>
      <c r="O203" s="832">
        <v>37</v>
      </c>
      <c r="P203" s="849">
        <v>3</v>
      </c>
      <c r="Q203" s="849">
        <v>111</v>
      </c>
      <c r="R203" s="837">
        <v>3</v>
      </c>
      <c r="S203" s="850">
        <v>37</v>
      </c>
    </row>
    <row r="204" spans="1:19" ht="14.4" customHeight="1" x14ac:dyDescent="0.3">
      <c r="A204" s="831" t="s">
        <v>6372</v>
      </c>
      <c r="B204" s="832" t="s">
        <v>6373</v>
      </c>
      <c r="C204" s="832" t="s">
        <v>604</v>
      </c>
      <c r="D204" s="832" t="s">
        <v>2064</v>
      </c>
      <c r="E204" s="832" t="s">
        <v>6369</v>
      </c>
      <c r="F204" s="832" t="s">
        <v>6461</v>
      </c>
      <c r="G204" s="832" t="s">
        <v>6462</v>
      </c>
      <c r="H204" s="849">
        <v>25</v>
      </c>
      <c r="I204" s="849">
        <v>2050</v>
      </c>
      <c r="J204" s="832">
        <v>1.7026578073089702</v>
      </c>
      <c r="K204" s="832">
        <v>82</v>
      </c>
      <c r="L204" s="849">
        <v>14</v>
      </c>
      <c r="M204" s="849">
        <v>1204</v>
      </c>
      <c r="N204" s="832">
        <v>1</v>
      </c>
      <c r="O204" s="832">
        <v>86</v>
      </c>
      <c r="P204" s="849">
        <v>28</v>
      </c>
      <c r="Q204" s="849">
        <v>2408</v>
      </c>
      <c r="R204" s="837">
        <v>2</v>
      </c>
      <c r="S204" s="850">
        <v>86</v>
      </c>
    </row>
    <row r="205" spans="1:19" ht="14.4" customHeight="1" x14ac:dyDescent="0.3">
      <c r="A205" s="831" t="s">
        <v>6372</v>
      </c>
      <c r="B205" s="832" t="s">
        <v>6373</v>
      </c>
      <c r="C205" s="832" t="s">
        <v>604</v>
      </c>
      <c r="D205" s="832" t="s">
        <v>2064</v>
      </c>
      <c r="E205" s="832" t="s">
        <v>6369</v>
      </c>
      <c r="F205" s="832" t="s">
        <v>6463</v>
      </c>
      <c r="G205" s="832" t="s">
        <v>6464</v>
      </c>
      <c r="H205" s="849">
        <v>19</v>
      </c>
      <c r="I205" s="849">
        <v>589</v>
      </c>
      <c r="J205" s="832">
        <v>1.2270833333333333</v>
      </c>
      <c r="K205" s="832">
        <v>31</v>
      </c>
      <c r="L205" s="849">
        <v>15</v>
      </c>
      <c r="M205" s="849">
        <v>480</v>
      </c>
      <c r="N205" s="832">
        <v>1</v>
      </c>
      <c r="O205" s="832">
        <v>32</v>
      </c>
      <c r="P205" s="849">
        <v>22</v>
      </c>
      <c r="Q205" s="849">
        <v>704</v>
      </c>
      <c r="R205" s="837">
        <v>1.4666666666666666</v>
      </c>
      <c r="S205" s="850">
        <v>32</v>
      </c>
    </row>
    <row r="206" spans="1:19" ht="14.4" customHeight="1" x14ac:dyDescent="0.3">
      <c r="A206" s="831" t="s">
        <v>6372</v>
      </c>
      <c r="B206" s="832" t="s">
        <v>6373</v>
      </c>
      <c r="C206" s="832" t="s">
        <v>604</v>
      </c>
      <c r="D206" s="832" t="s">
        <v>2064</v>
      </c>
      <c r="E206" s="832" t="s">
        <v>6369</v>
      </c>
      <c r="F206" s="832" t="s">
        <v>6467</v>
      </c>
      <c r="G206" s="832" t="s">
        <v>6468</v>
      </c>
      <c r="H206" s="849">
        <v>20</v>
      </c>
      <c r="I206" s="849">
        <v>7680</v>
      </c>
      <c r="J206" s="832">
        <v>0.84749503420878392</v>
      </c>
      <c r="K206" s="832">
        <v>384</v>
      </c>
      <c r="L206" s="849">
        <v>23</v>
      </c>
      <c r="M206" s="849">
        <v>9062</v>
      </c>
      <c r="N206" s="832">
        <v>1</v>
      </c>
      <c r="O206" s="832">
        <v>394</v>
      </c>
      <c r="P206" s="849">
        <v>41</v>
      </c>
      <c r="Q206" s="849">
        <v>16195</v>
      </c>
      <c r="R206" s="837">
        <v>1.7871330832045906</v>
      </c>
      <c r="S206" s="850">
        <v>395</v>
      </c>
    </row>
    <row r="207" spans="1:19" ht="14.4" customHeight="1" x14ac:dyDescent="0.3">
      <c r="A207" s="831" t="s">
        <v>6372</v>
      </c>
      <c r="B207" s="832" t="s">
        <v>6373</v>
      </c>
      <c r="C207" s="832" t="s">
        <v>604</v>
      </c>
      <c r="D207" s="832" t="s">
        <v>2064</v>
      </c>
      <c r="E207" s="832" t="s">
        <v>6369</v>
      </c>
      <c r="F207" s="832" t="s">
        <v>6470</v>
      </c>
      <c r="G207" s="832" t="s">
        <v>6471</v>
      </c>
      <c r="H207" s="849">
        <v>9</v>
      </c>
      <c r="I207" s="849">
        <v>1422</v>
      </c>
      <c r="J207" s="832">
        <v>0.73148148148148151</v>
      </c>
      <c r="K207" s="832">
        <v>158</v>
      </c>
      <c r="L207" s="849">
        <v>12</v>
      </c>
      <c r="M207" s="849">
        <v>1944</v>
      </c>
      <c r="N207" s="832">
        <v>1</v>
      </c>
      <c r="O207" s="832">
        <v>162</v>
      </c>
      <c r="P207" s="849">
        <v>21</v>
      </c>
      <c r="Q207" s="849">
        <v>3402</v>
      </c>
      <c r="R207" s="837">
        <v>1.75</v>
      </c>
      <c r="S207" s="850">
        <v>162</v>
      </c>
    </row>
    <row r="208" spans="1:19" ht="14.4" customHeight="1" x14ac:dyDescent="0.3">
      <c r="A208" s="831" t="s">
        <v>6372</v>
      </c>
      <c r="B208" s="832" t="s">
        <v>6373</v>
      </c>
      <c r="C208" s="832" t="s">
        <v>604</v>
      </c>
      <c r="D208" s="832" t="s">
        <v>2064</v>
      </c>
      <c r="E208" s="832" t="s">
        <v>6369</v>
      </c>
      <c r="F208" s="832" t="s">
        <v>6370</v>
      </c>
      <c r="G208" s="832" t="s">
        <v>6371</v>
      </c>
      <c r="H208" s="849">
        <v>40</v>
      </c>
      <c r="I208" s="849">
        <v>9400</v>
      </c>
      <c r="J208" s="832">
        <v>1.248339973439575</v>
      </c>
      <c r="K208" s="832">
        <v>235</v>
      </c>
      <c r="L208" s="849">
        <v>30</v>
      </c>
      <c r="M208" s="849">
        <v>7530</v>
      </c>
      <c r="N208" s="832">
        <v>1</v>
      </c>
      <c r="O208" s="832">
        <v>251</v>
      </c>
      <c r="P208" s="849">
        <v>34</v>
      </c>
      <c r="Q208" s="849">
        <v>8534</v>
      </c>
      <c r="R208" s="837">
        <v>1.1333333333333333</v>
      </c>
      <c r="S208" s="850">
        <v>251</v>
      </c>
    </row>
    <row r="209" spans="1:19" ht="14.4" customHeight="1" x14ac:dyDescent="0.3">
      <c r="A209" s="831" t="s">
        <v>6372</v>
      </c>
      <c r="B209" s="832" t="s">
        <v>6373</v>
      </c>
      <c r="C209" s="832" t="s">
        <v>604</v>
      </c>
      <c r="D209" s="832" t="s">
        <v>2064</v>
      </c>
      <c r="E209" s="832" t="s">
        <v>6369</v>
      </c>
      <c r="F209" s="832" t="s">
        <v>6476</v>
      </c>
      <c r="G209" s="832" t="s">
        <v>6477</v>
      </c>
      <c r="H209" s="849">
        <v>2</v>
      </c>
      <c r="I209" s="849">
        <v>228</v>
      </c>
      <c r="J209" s="832"/>
      <c r="K209" s="832">
        <v>114</v>
      </c>
      <c r="L209" s="849"/>
      <c r="M209" s="849"/>
      <c r="N209" s="832"/>
      <c r="O209" s="832"/>
      <c r="P209" s="849">
        <v>1</v>
      </c>
      <c r="Q209" s="849">
        <v>120</v>
      </c>
      <c r="R209" s="837"/>
      <c r="S209" s="850">
        <v>120</v>
      </c>
    </row>
    <row r="210" spans="1:19" ht="14.4" customHeight="1" x14ac:dyDescent="0.3">
      <c r="A210" s="831" t="s">
        <v>6372</v>
      </c>
      <c r="B210" s="832" t="s">
        <v>6373</v>
      </c>
      <c r="C210" s="832" t="s">
        <v>604</v>
      </c>
      <c r="D210" s="832" t="s">
        <v>2064</v>
      </c>
      <c r="E210" s="832" t="s">
        <v>6369</v>
      </c>
      <c r="F210" s="832" t="s">
        <v>6480</v>
      </c>
      <c r="G210" s="832" t="s">
        <v>6481</v>
      </c>
      <c r="H210" s="849">
        <v>1</v>
      </c>
      <c r="I210" s="849">
        <v>120</v>
      </c>
      <c r="J210" s="832"/>
      <c r="K210" s="832">
        <v>120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" customHeight="1" x14ac:dyDescent="0.3">
      <c r="A211" s="831" t="s">
        <v>6372</v>
      </c>
      <c r="B211" s="832" t="s">
        <v>6373</v>
      </c>
      <c r="C211" s="832" t="s">
        <v>604</v>
      </c>
      <c r="D211" s="832" t="s">
        <v>2064</v>
      </c>
      <c r="E211" s="832" t="s">
        <v>6369</v>
      </c>
      <c r="F211" s="832" t="s">
        <v>6484</v>
      </c>
      <c r="G211" s="832" t="s">
        <v>6485</v>
      </c>
      <c r="H211" s="849">
        <v>1</v>
      </c>
      <c r="I211" s="849">
        <v>179</v>
      </c>
      <c r="J211" s="832">
        <v>0.97814207650273222</v>
      </c>
      <c r="K211" s="832">
        <v>179</v>
      </c>
      <c r="L211" s="849">
        <v>1</v>
      </c>
      <c r="M211" s="849">
        <v>183</v>
      </c>
      <c r="N211" s="832">
        <v>1</v>
      </c>
      <c r="O211" s="832">
        <v>183</v>
      </c>
      <c r="P211" s="849">
        <v>3</v>
      </c>
      <c r="Q211" s="849">
        <v>549</v>
      </c>
      <c r="R211" s="837">
        <v>3</v>
      </c>
      <c r="S211" s="850">
        <v>183</v>
      </c>
    </row>
    <row r="212" spans="1:19" ht="14.4" customHeight="1" x14ac:dyDescent="0.3">
      <c r="A212" s="831" t="s">
        <v>6372</v>
      </c>
      <c r="B212" s="832" t="s">
        <v>6373</v>
      </c>
      <c r="C212" s="832" t="s">
        <v>604</v>
      </c>
      <c r="D212" s="832" t="s">
        <v>2064</v>
      </c>
      <c r="E212" s="832" t="s">
        <v>6369</v>
      </c>
      <c r="F212" s="832" t="s">
        <v>6488</v>
      </c>
      <c r="G212" s="832" t="s">
        <v>6489</v>
      </c>
      <c r="H212" s="849">
        <v>5</v>
      </c>
      <c r="I212" s="849">
        <v>1555</v>
      </c>
      <c r="J212" s="832">
        <v>1.6248693834900731</v>
      </c>
      <c r="K212" s="832">
        <v>311</v>
      </c>
      <c r="L212" s="849">
        <v>3</v>
      </c>
      <c r="M212" s="849">
        <v>957</v>
      </c>
      <c r="N212" s="832">
        <v>1</v>
      </c>
      <c r="O212" s="832">
        <v>319</v>
      </c>
      <c r="P212" s="849">
        <v>2</v>
      </c>
      <c r="Q212" s="849">
        <v>638</v>
      </c>
      <c r="R212" s="837">
        <v>0.66666666666666663</v>
      </c>
      <c r="S212" s="850">
        <v>319</v>
      </c>
    </row>
    <row r="213" spans="1:19" ht="14.4" customHeight="1" x14ac:dyDescent="0.3">
      <c r="A213" s="831" t="s">
        <v>6372</v>
      </c>
      <c r="B213" s="832" t="s">
        <v>6373</v>
      </c>
      <c r="C213" s="832" t="s">
        <v>604</v>
      </c>
      <c r="D213" s="832" t="s">
        <v>2064</v>
      </c>
      <c r="E213" s="832" t="s">
        <v>6369</v>
      </c>
      <c r="F213" s="832" t="s">
        <v>6490</v>
      </c>
      <c r="G213" s="832" t="s">
        <v>6491</v>
      </c>
      <c r="H213" s="849"/>
      <c r="I213" s="849"/>
      <c r="J213" s="832"/>
      <c r="K213" s="832"/>
      <c r="L213" s="849">
        <v>1</v>
      </c>
      <c r="M213" s="849">
        <v>500</v>
      </c>
      <c r="N213" s="832">
        <v>1</v>
      </c>
      <c r="O213" s="832">
        <v>500</v>
      </c>
      <c r="P213" s="849">
        <v>1</v>
      </c>
      <c r="Q213" s="849">
        <v>500</v>
      </c>
      <c r="R213" s="837">
        <v>1</v>
      </c>
      <c r="S213" s="850">
        <v>500</v>
      </c>
    </row>
    <row r="214" spans="1:19" ht="14.4" customHeight="1" x14ac:dyDescent="0.3">
      <c r="A214" s="831" t="s">
        <v>6372</v>
      </c>
      <c r="B214" s="832" t="s">
        <v>6373</v>
      </c>
      <c r="C214" s="832" t="s">
        <v>604</v>
      </c>
      <c r="D214" s="832" t="s">
        <v>2064</v>
      </c>
      <c r="E214" s="832" t="s">
        <v>6369</v>
      </c>
      <c r="F214" s="832" t="s">
        <v>6492</v>
      </c>
      <c r="G214" s="832" t="s">
        <v>6493</v>
      </c>
      <c r="H214" s="849">
        <v>2</v>
      </c>
      <c r="I214" s="849">
        <v>252</v>
      </c>
      <c r="J214" s="832">
        <v>1.9090909090909092</v>
      </c>
      <c r="K214" s="832">
        <v>126</v>
      </c>
      <c r="L214" s="849">
        <v>1</v>
      </c>
      <c r="M214" s="849">
        <v>132</v>
      </c>
      <c r="N214" s="832">
        <v>1</v>
      </c>
      <c r="O214" s="832">
        <v>132</v>
      </c>
      <c r="P214" s="849">
        <v>1</v>
      </c>
      <c r="Q214" s="849">
        <v>132</v>
      </c>
      <c r="R214" s="837">
        <v>1</v>
      </c>
      <c r="S214" s="850">
        <v>132</v>
      </c>
    </row>
    <row r="215" spans="1:19" ht="14.4" customHeight="1" x14ac:dyDescent="0.3">
      <c r="A215" s="831" t="s">
        <v>6372</v>
      </c>
      <c r="B215" s="832" t="s">
        <v>6373</v>
      </c>
      <c r="C215" s="832" t="s">
        <v>604</v>
      </c>
      <c r="D215" s="832" t="s">
        <v>2064</v>
      </c>
      <c r="E215" s="832" t="s">
        <v>6369</v>
      </c>
      <c r="F215" s="832" t="s">
        <v>6494</v>
      </c>
      <c r="G215" s="832" t="s">
        <v>6495</v>
      </c>
      <c r="H215" s="849">
        <v>65</v>
      </c>
      <c r="I215" s="849">
        <v>7215</v>
      </c>
      <c r="J215" s="832">
        <v>0.68194706994328924</v>
      </c>
      <c r="K215" s="832">
        <v>111</v>
      </c>
      <c r="L215" s="849">
        <v>92</v>
      </c>
      <c r="M215" s="849">
        <v>10580</v>
      </c>
      <c r="N215" s="832">
        <v>1</v>
      </c>
      <c r="O215" s="832">
        <v>115</v>
      </c>
      <c r="P215" s="849">
        <v>102</v>
      </c>
      <c r="Q215" s="849">
        <v>11730</v>
      </c>
      <c r="R215" s="837">
        <v>1.1086956521739131</v>
      </c>
      <c r="S215" s="850">
        <v>115</v>
      </c>
    </row>
    <row r="216" spans="1:19" ht="14.4" customHeight="1" x14ac:dyDescent="0.3">
      <c r="A216" s="831" t="s">
        <v>6372</v>
      </c>
      <c r="B216" s="832" t="s">
        <v>6373</v>
      </c>
      <c r="C216" s="832" t="s">
        <v>604</v>
      </c>
      <c r="D216" s="832" t="s">
        <v>2064</v>
      </c>
      <c r="E216" s="832" t="s">
        <v>6369</v>
      </c>
      <c r="F216" s="832" t="s">
        <v>6506</v>
      </c>
      <c r="G216" s="832" t="s">
        <v>6507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948</v>
      </c>
      <c r="R216" s="837"/>
      <c r="S216" s="850">
        <v>948</v>
      </c>
    </row>
    <row r="217" spans="1:19" ht="14.4" customHeight="1" x14ac:dyDescent="0.3">
      <c r="A217" s="831" t="s">
        <v>6372</v>
      </c>
      <c r="B217" s="832" t="s">
        <v>6373</v>
      </c>
      <c r="C217" s="832" t="s">
        <v>604</v>
      </c>
      <c r="D217" s="832" t="s">
        <v>2064</v>
      </c>
      <c r="E217" s="832" t="s">
        <v>6369</v>
      </c>
      <c r="F217" s="832" t="s">
        <v>6508</v>
      </c>
      <c r="G217" s="832" t="s">
        <v>6509</v>
      </c>
      <c r="H217" s="849">
        <v>33</v>
      </c>
      <c r="I217" s="849">
        <v>7359</v>
      </c>
      <c r="J217" s="832">
        <v>0.92624292007551923</v>
      </c>
      <c r="K217" s="832">
        <v>223</v>
      </c>
      <c r="L217" s="849">
        <v>35</v>
      </c>
      <c r="M217" s="849">
        <v>7945</v>
      </c>
      <c r="N217" s="832">
        <v>1</v>
      </c>
      <c r="O217" s="832">
        <v>227</v>
      </c>
      <c r="P217" s="849">
        <v>62</v>
      </c>
      <c r="Q217" s="849">
        <v>14074</v>
      </c>
      <c r="R217" s="837">
        <v>1.7714285714285714</v>
      </c>
      <c r="S217" s="850">
        <v>227</v>
      </c>
    </row>
    <row r="218" spans="1:19" ht="14.4" customHeight="1" x14ac:dyDescent="0.3">
      <c r="A218" s="831" t="s">
        <v>6372</v>
      </c>
      <c r="B218" s="832" t="s">
        <v>6373</v>
      </c>
      <c r="C218" s="832" t="s">
        <v>604</v>
      </c>
      <c r="D218" s="832" t="s">
        <v>2064</v>
      </c>
      <c r="E218" s="832" t="s">
        <v>6369</v>
      </c>
      <c r="F218" s="832" t="s">
        <v>6514</v>
      </c>
      <c r="G218" s="832" t="s">
        <v>6515</v>
      </c>
      <c r="H218" s="849"/>
      <c r="I218" s="849"/>
      <c r="J218" s="832"/>
      <c r="K218" s="832"/>
      <c r="L218" s="849"/>
      <c r="M218" s="849"/>
      <c r="N218" s="832"/>
      <c r="O218" s="832"/>
      <c r="P218" s="849">
        <v>1</v>
      </c>
      <c r="Q218" s="849">
        <v>778</v>
      </c>
      <c r="R218" s="837"/>
      <c r="S218" s="850">
        <v>778</v>
      </c>
    </row>
    <row r="219" spans="1:19" ht="14.4" customHeight="1" x14ac:dyDescent="0.3">
      <c r="A219" s="831" t="s">
        <v>6372</v>
      </c>
      <c r="B219" s="832" t="s">
        <v>6373</v>
      </c>
      <c r="C219" s="832" t="s">
        <v>604</v>
      </c>
      <c r="D219" s="832" t="s">
        <v>2064</v>
      </c>
      <c r="E219" s="832" t="s">
        <v>6369</v>
      </c>
      <c r="F219" s="832" t="s">
        <v>6520</v>
      </c>
      <c r="G219" s="832" t="s">
        <v>6521</v>
      </c>
      <c r="H219" s="849"/>
      <c r="I219" s="849"/>
      <c r="J219" s="832"/>
      <c r="K219" s="832"/>
      <c r="L219" s="849"/>
      <c r="M219" s="849"/>
      <c r="N219" s="832"/>
      <c r="O219" s="832"/>
      <c r="P219" s="849">
        <v>1</v>
      </c>
      <c r="Q219" s="849">
        <v>1034</v>
      </c>
      <c r="R219" s="837"/>
      <c r="S219" s="850">
        <v>1034</v>
      </c>
    </row>
    <row r="220" spans="1:19" ht="14.4" customHeight="1" x14ac:dyDescent="0.3">
      <c r="A220" s="831" t="s">
        <v>6372</v>
      </c>
      <c r="B220" s="832" t="s">
        <v>6373</v>
      </c>
      <c r="C220" s="832" t="s">
        <v>604</v>
      </c>
      <c r="D220" s="832" t="s">
        <v>2064</v>
      </c>
      <c r="E220" s="832" t="s">
        <v>6369</v>
      </c>
      <c r="F220" s="832" t="s">
        <v>6522</v>
      </c>
      <c r="G220" s="832" t="s">
        <v>6523</v>
      </c>
      <c r="H220" s="849"/>
      <c r="I220" s="849"/>
      <c r="J220" s="832"/>
      <c r="K220" s="832"/>
      <c r="L220" s="849">
        <v>1</v>
      </c>
      <c r="M220" s="849">
        <v>120</v>
      </c>
      <c r="N220" s="832">
        <v>1</v>
      </c>
      <c r="O220" s="832">
        <v>120</v>
      </c>
      <c r="P220" s="849">
        <v>1</v>
      </c>
      <c r="Q220" s="849">
        <v>120</v>
      </c>
      <c r="R220" s="837">
        <v>1</v>
      </c>
      <c r="S220" s="850">
        <v>120</v>
      </c>
    </row>
    <row r="221" spans="1:19" ht="14.4" customHeight="1" x14ac:dyDescent="0.3">
      <c r="A221" s="831" t="s">
        <v>6372</v>
      </c>
      <c r="B221" s="832" t="s">
        <v>6373</v>
      </c>
      <c r="C221" s="832" t="s">
        <v>604</v>
      </c>
      <c r="D221" s="832" t="s">
        <v>2064</v>
      </c>
      <c r="E221" s="832" t="s">
        <v>6369</v>
      </c>
      <c r="F221" s="832" t="s">
        <v>6526</v>
      </c>
      <c r="G221" s="832" t="s">
        <v>6527</v>
      </c>
      <c r="H221" s="849"/>
      <c r="I221" s="849"/>
      <c r="J221" s="832"/>
      <c r="K221" s="832"/>
      <c r="L221" s="849">
        <v>2</v>
      </c>
      <c r="M221" s="849">
        <v>240</v>
      </c>
      <c r="N221" s="832">
        <v>1</v>
      </c>
      <c r="O221" s="832">
        <v>120</v>
      </c>
      <c r="P221" s="849"/>
      <c r="Q221" s="849"/>
      <c r="R221" s="837"/>
      <c r="S221" s="850"/>
    </row>
    <row r="222" spans="1:19" ht="14.4" customHeight="1" x14ac:dyDescent="0.3">
      <c r="A222" s="831" t="s">
        <v>6372</v>
      </c>
      <c r="B222" s="832" t="s">
        <v>6373</v>
      </c>
      <c r="C222" s="832" t="s">
        <v>604</v>
      </c>
      <c r="D222" s="832" t="s">
        <v>2064</v>
      </c>
      <c r="E222" s="832" t="s">
        <v>6369</v>
      </c>
      <c r="F222" s="832" t="s">
        <v>6532</v>
      </c>
      <c r="G222" s="832" t="s">
        <v>6533</v>
      </c>
      <c r="H222" s="849"/>
      <c r="I222" s="849"/>
      <c r="J222" s="832"/>
      <c r="K222" s="832"/>
      <c r="L222" s="849"/>
      <c r="M222" s="849"/>
      <c r="N222" s="832"/>
      <c r="O222" s="832"/>
      <c r="P222" s="849">
        <v>3</v>
      </c>
      <c r="Q222" s="849">
        <v>537</v>
      </c>
      <c r="R222" s="837"/>
      <c r="S222" s="850">
        <v>179</v>
      </c>
    </row>
    <row r="223" spans="1:19" ht="14.4" customHeight="1" x14ac:dyDescent="0.3">
      <c r="A223" s="831" t="s">
        <v>6372</v>
      </c>
      <c r="B223" s="832" t="s">
        <v>6373</v>
      </c>
      <c r="C223" s="832" t="s">
        <v>604</v>
      </c>
      <c r="D223" s="832" t="s">
        <v>2065</v>
      </c>
      <c r="E223" s="832" t="s">
        <v>6374</v>
      </c>
      <c r="F223" s="832" t="s">
        <v>6377</v>
      </c>
      <c r="G223" s="832" t="s">
        <v>6378</v>
      </c>
      <c r="H223" s="849">
        <v>5.5</v>
      </c>
      <c r="I223" s="849">
        <v>830.75</v>
      </c>
      <c r="J223" s="832">
        <v>1.3415421881308034</v>
      </c>
      <c r="K223" s="832">
        <v>151.04545454545453</v>
      </c>
      <c r="L223" s="849">
        <v>4.0999999999999996</v>
      </c>
      <c r="M223" s="849">
        <v>619.25</v>
      </c>
      <c r="N223" s="832">
        <v>1</v>
      </c>
      <c r="O223" s="832">
        <v>151.03658536585368</v>
      </c>
      <c r="P223" s="849">
        <v>3.6999999999999997</v>
      </c>
      <c r="Q223" s="849">
        <v>518.20000000000005</v>
      </c>
      <c r="R223" s="837">
        <v>0.83681873233750514</v>
      </c>
      <c r="S223" s="850">
        <v>140.05405405405406</v>
      </c>
    </row>
    <row r="224" spans="1:19" ht="14.4" customHeight="1" x14ac:dyDescent="0.3">
      <c r="A224" s="831" t="s">
        <v>6372</v>
      </c>
      <c r="B224" s="832" t="s">
        <v>6373</v>
      </c>
      <c r="C224" s="832" t="s">
        <v>604</v>
      </c>
      <c r="D224" s="832" t="s">
        <v>2065</v>
      </c>
      <c r="E224" s="832" t="s">
        <v>6374</v>
      </c>
      <c r="F224" s="832" t="s">
        <v>6383</v>
      </c>
      <c r="G224" s="832" t="s">
        <v>1870</v>
      </c>
      <c r="H224" s="849"/>
      <c r="I224" s="849"/>
      <c r="J224" s="832"/>
      <c r="K224" s="832"/>
      <c r="L224" s="849">
        <v>0.2</v>
      </c>
      <c r="M224" s="849">
        <v>15.37</v>
      </c>
      <c r="N224" s="832">
        <v>1</v>
      </c>
      <c r="O224" s="832">
        <v>76.849999999999994</v>
      </c>
      <c r="P224" s="849">
        <v>0.2</v>
      </c>
      <c r="Q224" s="849">
        <v>15.37</v>
      </c>
      <c r="R224" s="837">
        <v>1</v>
      </c>
      <c r="S224" s="850">
        <v>76.849999999999994</v>
      </c>
    </row>
    <row r="225" spans="1:19" ht="14.4" customHeight="1" x14ac:dyDescent="0.3">
      <c r="A225" s="831" t="s">
        <v>6372</v>
      </c>
      <c r="B225" s="832" t="s">
        <v>6373</v>
      </c>
      <c r="C225" s="832" t="s">
        <v>604</v>
      </c>
      <c r="D225" s="832" t="s">
        <v>2065</v>
      </c>
      <c r="E225" s="832" t="s">
        <v>6374</v>
      </c>
      <c r="F225" s="832" t="s">
        <v>6384</v>
      </c>
      <c r="G225" s="832" t="s">
        <v>637</v>
      </c>
      <c r="H225" s="849"/>
      <c r="I225" s="849"/>
      <c r="J225" s="832"/>
      <c r="K225" s="832"/>
      <c r="L225" s="849">
        <v>0.1</v>
      </c>
      <c r="M225" s="849">
        <v>7.8</v>
      </c>
      <c r="N225" s="832">
        <v>1</v>
      </c>
      <c r="O225" s="832">
        <v>78</v>
      </c>
      <c r="P225" s="849"/>
      <c r="Q225" s="849"/>
      <c r="R225" s="837"/>
      <c r="S225" s="850"/>
    </row>
    <row r="226" spans="1:19" ht="14.4" customHeight="1" x14ac:dyDescent="0.3">
      <c r="A226" s="831" t="s">
        <v>6372</v>
      </c>
      <c r="B226" s="832" t="s">
        <v>6373</v>
      </c>
      <c r="C226" s="832" t="s">
        <v>604</v>
      </c>
      <c r="D226" s="832" t="s">
        <v>2065</v>
      </c>
      <c r="E226" s="832" t="s">
        <v>6374</v>
      </c>
      <c r="F226" s="832" t="s">
        <v>6387</v>
      </c>
      <c r="G226" s="832" t="s">
        <v>1268</v>
      </c>
      <c r="H226" s="849">
        <v>0.2</v>
      </c>
      <c r="I226" s="849">
        <v>52.81</v>
      </c>
      <c r="J226" s="832"/>
      <c r="K226" s="832">
        <v>264.05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6372</v>
      </c>
      <c r="B227" s="832" t="s">
        <v>6373</v>
      </c>
      <c r="C227" s="832" t="s">
        <v>604</v>
      </c>
      <c r="D227" s="832" t="s">
        <v>2065</v>
      </c>
      <c r="E227" s="832" t="s">
        <v>6374</v>
      </c>
      <c r="F227" s="832" t="s">
        <v>6391</v>
      </c>
      <c r="G227" s="832" t="s">
        <v>6392</v>
      </c>
      <c r="H227" s="849">
        <v>1</v>
      </c>
      <c r="I227" s="849">
        <v>144.97</v>
      </c>
      <c r="J227" s="832">
        <v>1</v>
      </c>
      <c r="K227" s="832">
        <v>144.97</v>
      </c>
      <c r="L227" s="849">
        <v>1</v>
      </c>
      <c r="M227" s="849">
        <v>144.97</v>
      </c>
      <c r="N227" s="832">
        <v>1</v>
      </c>
      <c r="O227" s="832">
        <v>144.97</v>
      </c>
      <c r="P227" s="849"/>
      <c r="Q227" s="849"/>
      <c r="R227" s="837"/>
      <c r="S227" s="850"/>
    </row>
    <row r="228" spans="1:19" ht="14.4" customHeight="1" x14ac:dyDescent="0.3">
      <c r="A228" s="831" t="s">
        <v>6372</v>
      </c>
      <c r="B228" s="832" t="s">
        <v>6373</v>
      </c>
      <c r="C228" s="832" t="s">
        <v>604</v>
      </c>
      <c r="D228" s="832" t="s">
        <v>2065</v>
      </c>
      <c r="E228" s="832" t="s">
        <v>6374</v>
      </c>
      <c r="F228" s="832" t="s">
        <v>6393</v>
      </c>
      <c r="G228" s="832" t="s">
        <v>1268</v>
      </c>
      <c r="H228" s="849">
        <v>1.5999999999999999</v>
      </c>
      <c r="I228" s="849">
        <v>318.45999999999998</v>
      </c>
      <c r="J228" s="832">
        <v>0.67003303246439005</v>
      </c>
      <c r="K228" s="832">
        <v>199.03749999999999</v>
      </c>
      <c r="L228" s="849">
        <v>1.8</v>
      </c>
      <c r="M228" s="849">
        <v>475.29</v>
      </c>
      <c r="N228" s="832">
        <v>1</v>
      </c>
      <c r="O228" s="832">
        <v>264.05</v>
      </c>
      <c r="P228" s="849">
        <v>0.54</v>
      </c>
      <c r="Q228" s="849">
        <v>114.06</v>
      </c>
      <c r="R228" s="837">
        <v>0.23997980180521367</v>
      </c>
      <c r="S228" s="850">
        <v>211.2222222222222</v>
      </c>
    </row>
    <row r="229" spans="1:19" ht="14.4" customHeight="1" x14ac:dyDescent="0.3">
      <c r="A229" s="831" t="s">
        <v>6372</v>
      </c>
      <c r="B229" s="832" t="s">
        <v>6373</v>
      </c>
      <c r="C229" s="832" t="s">
        <v>604</v>
      </c>
      <c r="D229" s="832" t="s">
        <v>2065</v>
      </c>
      <c r="E229" s="832" t="s">
        <v>6369</v>
      </c>
      <c r="F229" s="832" t="s">
        <v>6398</v>
      </c>
      <c r="G229" s="832" t="s">
        <v>6399</v>
      </c>
      <c r="H229" s="849">
        <v>97</v>
      </c>
      <c r="I229" s="849">
        <v>7857</v>
      </c>
      <c r="J229" s="832">
        <v>1.2967486383891731</v>
      </c>
      <c r="K229" s="832">
        <v>81</v>
      </c>
      <c r="L229" s="849">
        <v>73</v>
      </c>
      <c r="M229" s="849">
        <v>6059</v>
      </c>
      <c r="N229" s="832">
        <v>1</v>
      </c>
      <c r="O229" s="832">
        <v>83</v>
      </c>
      <c r="P229" s="849">
        <v>39</v>
      </c>
      <c r="Q229" s="849">
        <v>3237</v>
      </c>
      <c r="R229" s="837">
        <v>0.53424657534246578</v>
      </c>
      <c r="S229" s="850">
        <v>83</v>
      </c>
    </row>
    <row r="230" spans="1:19" ht="14.4" customHeight="1" x14ac:dyDescent="0.3">
      <c r="A230" s="831" t="s">
        <v>6372</v>
      </c>
      <c r="B230" s="832" t="s">
        <v>6373</v>
      </c>
      <c r="C230" s="832" t="s">
        <v>604</v>
      </c>
      <c r="D230" s="832" t="s">
        <v>2065</v>
      </c>
      <c r="E230" s="832" t="s">
        <v>6369</v>
      </c>
      <c r="F230" s="832" t="s">
        <v>6400</v>
      </c>
      <c r="G230" s="832" t="s">
        <v>6401</v>
      </c>
      <c r="H230" s="849"/>
      <c r="I230" s="849"/>
      <c r="J230" s="832"/>
      <c r="K230" s="832"/>
      <c r="L230" s="849">
        <v>1</v>
      </c>
      <c r="M230" s="849">
        <v>106</v>
      </c>
      <c r="N230" s="832">
        <v>1</v>
      </c>
      <c r="O230" s="832">
        <v>106</v>
      </c>
      <c r="P230" s="849"/>
      <c r="Q230" s="849"/>
      <c r="R230" s="837"/>
      <c r="S230" s="850"/>
    </row>
    <row r="231" spans="1:19" ht="14.4" customHeight="1" x14ac:dyDescent="0.3">
      <c r="A231" s="831" t="s">
        <v>6372</v>
      </c>
      <c r="B231" s="832" t="s">
        <v>6373</v>
      </c>
      <c r="C231" s="832" t="s">
        <v>604</v>
      </c>
      <c r="D231" s="832" t="s">
        <v>2065</v>
      </c>
      <c r="E231" s="832" t="s">
        <v>6369</v>
      </c>
      <c r="F231" s="832" t="s">
        <v>6402</v>
      </c>
      <c r="G231" s="832" t="s">
        <v>6403</v>
      </c>
      <c r="H231" s="849">
        <v>2</v>
      </c>
      <c r="I231" s="849">
        <v>70</v>
      </c>
      <c r="J231" s="832"/>
      <c r="K231" s="832">
        <v>35</v>
      </c>
      <c r="L231" s="849"/>
      <c r="M231" s="849"/>
      <c r="N231" s="832"/>
      <c r="O231" s="832"/>
      <c r="P231" s="849"/>
      <c r="Q231" s="849"/>
      <c r="R231" s="837"/>
      <c r="S231" s="850"/>
    </row>
    <row r="232" spans="1:19" ht="14.4" customHeight="1" x14ac:dyDescent="0.3">
      <c r="A232" s="831" t="s">
        <v>6372</v>
      </c>
      <c r="B232" s="832" t="s">
        <v>6373</v>
      </c>
      <c r="C232" s="832" t="s">
        <v>604</v>
      </c>
      <c r="D232" s="832" t="s">
        <v>2065</v>
      </c>
      <c r="E232" s="832" t="s">
        <v>6369</v>
      </c>
      <c r="F232" s="832" t="s">
        <v>6411</v>
      </c>
      <c r="G232" s="832" t="s">
        <v>6412</v>
      </c>
      <c r="H232" s="849">
        <v>4</v>
      </c>
      <c r="I232" s="849">
        <v>804</v>
      </c>
      <c r="J232" s="832">
        <v>1.9420289855072463</v>
      </c>
      <c r="K232" s="832">
        <v>201</v>
      </c>
      <c r="L232" s="849">
        <v>2</v>
      </c>
      <c r="M232" s="849">
        <v>414</v>
      </c>
      <c r="N232" s="832">
        <v>1</v>
      </c>
      <c r="O232" s="832">
        <v>207</v>
      </c>
      <c r="P232" s="849"/>
      <c r="Q232" s="849"/>
      <c r="R232" s="837"/>
      <c r="S232" s="850"/>
    </row>
    <row r="233" spans="1:19" ht="14.4" customHeight="1" x14ac:dyDescent="0.3">
      <c r="A233" s="831" t="s">
        <v>6372</v>
      </c>
      <c r="B233" s="832" t="s">
        <v>6373</v>
      </c>
      <c r="C233" s="832" t="s">
        <v>604</v>
      </c>
      <c r="D233" s="832" t="s">
        <v>2065</v>
      </c>
      <c r="E233" s="832" t="s">
        <v>6369</v>
      </c>
      <c r="F233" s="832" t="s">
        <v>6413</v>
      </c>
      <c r="G233" s="832" t="s">
        <v>6414</v>
      </c>
      <c r="H233" s="849">
        <v>2</v>
      </c>
      <c r="I233" s="849">
        <v>602</v>
      </c>
      <c r="J233" s="832">
        <v>0.32470334412081986</v>
      </c>
      <c r="K233" s="832">
        <v>301</v>
      </c>
      <c r="L233" s="849">
        <v>6</v>
      </c>
      <c r="M233" s="849">
        <v>1854</v>
      </c>
      <c r="N233" s="832">
        <v>1</v>
      </c>
      <c r="O233" s="832">
        <v>309</v>
      </c>
      <c r="P233" s="849"/>
      <c r="Q233" s="849"/>
      <c r="R233" s="837"/>
      <c r="S233" s="850"/>
    </row>
    <row r="234" spans="1:19" ht="14.4" customHeight="1" x14ac:dyDescent="0.3">
      <c r="A234" s="831" t="s">
        <v>6372</v>
      </c>
      <c r="B234" s="832" t="s">
        <v>6373</v>
      </c>
      <c r="C234" s="832" t="s">
        <v>604</v>
      </c>
      <c r="D234" s="832" t="s">
        <v>2065</v>
      </c>
      <c r="E234" s="832" t="s">
        <v>6369</v>
      </c>
      <c r="F234" s="832" t="s">
        <v>6417</v>
      </c>
      <c r="G234" s="832" t="s">
        <v>6418</v>
      </c>
      <c r="H234" s="849">
        <v>35</v>
      </c>
      <c r="I234" s="849">
        <v>3325</v>
      </c>
      <c r="J234" s="832">
        <v>0.95959595959595956</v>
      </c>
      <c r="K234" s="832">
        <v>95</v>
      </c>
      <c r="L234" s="849">
        <v>35</v>
      </c>
      <c r="M234" s="849">
        <v>3465</v>
      </c>
      <c r="N234" s="832">
        <v>1</v>
      </c>
      <c r="O234" s="832">
        <v>99</v>
      </c>
      <c r="P234" s="849">
        <v>26</v>
      </c>
      <c r="Q234" s="849">
        <v>2574</v>
      </c>
      <c r="R234" s="837">
        <v>0.74285714285714288</v>
      </c>
      <c r="S234" s="850">
        <v>99</v>
      </c>
    </row>
    <row r="235" spans="1:19" ht="14.4" customHeight="1" x14ac:dyDescent="0.3">
      <c r="A235" s="831" t="s">
        <v>6372</v>
      </c>
      <c r="B235" s="832" t="s">
        <v>6373</v>
      </c>
      <c r="C235" s="832" t="s">
        <v>604</v>
      </c>
      <c r="D235" s="832" t="s">
        <v>2065</v>
      </c>
      <c r="E235" s="832" t="s">
        <v>6369</v>
      </c>
      <c r="F235" s="832" t="s">
        <v>6419</v>
      </c>
      <c r="G235" s="832" t="s">
        <v>6420</v>
      </c>
      <c r="H235" s="849">
        <v>1</v>
      </c>
      <c r="I235" s="849">
        <v>324</v>
      </c>
      <c r="J235" s="832"/>
      <c r="K235" s="832">
        <v>324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 t="s">
        <v>6372</v>
      </c>
      <c r="B236" s="832" t="s">
        <v>6373</v>
      </c>
      <c r="C236" s="832" t="s">
        <v>604</v>
      </c>
      <c r="D236" s="832" t="s">
        <v>2065</v>
      </c>
      <c r="E236" s="832" t="s">
        <v>6369</v>
      </c>
      <c r="F236" s="832" t="s">
        <v>6421</v>
      </c>
      <c r="G236" s="832" t="s">
        <v>6422</v>
      </c>
      <c r="H236" s="849">
        <v>13</v>
      </c>
      <c r="I236" s="849">
        <v>1209</v>
      </c>
      <c r="J236" s="832">
        <v>0.54190945764231291</v>
      </c>
      <c r="K236" s="832">
        <v>93</v>
      </c>
      <c r="L236" s="849">
        <v>23</v>
      </c>
      <c r="M236" s="849">
        <v>2231</v>
      </c>
      <c r="N236" s="832">
        <v>1</v>
      </c>
      <c r="O236" s="832">
        <v>97</v>
      </c>
      <c r="P236" s="849">
        <v>10</v>
      </c>
      <c r="Q236" s="849">
        <v>970</v>
      </c>
      <c r="R236" s="837">
        <v>0.43478260869565216</v>
      </c>
      <c r="S236" s="850">
        <v>97</v>
      </c>
    </row>
    <row r="237" spans="1:19" ht="14.4" customHeight="1" x14ac:dyDescent="0.3">
      <c r="A237" s="831" t="s">
        <v>6372</v>
      </c>
      <c r="B237" s="832" t="s">
        <v>6373</v>
      </c>
      <c r="C237" s="832" t="s">
        <v>604</v>
      </c>
      <c r="D237" s="832" t="s">
        <v>2065</v>
      </c>
      <c r="E237" s="832" t="s">
        <v>6369</v>
      </c>
      <c r="F237" s="832" t="s">
        <v>6423</v>
      </c>
      <c r="G237" s="832" t="s">
        <v>6424</v>
      </c>
      <c r="H237" s="849">
        <v>1136</v>
      </c>
      <c r="I237" s="849">
        <v>134048</v>
      </c>
      <c r="J237" s="832">
        <v>0.86353329210472063</v>
      </c>
      <c r="K237" s="832">
        <v>118</v>
      </c>
      <c r="L237" s="849">
        <v>1232</v>
      </c>
      <c r="M237" s="849">
        <v>155232</v>
      </c>
      <c r="N237" s="832">
        <v>1</v>
      </c>
      <c r="O237" s="832">
        <v>126</v>
      </c>
      <c r="P237" s="849">
        <v>799</v>
      </c>
      <c r="Q237" s="849">
        <v>100674</v>
      </c>
      <c r="R237" s="837">
        <v>0.64853896103896103</v>
      </c>
      <c r="S237" s="850">
        <v>126</v>
      </c>
    </row>
    <row r="238" spans="1:19" ht="14.4" customHeight="1" x14ac:dyDescent="0.3">
      <c r="A238" s="831" t="s">
        <v>6372</v>
      </c>
      <c r="B238" s="832" t="s">
        <v>6373</v>
      </c>
      <c r="C238" s="832" t="s">
        <v>604</v>
      </c>
      <c r="D238" s="832" t="s">
        <v>2065</v>
      </c>
      <c r="E238" s="832" t="s">
        <v>6369</v>
      </c>
      <c r="F238" s="832" t="s">
        <v>6427</v>
      </c>
      <c r="G238" s="832" t="s">
        <v>6428</v>
      </c>
      <c r="H238" s="849"/>
      <c r="I238" s="849"/>
      <c r="J238" s="832"/>
      <c r="K238" s="832"/>
      <c r="L238" s="849">
        <v>1</v>
      </c>
      <c r="M238" s="849">
        <v>427</v>
      </c>
      <c r="N238" s="832">
        <v>1</v>
      </c>
      <c r="O238" s="832">
        <v>427</v>
      </c>
      <c r="P238" s="849"/>
      <c r="Q238" s="849"/>
      <c r="R238" s="837"/>
      <c r="S238" s="850"/>
    </row>
    <row r="239" spans="1:19" ht="14.4" customHeight="1" x14ac:dyDescent="0.3">
      <c r="A239" s="831" t="s">
        <v>6372</v>
      </c>
      <c r="B239" s="832" t="s">
        <v>6373</v>
      </c>
      <c r="C239" s="832" t="s">
        <v>604</v>
      </c>
      <c r="D239" s="832" t="s">
        <v>2065</v>
      </c>
      <c r="E239" s="832" t="s">
        <v>6369</v>
      </c>
      <c r="F239" s="832" t="s">
        <v>6431</v>
      </c>
      <c r="G239" s="832" t="s">
        <v>6432</v>
      </c>
      <c r="H239" s="849">
        <v>1</v>
      </c>
      <c r="I239" s="849">
        <v>486</v>
      </c>
      <c r="J239" s="832"/>
      <c r="K239" s="832">
        <v>486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6372</v>
      </c>
      <c r="B240" s="832" t="s">
        <v>6373</v>
      </c>
      <c r="C240" s="832" t="s">
        <v>604</v>
      </c>
      <c r="D240" s="832" t="s">
        <v>2065</v>
      </c>
      <c r="E240" s="832" t="s">
        <v>6369</v>
      </c>
      <c r="F240" s="832" t="s">
        <v>6439</v>
      </c>
      <c r="G240" s="832" t="s">
        <v>6440</v>
      </c>
      <c r="H240" s="849">
        <v>5</v>
      </c>
      <c r="I240" s="849">
        <v>8185</v>
      </c>
      <c r="J240" s="832">
        <v>0.9761478831246273</v>
      </c>
      <c r="K240" s="832">
        <v>1637</v>
      </c>
      <c r="L240" s="849">
        <v>5</v>
      </c>
      <c r="M240" s="849">
        <v>8385</v>
      </c>
      <c r="N240" s="832">
        <v>1</v>
      </c>
      <c r="O240" s="832">
        <v>1677</v>
      </c>
      <c r="P240" s="849">
        <v>2</v>
      </c>
      <c r="Q240" s="849">
        <v>3356</v>
      </c>
      <c r="R240" s="837">
        <v>0.40023852116875375</v>
      </c>
      <c r="S240" s="850">
        <v>1678</v>
      </c>
    </row>
    <row r="241" spans="1:19" ht="14.4" customHeight="1" x14ac:dyDescent="0.3">
      <c r="A241" s="831" t="s">
        <v>6372</v>
      </c>
      <c r="B241" s="832" t="s">
        <v>6373</v>
      </c>
      <c r="C241" s="832" t="s">
        <v>604</v>
      </c>
      <c r="D241" s="832" t="s">
        <v>2065</v>
      </c>
      <c r="E241" s="832" t="s">
        <v>6369</v>
      </c>
      <c r="F241" s="832" t="s">
        <v>6443</v>
      </c>
      <c r="G241" s="832" t="s">
        <v>6444</v>
      </c>
      <c r="H241" s="849">
        <v>13</v>
      </c>
      <c r="I241" s="849">
        <v>16692</v>
      </c>
      <c r="J241" s="832">
        <v>1.8216741241951326</v>
      </c>
      <c r="K241" s="832">
        <v>1284</v>
      </c>
      <c r="L241" s="849">
        <v>7</v>
      </c>
      <c r="M241" s="849">
        <v>9163</v>
      </c>
      <c r="N241" s="832">
        <v>1</v>
      </c>
      <c r="O241" s="832">
        <v>1309</v>
      </c>
      <c r="P241" s="849">
        <v>7</v>
      </c>
      <c r="Q241" s="849">
        <v>9170</v>
      </c>
      <c r="R241" s="837">
        <v>1.0007639419404126</v>
      </c>
      <c r="S241" s="850">
        <v>1310</v>
      </c>
    </row>
    <row r="242" spans="1:19" ht="14.4" customHeight="1" x14ac:dyDescent="0.3">
      <c r="A242" s="831" t="s">
        <v>6372</v>
      </c>
      <c r="B242" s="832" t="s">
        <v>6373</v>
      </c>
      <c r="C242" s="832" t="s">
        <v>604</v>
      </c>
      <c r="D242" s="832" t="s">
        <v>2065</v>
      </c>
      <c r="E242" s="832" t="s">
        <v>6369</v>
      </c>
      <c r="F242" s="832" t="s">
        <v>6445</v>
      </c>
      <c r="G242" s="832" t="s">
        <v>6446</v>
      </c>
      <c r="H242" s="849">
        <v>1</v>
      </c>
      <c r="I242" s="849">
        <v>946</v>
      </c>
      <c r="J242" s="832">
        <v>0.24356333676622038</v>
      </c>
      <c r="K242" s="832">
        <v>946</v>
      </c>
      <c r="L242" s="849">
        <v>4</v>
      </c>
      <c r="M242" s="849">
        <v>3884</v>
      </c>
      <c r="N242" s="832">
        <v>1</v>
      </c>
      <c r="O242" s="832">
        <v>971</v>
      </c>
      <c r="P242" s="849">
        <v>4</v>
      </c>
      <c r="Q242" s="849">
        <v>3888</v>
      </c>
      <c r="R242" s="837">
        <v>1.0010298661174046</v>
      </c>
      <c r="S242" s="850">
        <v>972</v>
      </c>
    </row>
    <row r="243" spans="1:19" ht="14.4" customHeight="1" x14ac:dyDescent="0.3">
      <c r="A243" s="831" t="s">
        <v>6372</v>
      </c>
      <c r="B243" s="832" t="s">
        <v>6373</v>
      </c>
      <c r="C243" s="832" t="s">
        <v>604</v>
      </c>
      <c r="D243" s="832" t="s">
        <v>2065</v>
      </c>
      <c r="E243" s="832" t="s">
        <v>6369</v>
      </c>
      <c r="F243" s="832" t="s">
        <v>6447</v>
      </c>
      <c r="G243" s="832" t="s">
        <v>6448</v>
      </c>
      <c r="H243" s="849">
        <v>5</v>
      </c>
      <c r="I243" s="849">
        <v>4800</v>
      </c>
      <c r="J243" s="832">
        <v>1.218274111675127</v>
      </c>
      <c r="K243" s="832">
        <v>960</v>
      </c>
      <c r="L243" s="849">
        <v>4</v>
      </c>
      <c r="M243" s="849">
        <v>3940</v>
      </c>
      <c r="N243" s="832">
        <v>1</v>
      </c>
      <c r="O243" s="832">
        <v>985</v>
      </c>
      <c r="P243" s="849">
        <v>4</v>
      </c>
      <c r="Q243" s="849">
        <v>3944</v>
      </c>
      <c r="R243" s="837">
        <v>1.001015228426396</v>
      </c>
      <c r="S243" s="850">
        <v>986</v>
      </c>
    </row>
    <row r="244" spans="1:19" ht="14.4" customHeight="1" x14ac:dyDescent="0.3">
      <c r="A244" s="831" t="s">
        <v>6372</v>
      </c>
      <c r="B244" s="832" t="s">
        <v>6373</v>
      </c>
      <c r="C244" s="832" t="s">
        <v>604</v>
      </c>
      <c r="D244" s="832" t="s">
        <v>2065</v>
      </c>
      <c r="E244" s="832" t="s">
        <v>6369</v>
      </c>
      <c r="F244" s="832" t="s">
        <v>6451</v>
      </c>
      <c r="G244" s="832" t="s">
        <v>6452</v>
      </c>
      <c r="H244" s="849">
        <v>13</v>
      </c>
      <c r="I244" s="849">
        <v>2041</v>
      </c>
      <c r="J244" s="832">
        <v>1.1383156720580034</v>
      </c>
      <c r="K244" s="832">
        <v>157</v>
      </c>
      <c r="L244" s="849">
        <v>11</v>
      </c>
      <c r="M244" s="849">
        <v>1793</v>
      </c>
      <c r="N244" s="832">
        <v>1</v>
      </c>
      <c r="O244" s="832">
        <v>163</v>
      </c>
      <c r="P244" s="849">
        <v>4</v>
      </c>
      <c r="Q244" s="849">
        <v>652</v>
      </c>
      <c r="R244" s="837">
        <v>0.36363636363636365</v>
      </c>
      <c r="S244" s="850">
        <v>163</v>
      </c>
    </row>
    <row r="245" spans="1:19" ht="14.4" customHeight="1" x14ac:dyDescent="0.3">
      <c r="A245" s="831" t="s">
        <v>6372</v>
      </c>
      <c r="B245" s="832" t="s">
        <v>6373</v>
      </c>
      <c r="C245" s="832" t="s">
        <v>604</v>
      </c>
      <c r="D245" s="832" t="s">
        <v>2065</v>
      </c>
      <c r="E245" s="832" t="s">
        <v>6369</v>
      </c>
      <c r="F245" s="832" t="s">
        <v>6455</v>
      </c>
      <c r="G245" s="832" t="s">
        <v>6456</v>
      </c>
      <c r="H245" s="849">
        <v>510</v>
      </c>
      <c r="I245" s="849">
        <v>16999.990000000002</v>
      </c>
      <c r="J245" s="832">
        <v>0.5014755188357265</v>
      </c>
      <c r="K245" s="832">
        <v>33.3333137254902</v>
      </c>
      <c r="L245" s="849">
        <v>1017</v>
      </c>
      <c r="M245" s="849">
        <v>33899.94000000001</v>
      </c>
      <c r="N245" s="832">
        <v>1</v>
      </c>
      <c r="O245" s="832">
        <v>33.333274336283196</v>
      </c>
      <c r="P245" s="849">
        <v>698</v>
      </c>
      <c r="Q245" s="849">
        <v>23266.630000000012</v>
      </c>
      <c r="R245" s="837">
        <v>0.68633248318433615</v>
      </c>
      <c r="S245" s="850">
        <v>33.333280802292279</v>
      </c>
    </row>
    <row r="246" spans="1:19" ht="14.4" customHeight="1" x14ac:dyDescent="0.3">
      <c r="A246" s="831" t="s">
        <v>6372</v>
      </c>
      <c r="B246" s="832" t="s">
        <v>6373</v>
      </c>
      <c r="C246" s="832" t="s">
        <v>604</v>
      </c>
      <c r="D246" s="832" t="s">
        <v>2065</v>
      </c>
      <c r="E246" s="832" t="s">
        <v>6369</v>
      </c>
      <c r="F246" s="832" t="s">
        <v>6459</v>
      </c>
      <c r="G246" s="832" t="s">
        <v>6460</v>
      </c>
      <c r="H246" s="849">
        <v>7</v>
      </c>
      <c r="I246" s="849">
        <v>252</v>
      </c>
      <c r="J246" s="832">
        <v>0.97297297297297303</v>
      </c>
      <c r="K246" s="832">
        <v>36</v>
      </c>
      <c r="L246" s="849">
        <v>7</v>
      </c>
      <c r="M246" s="849">
        <v>259</v>
      </c>
      <c r="N246" s="832">
        <v>1</v>
      </c>
      <c r="O246" s="832">
        <v>37</v>
      </c>
      <c r="P246" s="849">
        <v>1</v>
      </c>
      <c r="Q246" s="849">
        <v>37</v>
      </c>
      <c r="R246" s="837">
        <v>0.14285714285714285</v>
      </c>
      <c r="S246" s="850">
        <v>37</v>
      </c>
    </row>
    <row r="247" spans="1:19" ht="14.4" customHeight="1" x14ac:dyDescent="0.3">
      <c r="A247" s="831" t="s">
        <v>6372</v>
      </c>
      <c r="B247" s="832" t="s">
        <v>6373</v>
      </c>
      <c r="C247" s="832" t="s">
        <v>604</v>
      </c>
      <c r="D247" s="832" t="s">
        <v>2065</v>
      </c>
      <c r="E247" s="832" t="s">
        <v>6369</v>
      </c>
      <c r="F247" s="832" t="s">
        <v>6461</v>
      </c>
      <c r="G247" s="832" t="s">
        <v>6462</v>
      </c>
      <c r="H247" s="849">
        <v>22</v>
      </c>
      <c r="I247" s="849">
        <v>1804</v>
      </c>
      <c r="J247" s="832">
        <v>1.0488372093023255</v>
      </c>
      <c r="K247" s="832">
        <v>82</v>
      </c>
      <c r="L247" s="849">
        <v>20</v>
      </c>
      <c r="M247" s="849">
        <v>1720</v>
      </c>
      <c r="N247" s="832">
        <v>1</v>
      </c>
      <c r="O247" s="832">
        <v>86</v>
      </c>
      <c r="P247" s="849">
        <v>18</v>
      </c>
      <c r="Q247" s="849">
        <v>1548</v>
      </c>
      <c r="R247" s="837">
        <v>0.9</v>
      </c>
      <c r="S247" s="850">
        <v>86</v>
      </c>
    </row>
    <row r="248" spans="1:19" ht="14.4" customHeight="1" x14ac:dyDescent="0.3">
      <c r="A248" s="831" t="s">
        <v>6372</v>
      </c>
      <c r="B248" s="832" t="s">
        <v>6373</v>
      </c>
      <c r="C248" s="832" t="s">
        <v>604</v>
      </c>
      <c r="D248" s="832" t="s">
        <v>2065</v>
      </c>
      <c r="E248" s="832" t="s">
        <v>6369</v>
      </c>
      <c r="F248" s="832" t="s">
        <v>6463</v>
      </c>
      <c r="G248" s="832" t="s">
        <v>6464</v>
      </c>
      <c r="H248" s="849">
        <v>19</v>
      </c>
      <c r="I248" s="849">
        <v>589</v>
      </c>
      <c r="J248" s="832">
        <v>0.92031249999999998</v>
      </c>
      <c r="K248" s="832">
        <v>31</v>
      </c>
      <c r="L248" s="849">
        <v>20</v>
      </c>
      <c r="M248" s="849">
        <v>640</v>
      </c>
      <c r="N248" s="832">
        <v>1</v>
      </c>
      <c r="O248" s="832">
        <v>32</v>
      </c>
      <c r="P248" s="849">
        <v>17</v>
      </c>
      <c r="Q248" s="849">
        <v>544</v>
      </c>
      <c r="R248" s="837">
        <v>0.85</v>
      </c>
      <c r="S248" s="850">
        <v>32</v>
      </c>
    </row>
    <row r="249" spans="1:19" ht="14.4" customHeight="1" x14ac:dyDescent="0.3">
      <c r="A249" s="831" t="s">
        <v>6372</v>
      </c>
      <c r="B249" s="832" t="s">
        <v>6373</v>
      </c>
      <c r="C249" s="832" t="s">
        <v>604</v>
      </c>
      <c r="D249" s="832" t="s">
        <v>2065</v>
      </c>
      <c r="E249" s="832" t="s">
        <v>6369</v>
      </c>
      <c r="F249" s="832" t="s">
        <v>6467</v>
      </c>
      <c r="G249" s="832" t="s">
        <v>6468</v>
      </c>
      <c r="H249" s="849">
        <v>3</v>
      </c>
      <c r="I249" s="849">
        <v>1152</v>
      </c>
      <c r="J249" s="832"/>
      <c r="K249" s="832">
        <v>384</v>
      </c>
      <c r="L249" s="849"/>
      <c r="M249" s="849"/>
      <c r="N249" s="832"/>
      <c r="O249" s="832"/>
      <c r="P249" s="849">
        <v>2</v>
      </c>
      <c r="Q249" s="849">
        <v>790</v>
      </c>
      <c r="R249" s="837"/>
      <c r="S249" s="850">
        <v>395</v>
      </c>
    </row>
    <row r="250" spans="1:19" ht="14.4" customHeight="1" x14ac:dyDescent="0.3">
      <c r="A250" s="831" t="s">
        <v>6372</v>
      </c>
      <c r="B250" s="832" t="s">
        <v>6373</v>
      </c>
      <c r="C250" s="832" t="s">
        <v>604</v>
      </c>
      <c r="D250" s="832" t="s">
        <v>2065</v>
      </c>
      <c r="E250" s="832" t="s">
        <v>6369</v>
      </c>
      <c r="F250" s="832" t="s">
        <v>6470</v>
      </c>
      <c r="G250" s="832" t="s">
        <v>6471</v>
      </c>
      <c r="H250" s="849">
        <v>7</v>
      </c>
      <c r="I250" s="849">
        <v>1106</v>
      </c>
      <c r="J250" s="832">
        <v>0.97530864197530864</v>
      </c>
      <c r="K250" s="832">
        <v>158</v>
      </c>
      <c r="L250" s="849">
        <v>7</v>
      </c>
      <c r="M250" s="849">
        <v>1134</v>
      </c>
      <c r="N250" s="832">
        <v>1</v>
      </c>
      <c r="O250" s="832">
        <v>162</v>
      </c>
      <c r="P250" s="849">
        <v>6</v>
      </c>
      <c r="Q250" s="849">
        <v>972</v>
      </c>
      <c r="R250" s="837">
        <v>0.8571428571428571</v>
      </c>
      <c r="S250" s="850">
        <v>162</v>
      </c>
    </row>
    <row r="251" spans="1:19" ht="14.4" customHeight="1" x14ac:dyDescent="0.3">
      <c r="A251" s="831" t="s">
        <v>6372</v>
      </c>
      <c r="B251" s="832" t="s">
        <v>6373</v>
      </c>
      <c r="C251" s="832" t="s">
        <v>604</v>
      </c>
      <c r="D251" s="832" t="s">
        <v>2065</v>
      </c>
      <c r="E251" s="832" t="s">
        <v>6369</v>
      </c>
      <c r="F251" s="832" t="s">
        <v>6472</v>
      </c>
      <c r="G251" s="832" t="s">
        <v>6473</v>
      </c>
      <c r="H251" s="849"/>
      <c r="I251" s="849"/>
      <c r="J251" s="832"/>
      <c r="K251" s="832"/>
      <c r="L251" s="849">
        <v>2</v>
      </c>
      <c r="M251" s="849">
        <v>118</v>
      </c>
      <c r="N251" s="832">
        <v>1</v>
      </c>
      <c r="O251" s="832">
        <v>59</v>
      </c>
      <c r="P251" s="849"/>
      <c r="Q251" s="849"/>
      <c r="R251" s="837"/>
      <c r="S251" s="850"/>
    </row>
    <row r="252" spans="1:19" ht="14.4" customHeight="1" x14ac:dyDescent="0.3">
      <c r="A252" s="831" t="s">
        <v>6372</v>
      </c>
      <c r="B252" s="832" t="s">
        <v>6373</v>
      </c>
      <c r="C252" s="832" t="s">
        <v>604</v>
      </c>
      <c r="D252" s="832" t="s">
        <v>2065</v>
      </c>
      <c r="E252" s="832" t="s">
        <v>6369</v>
      </c>
      <c r="F252" s="832" t="s">
        <v>6370</v>
      </c>
      <c r="G252" s="832" t="s">
        <v>6371</v>
      </c>
      <c r="H252" s="849">
        <v>33</v>
      </c>
      <c r="I252" s="849">
        <v>7755</v>
      </c>
      <c r="J252" s="832">
        <v>0.88275469550369945</v>
      </c>
      <c r="K252" s="832">
        <v>235</v>
      </c>
      <c r="L252" s="849">
        <v>35</v>
      </c>
      <c r="M252" s="849">
        <v>8785</v>
      </c>
      <c r="N252" s="832">
        <v>1</v>
      </c>
      <c r="O252" s="832">
        <v>251</v>
      </c>
      <c r="P252" s="849">
        <v>21</v>
      </c>
      <c r="Q252" s="849">
        <v>5271</v>
      </c>
      <c r="R252" s="837">
        <v>0.6</v>
      </c>
      <c r="S252" s="850">
        <v>251</v>
      </c>
    </row>
    <row r="253" spans="1:19" ht="14.4" customHeight="1" x14ac:dyDescent="0.3">
      <c r="A253" s="831" t="s">
        <v>6372</v>
      </c>
      <c r="B253" s="832" t="s">
        <v>6373</v>
      </c>
      <c r="C253" s="832" t="s">
        <v>604</v>
      </c>
      <c r="D253" s="832" t="s">
        <v>2065</v>
      </c>
      <c r="E253" s="832" t="s">
        <v>6369</v>
      </c>
      <c r="F253" s="832" t="s">
        <v>6476</v>
      </c>
      <c r="G253" s="832" t="s">
        <v>6477</v>
      </c>
      <c r="H253" s="849">
        <v>2</v>
      </c>
      <c r="I253" s="849">
        <v>228</v>
      </c>
      <c r="J253" s="832"/>
      <c r="K253" s="832">
        <v>114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6372</v>
      </c>
      <c r="B254" s="832" t="s">
        <v>6373</v>
      </c>
      <c r="C254" s="832" t="s">
        <v>604</v>
      </c>
      <c r="D254" s="832" t="s">
        <v>2065</v>
      </c>
      <c r="E254" s="832" t="s">
        <v>6369</v>
      </c>
      <c r="F254" s="832" t="s">
        <v>6480</v>
      </c>
      <c r="G254" s="832" t="s">
        <v>6481</v>
      </c>
      <c r="H254" s="849"/>
      <c r="I254" s="849"/>
      <c r="J254" s="832"/>
      <c r="K254" s="832"/>
      <c r="L254" s="849">
        <v>1</v>
      </c>
      <c r="M254" s="849">
        <v>123</v>
      </c>
      <c r="N254" s="832">
        <v>1</v>
      </c>
      <c r="O254" s="832">
        <v>123</v>
      </c>
      <c r="P254" s="849"/>
      <c r="Q254" s="849"/>
      <c r="R254" s="837"/>
      <c r="S254" s="850"/>
    </row>
    <row r="255" spans="1:19" ht="14.4" customHeight="1" x14ac:dyDescent="0.3">
      <c r="A255" s="831" t="s">
        <v>6372</v>
      </c>
      <c r="B255" s="832" t="s">
        <v>6373</v>
      </c>
      <c r="C255" s="832" t="s">
        <v>604</v>
      </c>
      <c r="D255" s="832" t="s">
        <v>2065</v>
      </c>
      <c r="E255" s="832" t="s">
        <v>6369</v>
      </c>
      <c r="F255" s="832" t="s">
        <v>6482</v>
      </c>
      <c r="G255" s="832" t="s">
        <v>6483</v>
      </c>
      <c r="H255" s="849">
        <v>1</v>
      </c>
      <c r="I255" s="849">
        <v>57</v>
      </c>
      <c r="J255" s="832">
        <v>0.32203389830508472</v>
      </c>
      <c r="K255" s="832">
        <v>57</v>
      </c>
      <c r="L255" s="849">
        <v>3</v>
      </c>
      <c r="M255" s="849">
        <v>177</v>
      </c>
      <c r="N255" s="832">
        <v>1</v>
      </c>
      <c r="O255" s="832">
        <v>59</v>
      </c>
      <c r="P255" s="849"/>
      <c r="Q255" s="849"/>
      <c r="R255" s="837"/>
      <c r="S255" s="850"/>
    </row>
    <row r="256" spans="1:19" ht="14.4" customHeight="1" x14ac:dyDescent="0.3">
      <c r="A256" s="831" t="s">
        <v>6372</v>
      </c>
      <c r="B256" s="832" t="s">
        <v>6373</v>
      </c>
      <c r="C256" s="832" t="s">
        <v>604</v>
      </c>
      <c r="D256" s="832" t="s">
        <v>2065</v>
      </c>
      <c r="E256" s="832" t="s">
        <v>6369</v>
      </c>
      <c r="F256" s="832" t="s">
        <v>6484</v>
      </c>
      <c r="G256" s="832" t="s">
        <v>6485</v>
      </c>
      <c r="H256" s="849">
        <v>1</v>
      </c>
      <c r="I256" s="849">
        <v>179</v>
      </c>
      <c r="J256" s="832">
        <v>0.48907103825136611</v>
      </c>
      <c r="K256" s="832">
        <v>179</v>
      </c>
      <c r="L256" s="849">
        <v>2</v>
      </c>
      <c r="M256" s="849">
        <v>366</v>
      </c>
      <c r="N256" s="832">
        <v>1</v>
      </c>
      <c r="O256" s="832">
        <v>183</v>
      </c>
      <c r="P256" s="849"/>
      <c r="Q256" s="849"/>
      <c r="R256" s="837"/>
      <c r="S256" s="850"/>
    </row>
    <row r="257" spans="1:19" ht="14.4" customHeight="1" x14ac:dyDescent="0.3">
      <c r="A257" s="831" t="s">
        <v>6372</v>
      </c>
      <c r="B257" s="832" t="s">
        <v>6373</v>
      </c>
      <c r="C257" s="832" t="s">
        <v>604</v>
      </c>
      <c r="D257" s="832" t="s">
        <v>2065</v>
      </c>
      <c r="E257" s="832" t="s">
        <v>6369</v>
      </c>
      <c r="F257" s="832" t="s">
        <v>6488</v>
      </c>
      <c r="G257" s="832" t="s">
        <v>6489</v>
      </c>
      <c r="H257" s="849">
        <v>4</v>
      </c>
      <c r="I257" s="849">
        <v>1244</v>
      </c>
      <c r="J257" s="832">
        <v>0.97492163009404387</v>
      </c>
      <c r="K257" s="832">
        <v>311</v>
      </c>
      <c r="L257" s="849">
        <v>4</v>
      </c>
      <c r="M257" s="849">
        <v>1276</v>
      </c>
      <c r="N257" s="832">
        <v>1</v>
      </c>
      <c r="O257" s="832">
        <v>319</v>
      </c>
      <c r="P257" s="849"/>
      <c r="Q257" s="849"/>
      <c r="R257" s="837"/>
      <c r="S257" s="850"/>
    </row>
    <row r="258" spans="1:19" ht="14.4" customHeight="1" x14ac:dyDescent="0.3">
      <c r="A258" s="831" t="s">
        <v>6372</v>
      </c>
      <c r="B258" s="832" t="s">
        <v>6373</v>
      </c>
      <c r="C258" s="832" t="s">
        <v>604</v>
      </c>
      <c r="D258" s="832" t="s">
        <v>2065</v>
      </c>
      <c r="E258" s="832" t="s">
        <v>6369</v>
      </c>
      <c r="F258" s="832" t="s">
        <v>6490</v>
      </c>
      <c r="G258" s="832" t="s">
        <v>6491</v>
      </c>
      <c r="H258" s="849">
        <v>1</v>
      </c>
      <c r="I258" s="849">
        <v>487</v>
      </c>
      <c r="J258" s="832"/>
      <c r="K258" s="832">
        <v>487</v>
      </c>
      <c r="L258" s="849"/>
      <c r="M258" s="849"/>
      <c r="N258" s="832"/>
      <c r="O258" s="832"/>
      <c r="P258" s="849">
        <v>3</v>
      </c>
      <c r="Q258" s="849">
        <v>1500</v>
      </c>
      <c r="R258" s="837"/>
      <c r="S258" s="850">
        <v>500</v>
      </c>
    </row>
    <row r="259" spans="1:19" ht="14.4" customHeight="1" x14ac:dyDescent="0.3">
      <c r="A259" s="831" t="s">
        <v>6372</v>
      </c>
      <c r="B259" s="832" t="s">
        <v>6373</v>
      </c>
      <c r="C259" s="832" t="s">
        <v>604</v>
      </c>
      <c r="D259" s="832" t="s">
        <v>2065</v>
      </c>
      <c r="E259" s="832" t="s">
        <v>6369</v>
      </c>
      <c r="F259" s="832" t="s">
        <v>6492</v>
      </c>
      <c r="G259" s="832" t="s">
        <v>6493</v>
      </c>
      <c r="H259" s="849">
        <v>1</v>
      </c>
      <c r="I259" s="849">
        <v>126</v>
      </c>
      <c r="J259" s="832"/>
      <c r="K259" s="832">
        <v>126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6372</v>
      </c>
      <c r="B260" s="832" t="s">
        <v>6373</v>
      </c>
      <c r="C260" s="832" t="s">
        <v>604</v>
      </c>
      <c r="D260" s="832" t="s">
        <v>2065</v>
      </c>
      <c r="E260" s="832" t="s">
        <v>6369</v>
      </c>
      <c r="F260" s="832" t="s">
        <v>6494</v>
      </c>
      <c r="G260" s="832" t="s">
        <v>6495</v>
      </c>
      <c r="H260" s="849">
        <v>49</v>
      </c>
      <c r="I260" s="849">
        <v>5439</v>
      </c>
      <c r="J260" s="832">
        <v>1.3910485933503836</v>
      </c>
      <c r="K260" s="832">
        <v>111</v>
      </c>
      <c r="L260" s="849">
        <v>34</v>
      </c>
      <c r="M260" s="849">
        <v>3910</v>
      </c>
      <c r="N260" s="832">
        <v>1</v>
      </c>
      <c r="O260" s="832">
        <v>115</v>
      </c>
      <c r="P260" s="849">
        <v>32</v>
      </c>
      <c r="Q260" s="849">
        <v>3680</v>
      </c>
      <c r="R260" s="837">
        <v>0.94117647058823528</v>
      </c>
      <c r="S260" s="850">
        <v>115</v>
      </c>
    </row>
    <row r="261" spans="1:19" ht="14.4" customHeight="1" x14ac:dyDescent="0.3">
      <c r="A261" s="831" t="s">
        <v>6372</v>
      </c>
      <c r="B261" s="832" t="s">
        <v>6373</v>
      </c>
      <c r="C261" s="832" t="s">
        <v>604</v>
      </c>
      <c r="D261" s="832" t="s">
        <v>2065</v>
      </c>
      <c r="E261" s="832" t="s">
        <v>6369</v>
      </c>
      <c r="F261" s="832" t="s">
        <v>6502</v>
      </c>
      <c r="G261" s="832" t="s">
        <v>6503</v>
      </c>
      <c r="H261" s="849"/>
      <c r="I261" s="849"/>
      <c r="J261" s="832"/>
      <c r="K261" s="832"/>
      <c r="L261" s="849">
        <v>1</v>
      </c>
      <c r="M261" s="849">
        <v>120</v>
      </c>
      <c r="N261" s="832">
        <v>1</v>
      </c>
      <c r="O261" s="832">
        <v>120</v>
      </c>
      <c r="P261" s="849"/>
      <c r="Q261" s="849"/>
      <c r="R261" s="837"/>
      <c r="S261" s="850"/>
    </row>
    <row r="262" spans="1:19" ht="14.4" customHeight="1" x14ac:dyDescent="0.3">
      <c r="A262" s="831" t="s">
        <v>6372</v>
      </c>
      <c r="B262" s="832" t="s">
        <v>6373</v>
      </c>
      <c r="C262" s="832" t="s">
        <v>604</v>
      </c>
      <c r="D262" s="832" t="s">
        <v>2065</v>
      </c>
      <c r="E262" s="832" t="s">
        <v>6369</v>
      </c>
      <c r="F262" s="832" t="s">
        <v>6504</v>
      </c>
      <c r="G262" s="832" t="s">
        <v>6505</v>
      </c>
      <c r="H262" s="849"/>
      <c r="I262" s="849"/>
      <c r="J262" s="832"/>
      <c r="K262" s="832"/>
      <c r="L262" s="849">
        <v>2</v>
      </c>
      <c r="M262" s="849">
        <v>1220</v>
      </c>
      <c r="N262" s="832">
        <v>1</v>
      </c>
      <c r="O262" s="832">
        <v>610</v>
      </c>
      <c r="P262" s="849"/>
      <c r="Q262" s="849"/>
      <c r="R262" s="837"/>
      <c r="S262" s="850"/>
    </row>
    <row r="263" spans="1:19" ht="14.4" customHeight="1" x14ac:dyDescent="0.3">
      <c r="A263" s="831" t="s">
        <v>6372</v>
      </c>
      <c r="B263" s="832" t="s">
        <v>6373</v>
      </c>
      <c r="C263" s="832" t="s">
        <v>604</v>
      </c>
      <c r="D263" s="832" t="s">
        <v>2065</v>
      </c>
      <c r="E263" s="832" t="s">
        <v>6369</v>
      </c>
      <c r="F263" s="832" t="s">
        <v>6506</v>
      </c>
      <c r="G263" s="832" t="s">
        <v>6507</v>
      </c>
      <c r="H263" s="849">
        <v>2</v>
      </c>
      <c r="I263" s="849">
        <v>1870</v>
      </c>
      <c r="J263" s="832"/>
      <c r="K263" s="832">
        <v>935</v>
      </c>
      <c r="L263" s="849"/>
      <c r="M263" s="849"/>
      <c r="N263" s="832"/>
      <c r="O263" s="832"/>
      <c r="P263" s="849">
        <v>2</v>
      </c>
      <c r="Q263" s="849">
        <v>1896</v>
      </c>
      <c r="R263" s="837"/>
      <c r="S263" s="850">
        <v>948</v>
      </c>
    </row>
    <row r="264" spans="1:19" ht="14.4" customHeight="1" x14ac:dyDescent="0.3">
      <c r="A264" s="831" t="s">
        <v>6372</v>
      </c>
      <c r="B264" s="832" t="s">
        <v>6373</v>
      </c>
      <c r="C264" s="832" t="s">
        <v>604</v>
      </c>
      <c r="D264" s="832" t="s">
        <v>2065</v>
      </c>
      <c r="E264" s="832" t="s">
        <v>6369</v>
      </c>
      <c r="F264" s="832" t="s">
        <v>6508</v>
      </c>
      <c r="G264" s="832" t="s">
        <v>6509</v>
      </c>
      <c r="H264" s="849">
        <v>15</v>
      </c>
      <c r="I264" s="849">
        <v>3345</v>
      </c>
      <c r="J264" s="832">
        <v>2.4559471365638768</v>
      </c>
      <c r="K264" s="832">
        <v>223</v>
      </c>
      <c r="L264" s="849">
        <v>6</v>
      </c>
      <c r="M264" s="849">
        <v>1362</v>
      </c>
      <c r="N264" s="832">
        <v>1</v>
      </c>
      <c r="O264" s="832">
        <v>227</v>
      </c>
      <c r="P264" s="849">
        <v>6</v>
      </c>
      <c r="Q264" s="849">
        <v>1362</v>
      </c>
      <c r="R264" s="837">
        <v>1</v>
      </c>
      <c r="S264" s="850">
        <v>227</v>
      </c>
    </row>
    <row r="265" spans="1:19" ht="14.4" customHeight="1" x14ac:dyDescent="0.3">
      <c r="A265" s="831" t="s">
        <v>6372</v>
      </c>
      <c r="B265" s="832" t="s">
        <v>6373</v>
      </c>
      <c r="C265" s="832" t="s">
        <v>604</v>
      </c>
      <c r="D265" s="832" t="s">
        <v>2065</v>
      </c>
      <c r="E265" s="832" t="s">
        <v>6369</v>
      </c>
      <c r="F265" s="832" t="s">
        <v>6512</v>
      </c>
      <c r="G265" s="832" t="s">
        <v>6513</v>
      </c>
      <c r="H265" s="849">
        <v>5</v>
      </c>
      <c r="I265" s="849">
        <v>410</v>
      </c>
      <c r="J265" s="832">
        <v>0.68106312292358806</v>
      </c>
      <c r="K265" s="832">
        <v>82</v>
      </c>
      <c r="L265" s="849">
        <v>7</v>
      </c>
      <c r="M265" s="849">
        <v>602</v>
      </c>
      <c r="N265" s="832">
        <v>1</v>
      </c>
      <c r="O265" s="832">
        <v>86</v>
      </c>
      <c r="P265" s="849">
        <v>2</v>
      </c>
      <c r="Q265" s="849">
        <v>172</v>
      </c>
      <c r="R265" s="837">
        <v>0.2857142857142857</v>
      </c>
      <c r="S265" s="850">
        <v>86</v>
      </c>
    </row>
    <row r="266" spans="1:19" ht="14.4" customHeight="1" x14ac:dyDescent="0.3">
      <c r="A266" s="831" t="s">
        <v>6372</v>
      </c>
      <c r="B266" s="832" t="s">
        <v>6373</v>
      </c>
      <c r="C266" s="832" t="s">
        <v>604</v>
      </c>
      <c r="D266" s="832" t="s">
        <v>2065</v>
      </c>
      <c r="E266" s="832" t="s">
        <v>6369</v>
      </c>
      <c r="F266" s="832" t="s">
        <v>6528</v>
      </c>
      <c r="G266" s="832" t="s">
        <v>6529</v>
      </c>
      <c r="H266" s="849"/>
      <c r="I266" s="849"/>
      <c r="J266" s="832"/>
      <c r="K266" s="832"/>
      <c r="L266" s="849">
        <v>1</v>
      </c>
      <c r="M266" s="849">
        <v>1369</v>
      </c>
      <c r="N266" s="832">
        <v>1</v>
      </c>
      <c r="O266" s="832">
        <v>1369</v>
      </c>
      <c r="P266" s="849"/>
      <c r="Q266" s="849"/>
      <c r="R266" s="837"/>
      <c r="S266" s="850"/>
    </row>
    <row r="267" spans="1:19" ht="14.4" customHeight="1" x14ac:dyDescent="0.3">
      <c r="A267" s="831" t="s">
        <v>6372</v>
      </c>
      <c r="B267" s="832" t="s">
        <v>6373</v>
      </c>
      <c r="C267" s="832" t="s">
        <v>604</v>
      </c>
      <c r="D267" s="832" t="s">
        <v>2065</v>
      </c>
      <c r="E267" s="832" t="s">
        <v>6369</v>
      </c>
      <c r="F267" s="832" t="s">
        <v>6534</v>
      </c>
      <c r="G267" s="832" t="s">
        <v>6535</v>
      </c>
      <c r="H267" s="849"/>
      <c r="I267" s="849"/>
      <c r="J267" s="832"/>
      <c r="K267" s="832"/>
      <c r="L267" s="849">
        <v>2</v>
      </c>
      <c r="M267" s="849">
        <v>160</v>
      </c>
      <c r="N267" s="832">
        <v>1</v>
      </c>
      <c r="O267" s="832">
        <v>80</v>
      </c>
      <c r="P267" s="849"/>
      <c r="Q267" s="849"/>
      <c r="R267" s="837"/>
      <c r="S267" s="850"/>
    </row>
    <row r="268" spans="1:19" ht="14.4" customHeight="1" x14ac:dyDescent="0.3">
      <c r="A268" s="831" t="s">
        <v>6372</v>
      </c>
      <c r="B268" s="832" t="s">
        <v>6373</v>
      </c>
      <c r="C268" s="832" t="s">
        <v>604</v>
      </c>
      <c r="D268" s="832" t="s">
        <v>2066</v>
      </c>
      <c r="E268" s="832" t="s">
        <v>6374</v>
      </c>
      <c r="F268" s="832" t="s">
        <v>6377</v>
      </c>
      <c r="G268" s="832" t="s">
        <v>6378</v>
      </c>
      <c r="H268" s="849">
        <v>5.3</v>
      </c>
      <c r="I268" s="849">
        <v>800.65000000000009</v>
      </c>
      <c r="J268" s="832"/>
      <c r="K268" s="832">
        <v>151.06603773584908</v>
      </c>
      <c r="L268" s="849"/>
      <c r="M268" s="849"/>
      <c r="N268" s="832"/>
      <c r="O268" s="832"/>
      <c r="P268" s="849">
        <v>0.7</v>
      </c>
      <c r="Q268" s="849">
        <v>48.79</v>
      </c>
      <c r="R268" s="837"/>
      <c r="S268" s="850">
        <v>69.7</v>
      </c>
    </row>
    <row r="269" spans="1:19" ht="14.4" customHeight="1" x14ac:dyDescent="0.3">
      <c r="A269" s="831" t="s">
        <v>6372</v>
      </c>
      <c r="B269" s="832" t="s">
        <v>6373</v>
      </c>
      <c r="C269" s="832" t="s">
        <v>604</v>
      </c>
      <c r="D269" s="832" t="s">
        <v>2066</v>
      </c>
      <c r="E269" s="832" t="s">
        <v>6369</v>
      </c>
      <c r="F269" s="832" t="s">
        <v>6398</v>
      </c>
      <c r="G269" s="832" t="s">
        <v>6399</v>
      </c>
      <c r="H269" s="849">
        <v>10</v>
      </c>
      <c r="I269" s="849">
        <v>810</v>
      </c>
      <c r="J269" s="832"/>
      <c r="K269" s="832">
        <v>81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6372</v>
      </c>
      <c r="B270" s="832" t="s">
        <v>6373</v>
      </c>
      <c r="C270" s="832" t="s">
        <v>604</v>
      </c>
      <c r="D270" s="832" t="s">
        <v>2066</v>
      </c>
      <c r="E270" s="832" t="s">
        <v>6369</v>
      </c>
      <c r="F270" s="832" t="s">
        <v>6417</v>
      </c>
      <c r="G270" s="832" t="s">
        <v>6418</v>
      </c>
      <c r="H270" s="849">
        <v>1</v>
      </c>
      <c r="I270" s="849">
        <v>95</v>
      </c>
      <c r="J270" s="832"/>
      <c r="K270" s="832">
        <v>95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6372</v>
      </c>
      <c r="B271" s="832" t="s">
        <v>6373</v>
      </c>
      <c r="C271" s="832" t="s">
        <v>604</v>
      </c>
      <c r="D271" s="832" t="s">
        <v>2066</v>
      </c>
      <c r="E271" s="832" t="s">
        <v>6369</v>
      </c>
      <c r="F271" s="832" t="s">
        <v>6423</v>
      </c>
      <c r="G271" s="832" t="s">
        <v>6424</v>
      </c>
      <c r="H271" s="849">
        <v>963</v>
      </c>
      <c r="I271" s="849">
        <v>113634</v>
      </c>
      <c r="J271" s="832">
        <v>1.1850948000750892</v>
      </c>
      <c r="K271" s="832">
        <v>118</v>
      </c>
      <c r="L271" s="849">
        <v>761</v>
      </c>
      <c r="M271" s="849">
        <v>95886</v>
      </c>
      <c r="N271" s="832">
        <v>1</v>
      </c>
      <c r="O271" s="832">
        <v>126</v>
      </c>
      <c r="P271" s="849">
        <v>836</v>
      </c>
      <c r="Q271" s="849">
        <v>105336</v>
      </c>
      <c r="R271" s="837">
        <v>1.0985545335085414</v>
      </c>
      <c r="S271" s="850">
        <v>126</v>
      </c>
    </row>
    <row r="272" spans="1:19" ht="14.4" customHeight="1" x14ac:dyDescent="0.3">
      <c r="A272" s="831" t="s">
        <v>6372</v>
      </c>
      <c r="B272" s="832" t="s">
        <v>6373</v>
      </c>
      <c r="C272" s="832" t="s">
        <v>604</v>
      </c>
      <c r="D272" s="832" t="s">
        <v>2066</v>
      </c>
      <c r="E272" s="832" t="s">
        <v>6369</v>
      </c>
      <c r="F272" s="832" t="s">
        <v>6437</v>
      </c>
      <c r="G272" s="832" t="s">
        <v>6438</v>
      </c>
      <c r="H272" s="849">
        <v>1</v>
      </c>
      <c r="I272" s="849">
        <v>946</v>
      </c>
      <c r="J272" s="832"/>
      <c r="K272" s="832">
        <v>946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6372</v>
      </c>
      <c r="B273" s="832" t="s">
        <v>6373</v>
      </c>
      <c r="C273" s="832" t="s">
        <v>604</v>
      </c>
      <c r="D273" s="832" t="s">
        <v>2066</v>
      </c>
      <c r="E273" s="832" t="s">
        <v>6369</v>
      </c>
      <c r="F273" s="832" t="s">
        <v>6443</v>
      </c>
      <c r="G273" s="832" t="s">
        <v>6444</v>
      </c>
      <c r="H273" s="849">
        <v>17</v>
      </c>
      <c r="I273" s="849">
        <v>21828</v>
      </c>
      <c r="J273" s="832"/>
      <c r="K273" s="832">
        <v>1284</v>
      </c>
      <c r="L273" s="849"/>
      <c r="M273" s="849"/>
      <c r="N273" s="832"/>
      <c r="O273" s="832"/>
      <c r="P273" s="849">
        <v>2</v>
      </c>
      <c r="Q273" s="849">
        <v>2620</v>
      </c>
      <c r="R273" s="837"/>
      <c r="S273" s="850">
        <v>1310</v>
      </c>
    </row>
    <row r="274" spans="1:19" ht="14.4" customHeight="1" x14ac:dyDescent="0.3">
      <c r="A274" s="831" t="s">
        <v>6372</v>
      </c>
      <c r="B274" s="832" t="s">
        <v>6373</v>
      </c>
      <c r="C274" s="832" t="s">
        <v>604</v>
      </c>
      <c r="D274" s="832" t="s">
        <v>2066</v>
      </c>
      <c r="E274" s="832" t="s">
        <v>6369</v>
      </c>
      <c r="F274" s="832" t="s">
        <v>6455</v>
      </c>
      <c r="G274" s="832" t="s">
        <v>6456</v>
      </c>
      <c r="H274" s="849">
        <v>371</v>
      </c>
      <c r="I274" s="849">
        <v>12366.66</v>
      </c>
      <c r="J274" s="832">
        <v>0.63202777789134978</v>
      </c>
      <c r="K274" s="832">
        <v>33.333315363881404</v>
      </c>
      <c r="L274" s="849">
        <v>587</v>
      </c>
      <c r="M274" s="849">
        <v>19566.64</v>
      </c>
      <c r="N274" s="832">
        <v>1</v>
      </c>
      <c r="O274" s="832">
        <v>33.333287904599658</v>
      </c>
      <c r="P274" s="849">
        <v>684</v>
      </c>
      <c r="Q274" s="849">
        <v>22799.97</v>
      </c>
      <c r="R274" s="837">
        <v>1.1652470735905605</v>
      </c>
      <c r="S274" s="850">
        <v>33.333289473684211</v>
      </c>
    </row>
    <row r="275" spans="1:19" ht="14.4" customHeight="1" x14ac:dyDescent="0.3">
      <c r="A275" s="831" t="s">
        <v>6372</v>
      </c>
      <c r="B275" s="832" t="s">
        <v>6373</v>
      </c>
      <c r="C275" s="832" t="s">
        <v>604</v>
      </c>
      <c r="D275" s="832" t="s">
        <v>2066</v>
      </c>
      <c r="E275" s="832" t="s">
        <v>6369</v>
      </c>
      <c r="F275" s="832" t="s">
        <v>6457</v>
      </c>
      <c r="G275" s="832" t="s">
        <v>6458</v>
      </c>
      <c r="H275" s="849"/>
      <c r="I275" s="849"/>
      <c r="J275" s="832"/>
      <c r="K275" s="832"/>
      <c r="L275" s="849">
        <v>1</v>
      </c>
      <c r="M275" s="849">
        <v>116</v>
      </c>
      <c r="N275" s="832">
        <v>1</v>
      </c>
      <c r="O275" s="832">
        <v>116</v>
      </c>
      <c r="P275" s="849"/>
      <c r="Q275" s="849"/>
      <c r="R275" s="837"/>
      <c r="S275" s="850"/>
    </row>
    <row r="276" spans="1:19" ht="14.4" customHeight="1" x14ac:dyDescent="0.3">
      <c r="A276" s="831" t="s">
        <v>6372</v>
      </c>
      <c r="B276" s="832" t="s">
        <v>6373</v>
      </c>
      <c r="C276" s="832" t="s">
        <v>604</v>
      </c>
      <c r="D276" s="832" t="s">
        <v>2066</v>
      </c>
      <c r="E276" s="832" t="s">
        <v>6369</v>
      </c>
      <c r="F276" s="832" t="s">
        <v>6461</v>
      </c>
      <c r="G276" s="832" t="s">
        <v>6462</v>
      </c>
      <c r="H276" s="849">
        <v>18</v>
      </c>
      <c r="I276" s="849">
        <v>1476</v>
      </c>
      <c r="J276" s="832"/>
      <c r="K276" s="832">
        <v>82</v>
      </c>
      <c r="L276" s="849"/>
      <c r="M276" s="849"/>
      <c r="N276" s="832"/>
      <c r="O276" s="832"/>
      <c r="P276" s="849">
        <v>3</v>
      </c>
      <c r="Q276" s="849">
        <v>258</v>
      </c>
      <c r="R276" s="837"/>
      <c r="S276" s="850">
        <v>86</v>
      </c>
    </row>
    <row r="277" spans="1:19" ht="14.4" customHeight="1" x14ac:dyDescent="0.3">
      <c r="A277" s="831" t="s">
        <v>6372</v>
      </c>
      <c r="B277" s="832" t="s">
        <v>6373</v>
      </c>
      <c r="C277" s="832" t="s">
        <v>604</v>
      </c>
      <c r="D277" s="832" t="s">
        <v>2066</v>
      </c>
      <c r="E277" s="832" t="s">
        <v>6369</v>
      </c>
      <c r="F277" s="832" t="s">
        <v>6463</v>
      </c>
      <c r="G277" s="832" t="s">
        <v>6464</v>
      </c>
      <c r="H277" s="849">
        <v>17</v>
      </c>
      <c r="I277" s="849">
        <v>527</v>
      </c>
      <c r="J277" s="832"/>
      <c r="K277" s="832">
        <v>31</v>
      </c>
      <c r="L277" s="849"/>
      <c r="M277" s="849"/>
      <c r="N277" s="832"/>
      <c r="O277" s="832"/>
      <c r="P277" s="849">
        <v>2</v>
      </c>
      <c r="Q277" s="849">
        <v>64</v>
      </c>
      <c r="R277" s="837"/>
      <c r="S277" s="850">
        <v>32</v>
      </c>
    </row>
    <row r="278" spans="1:19" ht="14.4" customHeight="1" x14ac:dyDescent="0.3">
      <c r="A278" s="831" t="s">
        <v>6372</v>
      </c>
      <c r="B278" s="832" t="s">
        <v>6373</v>
      </c>
      <c r="C278" s="832" t="s">
        <v>604</v>
      </c>
      <c r="D278" s="832" t="s">
        <v>2066</v>
      </c>
      <c r="E278" s="832" t="s">
        <v>6369</v>
      </c>
      <c r="F278" s="832" t="s">
        <v>6370</v>
      </c>
      <c r="G278" s="832" t="s">
        <v>6371</v>
      </c>
      <c r="H278" s="849">
        <v>48</v>
      </c>
      <c r="I278" s="849">
        <v>11280</v>
      </c>
      <c r="J278" s="832"/>
      <c r="K278" s="832">
        <v>235</v>
      </c>
      <c r="L278" s="849"/>
      <c r="M278" s="849"/>
      <c r="N278" s="832"/>
      <c r="O278" s="832"/>
      <c r="P278" s="849">
        <v>2</v>
      </c>
      <c r="Q278" s="849">
        <v>502</v>
      </c>
      <c r="R278" s="837"/>
      <c r="S278" s="850">
        <v>251</v>
      </c>
    </row>
    <row r="279" spans="1:19" ht="14.4" customHeight="1" x14ac:dyDescent="0.3">
      <c r="A279" s="831" t="s">
        <v>6372</v>
      </c>
      <c r="B279" s="832" t="s">
        <v>6373</v>
      </c>
      <c r="C279" s="832" t="s">
        <v>604</v>
      </c>
      <c r="D279" s="832" t="s">
        <v>2066</v>
      </c>
      <c r="E279" s="832" t="s">
        <v>6369</v>
      </c>
      <c r="F279" s="832" t="s">
        <v>6480</v>
      </c>
      <c r="G279" s="832" t="s">
        <v>6481</v>
      </c>
      <c r="H279" s="849">
        <v>1</v>
      </c>
      <c r="I279" s="849">
        <v>120</v>
      </c>
      <c r="J279" s="832"/>
      <c r="K279" s="832">
        <v>120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6372</v>
      </c>
      <c r="B280" s="832" t="s">
        <v>6373</v>
      </c>
      <c r="C280" s="832" t="s">
        <v>604</v>
      </c>
      <c r="D280" s="832" t="s">
        <v>2066</v>
      </c>
      <c r="E280" s="832" t="s">
        <v>6369</v>
      </c>
      <c r="F280" s="832" t="s">
        <v>6532</v>
      </c>
      <c r="G280" s="832" t="s">
        <v>6533</v>
      </c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179</v>
      </c>
      <c r="R280" s="837"/>
      <c r="S280" s="850">
        <v>179</v>
      </c>
    </row>
    <row r="281" spans="1:19" ht="14.4" customHeight="1" x14ac:dyDescent="0.3">
      <c r="A281" s="831" t="s">
        <v>6372</v>
      </c>
      <c r="B281" s="832" t="s">
        <v>6373</v>
      </c>
      <c r="C281" s="832" t="s">
        <v>604</v>
      </c>
      <c r="D281" s="832" t="s">
        <v>2067</v>
      </c>
      <c r="E281" s="832" t="s">
        <v>6374</v>
      </c>
      <c r="F281" s="832" t="s">
        <v>6377</v>
      </c>
      <c r="G281" s="832" t="s">
        <v>6378</v>
      </c>
      <c r="H281" s="849">
        <v>8.2999999999999989</v>
      </c>
      <c r="I281" s="849">
        <v>1253.71</v>
      </c>
      <c r="J281" s="832">
        <v>1.2205952508445863</v>
      </c>
      <c r="K281" s="832">
        <v>151.04939759036148</v>
      </c>
      <c r="L281" s="849">
        <v>6.8</v>
      </c>
      <c r="M281" s="849">
        <v>1027.1300000000001</v>
      </c>
      <c r="N281" s="832">
        <v>1</v>
      </c>
      <c r="O281" s="832">
        <v>151.04852941176472</v>
      </c>
      <c r="P281" s="849">
        <v>8.3000000000000007</v>
      </c>
      <c r="Q281" s="849">
        <v>1066.5900000000001</v>
      </c>
      <c r="R281" s="837">
        <v>1.0384177270647339</v>
      </c>
      <c r="S281" s="850">
        <v>128.50481927710845</v>
      </c>
    </row>
    <row r="282" spans="1:19" ht="14.4" customHeight="1" x14ac:dyDescent="0.3">
      <c r="A282" s="831" t="s">
        <v>6372</v>
      </c>
      <c r="B282" s="832" t="s">
        <v>6373</v>
      </c>
      <c r="C282" s="832" t="s">
        <v>604</v>
      </c>
      <c r="D282" s="832" t="s">
        <v>2067</v>
      </c>
      <c r="E282" s="832" t="s">
        <v>6374</v>
      </c>
      <c r="F282" s="832" t="s">
        <v>6384</v>
      </c>
      <c r="G282" s="832" t="s">
        <v>637</v>
      </c>
      <c r="H282" s="849"/>
      <c r="I282" s="849"/>
      <c r="J282" s="832"/>
      <c r="K282" s="832"/>
      <c r="L282" s="849">
        <v>0.1</v>
      </c>
      <c r="M282" s="849">
        <v>7.8</v>
      </c>
      <c r="N282" s="832">
        <v>1</v>
      </c>
      <c r="O282" s="832">
        <v>78</v>
      </c>
      <c r="P282" s="849"/>
      <c r="Q282" s="849"/>
      <c r="R282" s="837"/>
      <c r="S282" s="850"/>
    </row>
    <row r="283" spans="1:19" ht="14.4" customHeight="1" x14ac:dyDescent="0.3">
      <c r="A283" s="831" t="s">
        <v>6372</v>
      </c>
      <c r="B283" s="832" t="s">
        <v>6373</v>
      </c>
      <c r="C283" s="832" t="s">
        <v>604</v>
      </c>
      <c r="D283" s="832" t="s">
        <v>2067</v>
      </c>
      <c r="E283" s="832" t="s">
        <v>6374</v>
      </c>
      <c r="F283" s="832" t="s">
        <v>6393</v>
      </c>
      <c r="G283" s="832" t="s">
        <v>1268</v>
      </c>
      <c r="H283" s="849">
        <v>1.7999999999999998</v>
      </c>
      <c r="I283" s="849">
        <v>475.29</v>
      </c>
      <c r="J283" s="832">
        <v>0.9</v>
      </c>
      <c r="K283" s="832">
        <v>264.05</v>
      </c>
      <c r="L283" s="849">
        <v>2.0000000000000004</v>
      </c>
      <c r="M283" s="849">
        <v>528.1</v>
      </c>
      <c r="N283" s="832">
        <v>1</v>
      </c>
      <c r="O283" s="832">
        <v>264.04999999999995</v>
      </c>
      <c r="P283" s="849">
        <v>2.14</v>
      </c>
      <c r="Q283" s="849">
        <v>450.14</v>
      </c>
      <c r="R283" s="837">
        <v>0.8523764438553304</v>
      </c>
      <c r="S283" s="850">
        <v>210.34579439252335</v>
      </c>
    </row>
    <row r="284" spans="1:19" ht="14.4" customHeight="1" x14ac:dyDescent="0.3">
      <c r="A284" s="831" t="s">
        <v>6372</v>
      </c>
      <c r="B284" s="832" t="s">
        <v>6373</v>
      </c>
      <c r="C284" s="832" t="s">
        <v>604</v>
      </c>
      <c r="D284" s="832" t="s">
        <v>2067</v>
      </c>
      <c r="E284" s="832" t="s">
        <v>6369</v>
      </c>
      <c r="F284" s="832" t="s">
        <v>6398</v>
      </c>
      <c r="G284" s="832" t="s">
        <v>6399</v>
      </c>
      <c r="H284" s="849">
        <v>158</v>
      </c>
      <c r="I284" s="849">
        <v>12798</v>
      </c>
      <c r="J284" s="832">
        <v>0.77483804564993641</v>
      </c>
      <c r="K284" s="832">
        <v>81</v>
      </c>
      <c r="L284" s="849">
        <v>199</v>
      </c>
      <c r="M284" s="849">
        <v>16517</v>
      </c>
      <c r="N284" s="832">
        <v>1</v>
      </c>
      <c r="O284" s="832">
        <v>83</v>
      </c>
      <c r="P284" s="849">
        <v>176</v>
      </c>
      <c r="Q284" s="849">
        <v>14608</v>
      </c>
      <c r="R284" s="837">
        <v>0.88442211055276387</v>
      </c>
      <c r="S284" s="850">
        <v>83</v>
      </c>
    </row>
    <row r="285" spans="1:19" ht="14.4" customHeight="1" x14ac:dyDescent="0.3">
      <c r="A285" s="831" t="s">
        <v>6372</v>
      </c>
      <c r="B285" s="832" t="s">
        <v>6373</v>
      </c>
      <c r="C285" s="832" t="s">
        <v>604</v>
      </c>
      <c r="D285" s="832" t="s">
        <v>2067</v>
      </c>
      <c r="E285" s="832" t="s">
        <v>6369</v>
      </c>
      <c r="F285" s="832" t="s">
        <v>6400</v>
      </c>
      <c r="G285" s="832" t="s">
        <v>6401</v>
      </c>
      <c r="H285" s="849"/>
      <c r="I285" s="849"/>
      <c r="J285" s="832"/>
      <c r="K285" s="832"/>
      <c r="L285" s="849"/>
      <c r="M285" s="849"/>
      <c r="N285" s="832"/>
      <c r="O285" s="832"/>
      <c r="P285" s="849">
        <v>1</v>
      </c>
      <c r="Q285" s="849">
        <v>106</v>
      </c>
      <c r="R285" s="837"/>
      <c r="S285" s="850">
        <v>106</v>
      </c>
    </row>
    <row r="286" spans="1:19" ht="14.4" customHeight="1" x14ac:dyDescent="0.3">
      <c r="A286" s="831" t="s">
        <v>6372</v>
      </c>
      <c r="B286" s="832" t="s">
        <v>6373</v>
      </c>
      <c r="C286" s="832" t="s">
        <v>604</v>
      </c>
      <c r="D286" s="832" t="s">
        <v>2067</v>
      </c>
      <c r="E286" s="832" t="s">
        <v>6369</v>
      </c>
      <c r="F286" s="832" t="s">
        <v>6402</v>
      </c>
      <c r="G286" s="832" t="s">
        <v>6403</v>
      </c>
      <c r="H286" s="849">
        <v>3</v>
      </c>
      <c r="I286" s="849">
        <v>105</v>
      </c>
      <c r="J286" s="832">
        <v>0.70945945945945943</v>
      </c>
      <c r="K286" s="832">
        <v>35</v>
      </c>
      <c r="L286" s="849">
        <v>4</v>
      </c>
      <c r="M286" s="849">
        <v>148</v>
      </c>
      <c r="N286" s="832">
        <v>1</v>
      </c>
      <c r="O286" s="832">
        <v>37</v>
      </c>
      <c r="P286" s="849">
        <v>3</v>
      </c>
      <c r="Q286" s="849">
        <v>111</v>
      </c>
      <c r="R286" s="837">
        <v>0.75</v>
      </c>
      <c r="S286" s="850">
        <v>37</v>
      </c>
    </row>
    <row r="287" spans="1:19" ht="14.4" customHeight="1" x14ac:dyDescent="0.3">
      <c r="A287" s="831" t="s">
        <v>6372</v>
      </c>
      <c r="B287" s="832" t="s">
        <v>6373</v>
      </c>
      <c r="C287" s="832" t="s">
        <v>604</v>
      </c>
      <c r="D287" s="832" t="s">
        <v>2067</v>
      </c>
      <c r="E287" s="832" t="s">
        <v>6369</v>
      </c>
      <c r="F287" s="832" t="s">
        <v>6410</v>
      </c>
      <c r="G287" s="832" t="s">
        <v>6401</v>
      </c>
      <c r="H287" s="849"/>
      <c r="I287" s="849"/>
      <c r="J287" s="832"/>
      <c r="K287" s="832"/>
      <c r="L287" s="849">
        <v>2</v>
      </c>
      <c r="M287" s="849">
        <v>396</v>
      </c>
      <c r="N287" s="832">
        <v>1</v>
      </c>
      <c r="O287" s="832">
        <v>198</v>
      </c>
      <c r="P287" s="849"/>
      <c r="Q287" s="849"/>
      <c r="R287" s="837"/>
      <c r="S287" s="850"/>
    </row>
    <row r="288" spans="1:19" ht="14.4" customHeight="1" x14ac:dyDescent="0.3">
      <c r="A288" s="831" t="s">
        <v>6372</v>
      </c>
      <c r="B288" s="832" t="s">
        <v>6373</v>
      </c>
      <c r="C288" s="832" t="s">
        <v>604</v>
      </c>
      <c r="D288" s="832" t="s">
        <v>2067</v>
      </c>
      <c r="E288" s="832" t="s">
        <v>6369</v>
      </c>
      <c r="F288" s="832" t="s">
        <v>6411</v>
      </c>
      <c r="G288" s="832" t="s">
        <v>6412</v>
      </c>
      <c r="H288" s="849">
        <v>5</v>
      </c>
      <c r="I288" s="849">
        <v>1005</v>
      </c>
      <c r="J288" s="832">
        <v>0.1867335562987737</v>
      </c>
      <c r="K288" s="832">
        <v>201</v>
      </c>
      <c r="L288" s="849">
        <v>26</v>
      </c>
      <c r="M288" s="849">
        <v>5382</v>
      </c>
      <c r="N288" s="832">
        <v>1</v>
      </c>
      <c r="O288" s="832">
        <v>207</v>
      </c>
      <c r="P288" s="849">
        <v>19</v>
      </c>
      <c r="Q288" s="849">
        <v>3933</v>
      </c>
      <c r="R288" s="837">
        <v>0.73076923076923073</v>
      </c>
      <c r="S288" s="850">
        <v>207</v>
      </c>
    </row>
    <row r="289" spans="1:19" ht="14.4" customHeight="1" x14ac:dyDescent="0.3">
      <c r="A289" s="831" t="s">
        <v>6372</v>
      </c>
      <c r="B289" s="832" t="s">
        <v>6373</v>
      </c>
      <c r="C289" s="832" t="s">
        <v>604</v>
      </c>
      <c r="D289" s="832" t="s">
        <v>2067</v>
      </c>
      <c r="E289" s="832" t="s">
        <v>6369</v>
      </c>
      <c r="F289" s="832" t="s">
        <v>6413</v>
      </c>
      <c r="G289" s="832" t="s">
        <v>6414</v>
      </c>
      <c r="H289" s="849">
        <v>2</v>
      </c>
      <c r="I289" s="849">
        <v>602</v>
      </c>
      <c r="J289" s="832">
        <v>0.64940668824163972</v>
      </c>
      <c r="K289" s="832">
        <v>301</v>
      </c>
      <c r="L289" s="849">
        <v>3</v>
      </c>
      <c r="M289" s="849">
        <v>927</v>
      </c>
      <c r="N289" s="832">
        <v>1</v>
      </c>
      <c r="O289" s="832">
        <v>309</v>
      </c>
      <c r="P289" s="849">
        <v>3</v>
      </c>
      <c r="Q289" s="849">
        <v>927</v>
      </c>
      <c r="R289" s="837">
        <v>1</v>
      </c>
      <c r="S289" s="850">
        <v>309</v>
      </c>
    </row>
    <row r="290" spans="1:19" ht="14.4" customHeight="1" x14ac:dyDescent="0.3">
      <c r="A290" s="831" t="s">
        <v>6372</v>
      </c>
      <c r="B290" s="832" t="s">
        <v>6373</v>
      </c>
      <c r="C290" s="832" t="s">
        <v>604</v>
      </c>
      <c r="D290" s="832" t="s">
        <v>2067</v>
      </c>
      <c r="E290" s="832" t="s">
        <v>6369</v>
      </c>
      <c r="F290" s="832" t="s">
        <v>6415</v>
      </c>
      <c r="G290" s="832" t="s">
        <v>6416</v>
      </c>
      <c r="H290" s="849">
        <v>1</v>
      </c>
      <c r="I290" s="849">
        <v>476</v>
      </c>
      <c r="J290" s="832"/>
      <c r="K290" s="832">
        <v>476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6372</v>
      </c>
      <c r="B291" s="832" t="s">
        <v>6373</v>
      </c>
      <c r="C291" s="832" t="s">
        <v>604</v>
      </c>
      <c r="D291" s="832" t="s">
        <v>2067</v>
      </c>
      <c r="E291" s="832" t="s">
        <v>6369</v>
      </c>
      <c r="F291" s="832" t="s">
        <v>6417</v>
      </c>
      <c r="G291" s="832" t="s">
        <v>6418</v>
      </c>
      <c r="H291" s="849">
        <v>53</v>
      </c>
      <c r="I291" s="849">
        <v>5035</v>
      </c>
      <c r="J291" s="832">
        <v>0.78243978243978241</v>
      </c>
      <c r="K291" s="832">
        <v>95</v>
      </c>
      <c r="L291" s="849">
        <v>65</v>
      </c>
      <c r="M291" s="849">
        <v>6435</v>
      </c>
      <c r="N291" s="832">
        <v>1</v>
      </c>
      <c r="O291" s="832">
        <v>99</v>
      </c>
      <c r="P291" s="849">
        <v>62</v>
      </c>
      <c r="Q291" s="849">
        <v>6138</v>
      </c>
      <c r="R291" s="837">
        <v>0.9538461538461539</v>
      </c>
      <c r="S291" s="850">
        <v>99</v>
      </c>
    </row>
    <row r="292" spans="1:19" ht="14.4" customHeight="1" x14ac:dyDescent="0.3">
      <c r="A292" s="831" t="s">
        <v>6372</v>
      </c>
      <c r="B292" s="832" t="s">
        <v>6373</v>
      </c>
      <c r="C292" s="832" t="s">
        <v>604</v>
      </c>
      <c r="D292" s="832" t="s">
        <v>2067</v>
      </c>
      <c r="E292" s="832" t="s">
        <v>6369</v>
      </c>
      <c r="F292" s="832" t="s">
        <v>6421</v>
      </c>
      <c r="G292" s="832" t="s">
        <v>6422</v>
      </c>
      <c r="H292" s="849">
        <v>10</v>
      </c>
      <c r="I292" s="849">
        <v>930</v>
      </c>
      <c r="J292" s="832">
        <v>0.25912510448592924</v>
      </c>
      <c r="K292" s="832">
        <v>93</v>
      </c>
      <c r="L292" s="849">
        <v>37</v>
      </c>
      <c r="M292" s="849">
        <v>3589</v>
      </c>
      <c r="N292" s="832">
        <v>1</v>
      </c>
      <c r="O292" s="832">
        <v>97</v>
      </c>
      <c r="P292" s="849">
        <v>49</v>
      </c>
      <c r="Q292" s="849">
        <v>4753</v>
      </c>
      <c r="R292" s="837">
        <v>1.3243243243243243</v>
      </c>
      <c r="S292" s="850">
        <v>97</v>
      </c>
    </row>
    <row r="293" spans="1:19" ht="14.4" customHeight="1" x14ac:dyDescent="0.3">
      <c r="A293" s="831" t="s">
        <v>6372</v>
      </c>
      <c r="B293" s="832" t="s">
        <v>6373</v>
      </c>
      <c r="C293" s="832" t="s">
        <v>604</v>
      </c>
      <c r="D293" s="832" t="s">
        <v>2067</v>
      </c>
      <c r="E293" s="832" t="s">
        <v>6369</v>
      </c>
      <c r="F293" s="832" t="s">
        <v>6423</v>
      </c>
      <c r="G293" s="832" t="s">
        <v>6424</v>
      </c>
      <c r="H293" s="849">
        <v>941</v>
      </c>
      <c r="I293" s="849">
        <v>111038</v>
      </c>
      <c r="J293" s="832">
        <v>0.84654559870698198</v>
      </c>
      <c r="K293" s="832">
        <v>118</v>
      </c>
      <c r="L293" s="849">
        <v>1041</v>
      </c>
      <c r="M293" s="849">
        <v>131166</v>
      </c>
      <c r="N293" s="832">
        <v>1</v>
      </c>
      <c r="O293" s="832">
        <v>126</v>
      </c>
      <c r="P293" s="849">
        <v>1028</v>
      </c>
      <c r="Q293" s="849">
        <v>129528</v>
      </c>
      <c r="R293" s="837">
        <v>0.98751200768491831</v>
      </c>
      <c r="S293" s="850">
        <v>126</v>
      </c>
    </row>
    <row r="294" spans="1:19" ht="14.4" customHeight="1" x14ac:dyDescent="0.3">
      <c r="A294" s="831" t="s">
        <v>6372</v>
      </c>
      <c r="B294" s="832" t="s">
        <v>6373</v>
      </c>
      <c r="C294" s="832" t="s">
        <v>604</v>
      </c>
      <c r="D294" s="832" t="s">
        <v>2067</v>
      </c>
      <c r="E294" s="832" t="s">
        <v>6369</v>
      </c>
      <c r="F294" s="832" t="s">
        <v>6433</v>
      </c>
      <c r="G294" s="832" t="s">
        <v>6434</v>
      </c>
      <c r="H294" s="849"/>
      <c r="I294" s="849"/>
      <c r="J294" s="832"/>
      <c r="K294" s="832"/>
      <c r="L294" s="849">
        <v>1</v>
      </c>
      <c r="M294" s="849">
        <v>679</v>
      </c>
      <c r="N294" s="832">
        <v>1</v>
      </c>
      <c r="O294" s="832">
        <v>679</v>
      </c>
      <c r="P294" s="849"/>
      <c r="Q294" s="849"/>
      <c r="R294" s="837"/>
      <c r="S294" s="850"/>
    </row>
    <row r="295" spans="1:19" ht="14.4" customHeight="1" x14ac:dyDescent="0.3">
      <c r="A295" s="831" t="s">
        <v>6372</v>
      </c>
      <c r="B295" s="832" t="s">
        <v>6373</v>
      </c>
      <c r="C295" s="832" t="s">
        <v>604</v>
      </c>
      <c r="D295" s="832" t="s">
        <v>2067</v>
      </c>
      <c r="E295" s="832" t="s">
        <v>6369</v>
      </c>
      <c r="F295" s="832" t="s">
        <v>6435</v>
      </c>
      <c r="G295" s="832" t="s">
        <v>6436</v>
      </c>
      <c r="H295" s="849"/>
      <c r="I295" s="849"/>
      <c r="J295" s="832"/>
      <c r="K295" s="832"/>
      <c r="L295" s="849">
        <v>1</v>
      </c>
      <c r="M295" s="849">
        <v>1273</v>
      </c>
      <c r="N295" s="832">
        <v>1</v>
      </c>
      <c r="O295" s="832">
        <v>1273</v>
      </c>
      <c r="P295" s="849"/>
      <c r="Q295" s="849"/>
      <c r="R295" s="837"/>
      <c r="S295" s="850"/>
    </row>
    <row r="296" spans="1:19" ht="14.4" customHeight="1" x14ac:dyDescent="0.3">
      <c r="A296" s="831" t="s">
        <v>6372</v>
      </c>
      <c r="B296" s="832" t="s">
        <v>6373</v>
      </c>
      <c r="C296" s="832" t="s">
        <v>604</v>
      </c>
      <c r="D296" s="832" t="s">
        <v>2067</v>
      </c>
      <c r="E296" s="832" t="s">
        <v>6369</v>
      </c>
      <c r="F296" s="832" t="s">
        <v>6439</v>
      </c>
      <c r="G296" s="832" t="s">
        <v>6440</v>
      </c>
      <c r="H296" s="849">
        <v>3</v>
      </c>
      <c r="I296" s="849">
        <v>4911</v>
      </c>
      <c r="J296" s="832">
        <v>2.9284436493738819</v>
      </c>
      <c r="K296" s="832">
        <v>1637</v>
      </c>
      <c r="L296" s="849">
        <v>1</v>
      </c>
      <c r="M296" s="849">
        <v>1677</v>
      </c>
      <c r="N296" s="832">
        <v>1</v>
      </c>
      <c r="O296" s="832">
        <v>1677</v>
      </c>
      <c r="P296" s="849">
        <v>6</v>
      </c>
      <c r="Q296" s="849">
        <v>10068</v>
      </c>
      <c r="R296" s="837">
        <v>6.0035778175313057</v>
      </c>
      <c r="S296" s="850">
        <v>1678</v>
      </c>
    </row>
    <row r="297" spans="1:19" ht="14.4" customHeight="1" x14ac:dyDescent="0.3">
      <c r="A297" s="831" t="s">
        <v>6372</v>
      </c>
      <c r="B297" s="832" t="s">
        <v>6373</v>
      </c>
      <c r="C297" s="832" t="s">
        <v>604</v>
      </c>
      <c r="D297" s="832" t="s">
        <v>2067</v>
      </c>
      <c r="E297" s="832" t="s">
        <v>6369</v>
      </c>
      <c r="F297" s="832" t="s">
        <v>6443</v>
      </c>
      <c r="G297" s="832" t="s">
        <v>6444</v>
      </c>
      <c r="H297" s="849">
        <v>17</v>
      </c>
      <c r="I297" s="849">
        <v>21828</v>
      </c>
      <c r="J297" s="832">
        <v>0.87764866712235134</v>
      </c>
      <c r="K297" s="832">
        <v>1284</v>
      </c>
      <c r="L297" s="849">
        <v>19</v>
      </c>
      <c r="M297" s="849">
        <v>24871</v>
      </c>
      <c r="N297" s="832">
        <v>1</v>
      </c>
      <c r="O297" s="832">
        <v>1309</v>
      </c>
      <c r="P297" s="849">
        <v>18</v>
      </c>
      <c r="Q297" s="849">
        <v>23580</v>
      </c>
      <c r="R297" s="837">
        <v>0.94809215552249604</v>
      </c>
      <c r="S297" s="850">
        <v>1310</v>
      </c>
    </row>
    <row r="298" spans="1:19" ht="14.4" customHeight="1" x14ac:dyDescent="0.3">
      <c r="A298" s="831" t="s">
        <v>6372</v>
      </c>
      <c r="B298" s="832" t="s">
        <v>6373</v>
      </c>
      <c r="C298" s="832" t="s">
        <v>604</v>
      </c>
      <c r="D298" s="832" t="s">
        <v>2067</v>
      </c>
      <c r="E298" s="832" t="s">
        <v>6369</v>
      </c>
      <c r="F298" s="832" t="s">
        <v>6445</v>
      </c>
      <c r="G298" s="832" t="s">
        <v>6446</v>
      </c>
      <c r="H298" s="849">
        <v>1</v>
      </c>
      <c r="I298" s="849">
        <v>946</v>
      </c>
      <c r="J298" s="832">
        <v>0.48712667353244077</v>
      </c>
      <c r="K298" s="832">
        <v>946</v>
      </c>
      <c r="L298" s="849">
        <v>2</v>
      </c>
      <c r="M298" s="849">
        <v>1942</v>
      </c>
      <c r="N298" s="832">
        <v>1</v>
      </c>
      <c r="O298" s="832">
        <v>971</v>
      </c>
      <c r="P298" s="849">
        <v>1</v>
      </c>
      <c r="Q298" s="849">
        <v>972</v>
      </c>
      <c r="R298" s="837">
        <v>0.50051493305870232</v>
      </c>
      <c r="S298" s="850">
        <v>972</v>
      </c>
    </row>
    <row r="299" spans="1:19" ht="14.4" customHeight="1" x14ac:dyDescent="0.3">
      <c r="A299" s="831" t="s">
        <v>6372</v>
      </c>
      <c r="B299" s="832" t="s">
        <v>6373</v>
      </c>
      <c r="C299" s="832" t="s">
        <v>604</v>
      </c>
      <c r="D299" s="832" t="s">
        <v>2067</v>
      </c>
      <c r="E299" s="832" t="s">
        <v>6369</v>
      </c>
      <c r="F299" s="832" t="s">
        <v>6447</v>
      </c>
      <c r="G299" s="832" t="s">
        <v>6448</v>
      </c>
      <c r="H299" s="849">
        <v>1</v>
      </c>
      <c r="I299" s="849">
        <v>960</v>
      </c>
      <c r="J299" s="832">
        <v>0.48730964467005078</v>
      </c>
      <c r="K299" s="832">
        <v>960</v>
      </c>
      <c r="L299" s="849">
        <v>2</v>
      </c>
      <c r="M299" s="849">
        <v>1970</v>
      </c>
      <c r="N299" s="832">
        <v>1</v>
      </c>
      <c r="O299" s="832">
        <v>985</v>
      </c>
      <c r="P299" s="849">
        <v>7</v>
      </c>
      <c r="Q299" s="849">
        <v>6902</v>
      </c>
      <c r="R299" s="837">
        <v>3.5035532994923857</v>
      </c>
      <c r="S299" s="850">
        <v>986</v>
      </c>
    </row>
    <row r="300" spans="1:19" ht="14.4" customHeight="1" x14ac:dyDescent="0.3">
      <c r="A300" s="831" t="s">
        <v>6372</v>
      </c>
      <c r="B300" s="832" t="s">
        <v>6373</v>
      </c>
      <c r="C300" s="832" t="s">
        <v>604</v>
      </c>
      <c r="D300" s="832" t="s">
        <v>2067</v>
      </c>
      <c r="E300" s="832" t="s">
        <v>6369</v>
      </c>
      <c r="F300" s="832" t="s">
        <v>6451</v>
      </c>
      <c r="G300" s="832" t="s">
        <v>6452</v>
      </c>
      <c r="H300" s="849">
        <v>26</v>
      </c>
      <c r="I300" s="849">
        <v>4082</v>
      </c>
      <c r="J300" s="832">
        <v>1.088823686316351</v>
      </c>
      <c r="K300" s="832">
        <v>157</v>
      </c>
      <c r="L300" s="849">
        <v>23</v>
      </c>
      <c r="M300" s="849">
        <v>3749</v>
      </c>
      <c r="N300" s="832">
        <v>1</v>
      </c>
      <c r="O300" s="832">
        <v>163</v>
      </c>
      <c r="P300" s="849">
        <v>24</v>
      </c>
      <c r="Q300" s="849">
        <v>3912</v>
      </c>
      <c r="R300" s="837">
        <v>1.0434782608695652</v>
      </c>
      <c r="S300" s="850">
        <v>163</v>
      </c>
    </row>
    <row r="301" spans="1:19" ht="14.4" customHeight="1" x14ac:dyDescent="0.3">
      <c r="A301" s="831" t="s">
        <v>6372</v>
      </c>
      <c r="B301" s="832" t="s">
        <v>6373</v>
      </c>
      <c r="C301" s="832" t="s">
        <v>604</v>
      </c>
      <c r="D301" s="832" t="s">
        <v>2067</v>
      </c>
      <c r="E301" s="832" t="s">
        <v>6369</v>
      </c>
      <c r="F301" s="832" t="s">
        <v>6455</v>
      </c>
      <c r="G301" s="832" t="s">
        <v>6456</v>
      </c>
      <c r="H301" s="849">
        <v>446</v>
      </c>
      <c r="I301" s="849">
        <v>14866.65</v>
      </c>
      <c r="J301" s="832">
        <v>0.52163757422817414</v>
      </c>
      <c r="K301" s="832">
        <v>33.333295964125561</v>
      </c>
      <c r="L301" s="849">
        <v>855</v>
      </c>
      <c r="M301" s="849">
        <v>28499.960000000014</v>
      </c>
      <c r="N301" s="832">
        <v>1</v>
      </c>
      <c r="O301" s="832">
        <v>33.333286549707616</v>
      </c>
      <c r="P301" s="849">
        <v>956</v>
      </c>
      <c r="Q301" s="849">
        <v>31866.610000000015</v>
      </c>
      <c r="R301" s="837">
        <v>1.118128235969454</v>
      </c>
      <c r="S301" s="850">
        <v>33.333274058577423</v>
      </c>
    </row>
    <row r="302" spans="1:19" ht="14.4" customHeight="1" x14ac:dyDescent="0.3">
      <c r="A302" s="831" t="s">
        <v>6372</v>
      </c>
      <c r="B302" s="832" t="s">
        <v>6373</v>
      </c>
      <c r="C302" s="832" t="s">
        <v>604</v>
      </c>
      <c r="D302" s="832" t="s">
        <v>2067</v>
      </c>
      <c r="E302" s="832" t="s">
        <v>6369</v>
      </c>
      <c r="F302" s="832" t="s">
        <v>6457</v>
      </c>
      <c r="G302" s="832" t="s">
        <v>6458</v>
      </c>
      <c r="H302" s="849">
        <v>2</v>
      </c>
      <c r="I302" s="849">
        <v>216</v>
      </c>
      <c r="J302" s="832">
        <v>0.16927899686520376</v>
      </c>
      <c r="K302" s="832">
        <v>108</v>
      </c>
      <c r="L302" s="849">
        <v>11</v>
      </c>
      <c r="M302" s="849">
        <v>1276</v>
      </c>
      <c r="N302" s="832">
        <v>1</v>
      </c>
      <c r="O302" s="832">
        <v>116</v>
      </c>
      <c r="P302" s="849">
        <v>7</v>
      </c>
      <c r="Q302" s="849">
        <v>812</v>
      </c>
      <c r="R302" s="837">
        <v>0.63636363636363635</v>
      </c>
      <c r="S302" s="850">
        <v>116</v>
      </c>
    </row>
    <row r="303" spans="1:19" ht="14.4" customHeight="1" x14ac:dyDescent="0.3">
      <c r="A303" s="831" t="s">
        <v>6372</v>
      </c>
      <c r="B303" s="832" t="s">
        <v>6373</v>
      </c>
      <c r="C303" s="832" t="s">
        <v>604</v>
      </c>
      <c r="D303" s="832" t="s">
        <v>2067</v>
      </c>
      <c r="E303" s="832" t="s">
        <v>6369</v>
      </c>
      <c r="F303" s="832" t="s">
        <v>6461</v>
      </c>
      <c r="G303" s="832" t="s">
        <v>6462</v>
      </c>
      <c r="H303" s="849">
        <v>36</v>
      </c>
      <c r="I303" s="849">
        <v>2952</v>
      </c>
      <c r="J303" s="832">
        <v>1.1836407377706495</v>
      </c>
      <c r="K303" s="832">
        <v>82</v>
      </c>
      <c r="L303" s="849">
        <v>29</v>
      </c>
      <c r="M303" s="849">
        <v>2494</v>
      </c>
      <c r="N303" s="832">
        <v>1</v>
      </c>
      <c r="O303" s="832">
        <v>86</v>
      </c>
      <c r="P303" s="849">
        <v>35</v>
      </c>
      <c r="Q303" s="849">
        <v>3010</v>
      </c>
      <c r="R303" s="837">
        <v>1.2068965517241379</v>
      </c>
      <c r="S303" s="850">
        <v>86</v>
      </c>
    </row>
    <row r="304" spans="1:19" ht="14.4" customHeight="1" x14ac:dyDescent="0.3">
      <c r="A304" s="831" t="s">
        <v>6372</v>
      </c>
      <c r="B304" s="832" t="s">
        <v>6373</v>
      </c>
      <c r="C304" s="832" t="s">
        <v>604</v>
      </c>
      <c r="D304" s="832" t="s">
        <v>2067</v>
      </c>
      <c r="E304" s="832" t="s">
        <v>6369</v>
      </c>
      <c r="F304" s="832" t="s">
        <v>6463</v>
      </c>
      <c r="G304" s="832" t="s">
        <v>6464</v>
      </c>
      <c r="H304" s="849">
        <v>27</v>
      </c>
      <c r="I304" s="849">
        <v>837</v>
      </c>
      <c r="J304" s="832">
        <v>1.3766447368421053</v>
      </c>
      <c r="K304" s="832">
        <v>31</v>
      </c>
      <c r="L304" s="849">
        <v>19</v>
      </c>
      <c r="M304" s="849">
        <v>608</v>
      </c>
      <c r="N304" s="832">
        <v>1</v>
      </c>
      <c r="O304" s="832">
        <v>32</v>
      </c>
      <c r="P304" s="849">
        <v>22</v>
      </c>
      <c r="Q304" s="849">
        <v>704</v>
      </c>
      <c r="R304" s="837">
        <v>1.1578947368421053</v>
      </c>
      <c r="S304" s="850">
        <v>32</v>
      </c>
    </row>
    <row r="305" spans="1:19" ht="14.4" customHeight="1" x14ac:dyDescent="0.3">
      <c r="A305" s="831" t="s">
        <v>6372</v>
      </c>
      <c r="B305" s="832" t="s">
        <v>6373</v>
      </c>
      <c r="C305" s="832" t="s">
        <v>604</v>
      </c>
      <c r="D305" s="832" t="s">
        <v>2067</v>
      </c>
      <c r="E305" s="832" t="s">
        <v>6369</v>
      </c>
      <c r="F305" s="832" t="s">
        <v>6467</v>
      </c>
      <c r="G305" s="832" t="s">
        <v>6468</v>
      </c>
      <c r="H305" s="849">
        <v>4</v>
      </c>
      <c r="I305" s="849">
        <v>1536</v>
      </c>
      <c r="J305" s="832">
        <v>0.3898477157360406</v>
      </c>
      <c r="K305" s="832">
        <v>384</v>
      </c>
      <c r="L305" s="849">
        <v>10</v>
      </c>
      <c r="M305" s="849">
        <v>3940</v>
      </c>
      <c r="N305" s="832">
        <v>1</v>
      </c>
      <c r="O305" s="832">
        <v>394</v>
      </c>
      <c r="P305" s="849">
        <v>5</v>
      </c>
      <c r="Q305" s="849">
        <v>1975</v>
      </c>
      <c r="R305" s="837">
        <v>0.50126903553299496</v>
      </c>
      <c r="S305" s="850">
        <v>395</v>
      </c>
    </row>
    <row r="306" spans="1:19" ht="14.4" customHeight="1" x14ac:dyDescent="0.3">
      <c r="A306" s="831" t="s">
        <v>6372</v>
      </c>
      <c r="B306" s="832" t="s">
        <v>6373</v>
      </c>
      <c r="C306" s="832" t="s">
        <v>604</v>
      </c>
      <c r="D306" s="832" t="s">
        <v>2067</v>
      </c>
      <c r="E306" s="832" t="s">
        <v>6369</v>
      </c>
      <c r="F306" s="832" t="s">
        <v>6469</v>
      </c>
      <c r="G306" s="832" t="s">
        <v>6430</v>
      </c>
      <c r="H306" s="849"/>
      <c r="I306" s="849"/>
      <c r="J306" s="832"/>
      <c r="K306" s="832"/>
      <c r="L306" s="849">
        <v>1</v>
      </c>
      <c r="M306" s="849">
        <v>688</v>
      </c>
      <c r="N306" s="832">
        <v>1</v>
      </c>
      <c r="O306" s="832">
        <v>688</v>
      </c>
      <c r="P306" s="849"/>
      <c r="Q306" s="849"/>
      <c r="R306" s="837"/>
      <c r="S306" s="850"/>
    </row>
    <row r="307" spans="1:19" ht="14.4" customHeight="1" x14ac:dyDescent="0.3">
      <c r="A307" s="831" t="s">
        <v>6372</v>
      </c>
      <c r="B307" s="832" t="s">
        <v>6373</v>
      </c>
      <c r="C307" s="832" t="s">
        <v>604</v>
      </c>
      <c r="D307" s="832" t="s">
        <v>2067</v>
      </c>
      <c r="E307" s="832" t="s">
        <v>6369</v>
      </c>
      <c r="F307" s="832" t="s">
        <v>6470</v>
      </c>
      <c r="G307" s="832" t="s">
        <v>6471</v>
      </c>
      <c r="H307" s="849">
        <v>4</v>
      </c>
      <c r="I307" s="849">
        <v>632</v>
      </c>
      <c r="J307" s="832">
        <v>0.30009496676163344</v>
      </c>
      <c r="K307" s="832">
        <v>158</v>
      </c>
      <c r="L307" s="849">
        <v>13</v>
      </c>
      <c r="M307" s="849">
        <v>2106</v>
      </c>
      <c r="N307" s="832">
        <v>1</v>
      </c>
      <c r="O307" s="832">
        <v>162</v>
      </c>
      <c r="P307" s="849">
        <v>5</v>
      </c>
      <c r="Q307" s="849">
        <v>810</v>
      </c>
      <c r="R307" s="837">
        <v>0.38461538461538464</v>
      </c>
      <c r="S307" s="850">
        <v>162</v>
      </c>
    </row>
    <row r="308" spans="1:19" ht="14.4" customHeight="1" x14ac:dyDescent="0.3">
      <c r="A308" s="831" t="s">
        <v>6372</v>
      </c>
      <c r="B308" s="832" t="s">
        <v>6373</v>
      </c>
      <c r="C308" s="832" t="s">
        <v>604</v>
      </c>
      <c r="D308" s="832" t="s">
        <v>2067</v>
      </c>
      <c r="E308" s="832" t="s">
        <v>6369</v>
      </c>
      <c r="F308" s="832" t="s">
        <v>6474</v>
      </c>
      <c r="G308" s="832" t="s">
        <v>6475</v>
      </c>
      <c r="H308" s="849"/>
      <c r="I308" s="849"/>
      <c r="J308" s="832"/>
      <c r="K308" s="832"/>
      <c r="L308" s="849"/>
      <c r="M308" s="849"/>
      <c r="N308" s="832"/>
      <c r="O308" s="832"/>
      <c r="P308" s="849">
        <v>1</v>
      </c>
      <c r="Q308" s="849">
        <v>445</v>
      </c>
      <c r="R308" s="837"/>
      <c r="S308" s="850">
        <v>445</v>
      </c>
    </row>
    <row r="309" spans="1:19" ht="14.4" customHeight="1" x14ac:dyDescent="0.3">
      <c r="A309" s="831" t="s">
        <v>6372</v>
      </c>
      <c r="B309" s="832" t="s">
        <v>6373</v>
      </c>
      <c r="C309" s="832" t="s">
        <v>604</v>
      </c>
      <c r="D309" s="832" t="s">
        <v>2067</v>
      </c>
      <c r="E309" s="832" t="s">
        <v>6369</v>
      </c>
      <c r="F309" s="832" t="s">
        <v>6370</v>
      </c>
      <c r="G309" s="832" t="s">
        <v>6371</v>
      </c>
      <c r="H309" s="849">
        <v>58</v>
      </c>
      <c r="I309" s="849">
        <v>13630</v>
      </c>
      <c r="J309" s="832">
        <v>1.155378486055777</v>
      </c>
      <c r="K309" s="832">
        <v>235</v>
      </c>
      <c r="L309" s="849">
        <v>47</v>
      </c>
      <c r="M309" s="849">
        <v>11797</v>
      </c>
      <c r="N309" s="832">
        <v>1</v>
      </c>
      <c r="O309" s="832">
        <v>251</v>
      </c>
      <c r="P309" s="849">
        <v>69</v>
      </c>
      <c r="Q309" s="849">
        <v>17319</v>
      </c>
      <c r="R309" s="837">
        <v>1.4680851063829787</v>
      </c>
      <c r="S309" s="850">
        <v>251</v>
      </c>
    </row>
    <row r="310" spans="1:19" ht="14.4" customHeight="1" x14ac:dyDescent="0.3">
      <c r="A310" s="831" t="s">
        <v>6372</v>
      </c>
      <c r="B310" s="832" t="s">
        <v>6373</v>
      </c>
      <c r="C310" s="832" t="s">
        <v>604</v>
      </c>
      <c r="D310" s="832" t="s">
        <v>2067</v>
      </c>
      <c r="E310" s="832" t="s">
        <v>6369</v>
      </c>
      <c r="F310" s="832" t="s">
        <v>6476</v>
      </c>
      <c r="G310" s="832" t="s">
        <v>6477</v>
      </c>
      <c r="H310" s="849">
        <v>1</v>
      </c>
      <c r="I310" s="849">
        <v>114</v>
      </c>
      <c r="J310" s="832">
        <v>0.95</v>
      </c>
      <c r="K310" s="832">
        <v>114</v>
      </c>
      <c r="L310" s="849">
        <v>1</v>
      </c>
      <c r="M310" s="849">
        <v>120</v>
      </c>
      <c r="N310" s="832">
        <v>1</v>
      </c>
      <c r="O310" s="832">
        <v>120</v>
      </c>
      <c r="P310" s="849"/>
      <c r="Q310" s="849"/>
      <c r="R310" s="837"/>
      <c r="S310" s="850"/>
    </row>
    <row r="311" spans="1:19" ht="14.4" customHeight="1" x14ac:dyDescent="0.3">
      <c r="A311" s="831" t="s">
        <v>6372</v>
      </c>
      <c r="B311" s="832" t="s">
        <v>6373</v>
      </c>
      <c r="C311" s="832" t="s">
        <v>604</v>
      </c>
      <c r="D311" s="832" t="s">
        <v>2067</v>
      </c>
      <c r="E311" s="832" t="s">
        <v>6369</v>
      </c>
      <c r="F311" s="832" t="s">
        <v>6478</v>
      </c>
      <c r="G311" s="832" t="s">
        <v>6479</v>
      </c>
      <c r="H311" s="849">
        <v>3</v>
      </c>
      <c r="I311" s="849">
        <v>2112</v>
      </c>
      <c r="J311" s="832">
        <v>2.9292649098474342</v>
      </c>
      <c r="K311" s="832">
        <v>704</v>
      </c>
      <c r="L311" s="849">
        <v>1</v>
      </c>
      <c r="M311" s="849">
        <v>721</v>
      </c>
      <c r="N311" s="832">
        <v>1</v>
      </c>
      <c r="O311" s="832">
        <v>721</v>
      </c>
      <c r="P311" s="849">
        <v>1</v>
      </c>
      <c r="Q311" s="849">
        <v>722</v>
      </c>
      <c r="R311" s="837">
        <v>1.0013869625520111</v>
      </c>
      <c r="S311" s="850">
        <v>722</v>
      </c>
    </row>
    <row r="312" spans="1:19" ht="14.4" customHeight="1" x14ac:dyDescent="0.3">
      <c r="A312" s="831" t="s">
        <v>6372</v>
      </c>
      <c r="B312" s="832" t="s">
        <v>6373</v>
      </c>
      <c r="C312" s="832" t="s">
        <v>604</v>
      </c>
      <c r="D312" s="832" t="s">
        <v>2067</v>
      </c>
      <c r="E312" s="832" t="s">
        <v>6369</v>
      </c>
      <c r="F312" s="832" t="s">
        <v>6480</v>
      </c>
      <c r="G312" s="832" t="s">
        <v>6481</v>
      </c>
      <c r="H312" s="849"/>
      <c r="I312" s="849"/>
      <c r="J312" s="832"/>
      <c r="K312" s="832"/>
      <c r="L312" s="849"/>
      <c r="M312" s="849"/>
      <c r="N312" s="832"/>
      <c r="O312" s="832"/>
      <c r="P312" s="849">
        <v>2</v>
      </c>
      <c r="Q312" s="849">
        <v>246</v>
      </c>
      <c r="R312" s="837"/>
      <c r="S312" s="850">
        <v>123</v>
      </c>
    </row>
    <row r="313" spans="1:19" ht="14.4" customHeight="1" x14ac:dyDescent="0.3">
      <c r="A313" s="831" t="s">
        <v>6372</v>
      </c>
      <c r="B313" s="832" t="s">
        <v>6373</v>
      </c>
      <c r="C313" s="832" t="s">
        <v>604</v>
      </c>
      <c r="D313" s="832" t="s">
        <v>2067</v>
      </c>
      <c r="E313" s="832" t="s">
        <v>6369</v>
      </c>
      <c r="F313" s="832" t="s">
        <v>6484</v>
      </c>
      <c r="G313" s="832" t="s">
        <v>6485</v>
      </c>
      <c r="H313" s="849">
        <v>2</v>
      </c>
      <c r="I313" s="849">
        <v>358</v>
      </c>
      <c r="J313" s="832">
        <v>0.65209471766848814</v>
      </c>
      <c r="K313" s="832">
        <v>179</v>
      </c>
      <c r="L313" s="849">
        <v>3</v>
      </c>
      <c r="M313" s="849">
        <v>549</v>
      </c>
      <c r="N313" s="832">
        <v>1</v>
      </c>
      <c r="O313" s="832">
        <v>183</v>
      </c>
      <c r="P313" s="849">
        <v>2</v>
      </c>
      <c r="Q313" s="849">
        <v>366</v>
      </c>
      <c r="R313" s="837">
        <v>0.66666666666666663</v>
      </c>
      <c r="S313" s="850">
        <v>183</v>
      </c>
    </row>
    <row r="314" spans="1:19" ht="14.4" customHeight="1" x14ac:dyDescent="0.3">
      <c r="A314" s="831" t="s">
        <v>6372</v>
      </c>
      <c r="B314" s="832" t="s">
        <v>6373</v>
      </c>
      <c r="C314" s="832" t="s">
        <v>604</v>
      </c>
      <c r="D314" s="832" t="s">
        <v>2067</v>
      </c>
      <c r="E314" s="832" t="s">
        <v>6369</v>
      </c>
      <c r="F314" s="832" t="s">
        <v>6486</v>
      </c>
      <c r="G314" s="832" t="s">
        <v>6487</v>
      </c>
      <c r="H314" s="849"/>
      <c r="I314" s="849"/>
      <c r="J314" s="832"/>
      <c r="K314" s="832"/>
      <c r="L314" s="849"/>
      <c r="M314" s="849"/>
      <c r="N314" s="832"/>
      <c r="O314" s="832"/>
      <c r="P314" s="849">
        <v>1</v>
      </c>
      <c r="Q314" s="849">
        <v>648</v>
      </c>
      <c r="R314" s="837"/>
      <c r="S314" s="850">
        <v>648</v>
      </c>
    </row>
    <row r="315" spans="1:19" ht="14.4" customHeight="1" x14ac:dyDescent="0.3">
      <c r="A315" s="831" t="s">
        <v>6372</v>
      </c>
      <c r="B315" s="832" t="s">
        <v>6373</v>
      </c>
      <c r="C315" s="832" t="s">
        <v>604</v>
      </c>
      <c r="D315" s="832" t="s">
        <v>2067</v>
      </c>
      <c r="E315" s="832" t="s">
        <v>6369</v>
      </c>
      <c r="F315" s="832" t="s">
        <v>6488</v>
      </c>
      <c r="G315" s="832" t="s">
        <v>6489</v>
      </c>
      <c r="H315" s="849">
        <v>4</v>
      </c>
      <c r="I315" s="849">
        <v>1244</v>
      </c>
      <c r="J315" s="832">
        <v>0.77993730407523509</v>
      </c>
      <c r="K315" s="832">
        <v>311</v>
      </c>
      <c r="L315" s="849">
        <v>5</v>
      </c>
      <c r="M315" s="849">
        <v>1595</v>
      </c>
      <c r="N315" s="832">
        <v>1</v>
      </c>
      <c r="O315" s="832">
        <v>319</v>
      </c>
      <c r="P315" s="849">
        <v>1</v>
      </c>
      <c r="Q315" s="849">
        <v>319</v>
      </c>
      <c r="R315" s="837">
        <v>0.2</v>
      </c>
      <c r="S315" s="850">
        <v>319</v>
      </c>
    </row>
    <row r="316" spans="1:19" ht="14.4" customHeight="1" x14ac:dyDescent="0.3">
      <c r="A316" s="831" t="s">
        <v>6372</v>
      </c>
      <c r="B316" s="832" t="s">
        <v>6373</v>
      </c>
      <c r="C316" s="832" t="s">
        <v>604</v>
      </c>
      <c r="D316" s="832" t="s">
        <v>2067</v>
      </c>
      <c r="E316" s="832" t="s">
        <v>6369</v>
      </c>
      <c r="F316" s="832" t="s">
        <v>6490</v>
      </c>
      <c r="G316" s="832" t="s">
        <v>6491</v>
      </c>
      <c r="H316" s="849">
        <v>2</v>
      </c>
      <c r="I316" s="849">
        <v>974</v>
      </c>
      <c r="J316" s="832"/>
      <c r="K316" s="832">
        <v>487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6372</v>
      </c>
      <c r="B317" s="832" t="s">
        <v>6373</v>
      </c>
      <c r="C317" s="832" t="s">
        <v>604</v>
      </c>
      <c r="D317" s="832" t="s">
        <v>2067</v>
      </c>
      <c r="E317" s="832" t="s">
        <v>6369</v>
      </c>
      <c r="F317" s="832" t="s">
        <v>6492</v>
      </c>
      <c r="G317" s="832" t="s">
        <v>6493</v>
      </c>
      <c r="H317" s="849"/>
      <c r="I317" s="849"/>
      <c r="J317" s="832"/>
      <c r="K317" s="832"/>
      <c r="L317" s="849">
        <v>1</v>
      </c>
      <c r="M317" s="849">
        <v>132</v>
      </c>
      <c r="N317" s="832">
        <v>1</v>
      </c>
      <c r="O317" s="832">
        <v>132</v>
      </c>
      <c r="P317" s="849"/>
      <c r="Q317" s="849"/>
      <c r="R317" s="837"/>
      <c r="S317" s="850"/>
    </row>
    <row r="318" spans="1:19" ht="14.4" customHeight="1" x14ac:dyDescent="0.3">
      <c r="A318" s="831" t="s">
        <v>6372</v>
      </c>
      <c r="B318" s="832" t="s">
        <v>6373</v>
      </c>
      <c r="C318" s="832" t="s">
        <v>604</v>
      </c>
      <c r="D318" s="832" t="s">
        <v>2067</v>
      </c>
      <c r="E318" s="832" t="s">
        <v>6369</v>
      </c>
      <c r="F318" s="832" t="s">
        <v>6494</v>
      </c>
      <c r="G318" s="832" t="s">
        <v>6495</v>
      </c>
      <c r="H318" s="849">
        <v>41</v>
      </c>
      <c r="I318" s="849">
        <v>4551</v>
      </c>
      <c r="J318" s="832">
        <v>1.3646176911544228</v>
      </c>
      <c r="K318" s="832">
        <v>111</v>
      </c>
      <c r="L318" s="849">
        <v>29</v>
      </c>
      <c r="M318" s="849">
        <v>3335</v>
      </c>
      <c r="N318" s="832">
        <v>1</v>
      </c>
      <c r="O318" s="832">
        <v>115</v>
      </c>
      <c r="P318" s="849">
        <v>37</v>
      </c>
      <c r="Q318" s="849">
        <v>4255</v>
      </c>
      <c r="R318" s="837">
        <v>1.2758620689655173</v>
      </c>
      <c r="S318" s="850">
        <v>115</v>
      </c>
    </row>
    <row r="319" spans="1:19" ht="14.4" customHeight="1" x14ac:dyDescent="0.3">
      <c r="A319" s="831" t="s">
        <v>6372</v>
      </c>
      <c r="B319" s="832" t="s">
        <v>6373</v>
      </c>
      <c r="C319" s="832" t="s">
        <v>604</v>
      </c>
      <c r="D319" s="832" t="s">
        <v>2067</v>
      </c>
      <c r="E319" s="832" t="s">
        <v>6369</v>
      </c>
      <c r="F319" s="832" t="s">
        <v>6506</v>
      </c>
      <c r="G319" s="832" t="s">
        <v>6507</v>
      </c>
      <c r="H319" s="849">
        <v>5</v>
      </c>
      <c r="I319" s="849">
        <v>4675</v>
      </c>
      <c r="J319" s="832"/>
      <c r="K319" s="832">
        <v>935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6372</v>
      </c>
      <c r="B320" s="832" t="s">
        <v>6373</v>
      </c>
      <c r="C320" s="832" t="s">
        <v>604</v>
      </c>
      <c r="D320" s="832" t="s">
        <v>2067</v>
      </c>
      <c r="E320" s="832" t="s">
        <v>6369</v>
      </c>
      <c r="F320" s="832" t="s">
        <v>6508</v>
      </c>
      <c r="G320" s="832" t="s">
        <v>6509</v>
      </c>
      <c r="H320" s="849">
        <v>11</v>
      </c>
      <c r="I320" s="849">
        <v>2453</v>
      </c>
      <c r="J320" s="832">
        <v>0.98237885462555063</v>
      </c>
      <c r="K320" s="832">
        <v>223</v>
      </c>
      <c r="L320" s="849">
        <v>11</v>
      </c>
      <c r="M320" s="849">
        <v>2497</v>
      </c>
      <c r="N320" s="832">
        <v>1</v>
      </c>
      <c r="O320" s="832">
        <v>227</v>
      </c>
      <c r="P320" s="849">
        <v>12</v>
      </c>
      <c r="Q320" s="849">
        <v>2724</v>
      </c>
      <c r="R320" s="837">
        <v>1.0909090909090908</v>
      </c>
      <c r="S320" s="850">
        <v>227</v>
      </c>
    </row>
    <row r="321" spans="1:19" ht="14.4" customHeight="1" x14ac:dyDescent="0.3">
      <c r="A321" s="831" t="s">
        <v>6372</v>
      </c>
      <c r="B321" s="832" t="s">
        <v>6373</v>
      </c>
      <c r="C321" s="832" t="s">
        <v>604</v>
      </c>
      <c r="D321" s="832" t="s">
        <v>2067</v>
      </c>
      <c r="E321" s="832" t="s">
        <v>6369</v>
      </c>
      <c r="F321" s="832" t="s">
        <v>6512</v>
      </c>
      <c r="G321" s="832" t="s">
        <v>6513</v>
      </c>
      <c r="H321" s="849"/>
      <c r="I321" s="849"/>
      <c r="J321" s="832"/>
      <c r="K321" s="832"/>
      <c r="L321" s="849"/>
      <c r="M321" s="849"/>
      <c r="N321" s="832"/>
      <c r="O321" s="832"/>
      <c r="P321" s="849">
        <v>1</v>
      </c>
      <c r="Q321" s="849">
        <v>86</v>
      </c>
      <c r="R321" s="837"/>
      <c r="S321" s="850">
        <v>86</v>
      </c>
    </row>
    <row r="322" spans="1:19" ht="14.4" customHeight="1" x14ac:dyDescent="0.3">
      <c r="A322" s="831" t="s">
        <v>6372</v>
      </c>
      <c r="B322" s="832" t="s">
        <v>6373</v>
      </c>
      <c r="C322" s="832" t="s">
        <v>604</v>
      </c>
      <c r="D322" s="832" t="s">
        <v>2067</v>
      </c>
      <c r="E322" s="832" t="s">
        <v>6369</v>
      </c>
      <c r="F322" s="832" t="s">
        <v>6516</v>
      </c>
      <c r="G322" s="832" t="s">
        <v>6517</v>
      </c>
      <c r="H322" s="849">
        <v>1</v>
      </c>
      <c r="I322" s="849">
        <v>389</v>
      </c>
      <c r="J322" s="832">
        <v>9.7493734335839605E-2</v>
      </c>
      <c r="K322" s="832">
        <v>389</v>
      </c>
      <c r="L322" s="849">
        <v>10</v>
      </c>
      <c r="M322" s="849">
        <v>3990</v>
      </c>
      <c r="N322" s="832">
        <v>1</v>
      </c>
      <c r="O322" s="832">
        <v>399</v>
      </c>
      <c r="P322" s="849">
        <v>2</v>
      </c>
      <c r="Q322" s="849">
        <v>800</v>
      </c>
      <c r="R322" s="837">
        <v>0.20050125313283207</v>
      </c>
      <c r="S322" s="850">
        <v>400</v>
      </c>
    </row>
    <row r="323" spans="1:19" ht="14.4" customHeight="1" x14ac:dyDescent="0.3">
      <c r="A323" s="831" t="s">
        <v>6372</v>
      </c>
      <c r="B323" s="832" t="s">
        <v>6373</v>
      </c>
      <c r="C323" s="832" t="s">
        <v>604</v>
      </c>
      <c r="D323" s="832" t="s">
        <v>2067</v>
      </c>
      <c r="E323" s="832" t="s">
        <v>6369</v>
      </c>
      <c r="F323" s="832" t="s">
        <v>6518</v>
      </c>
      <c r="G323" s="832" t="s">
        <v>6519</v>
      </c>
      <c r="H323" s="849"/>
      <c r="I323" s="849"/>
      <c r="J323" s="832"/>
      <c r="K323" s="832"/>
      <c r="L323" s="849"/>
      <c r="M323" s="849"/>
      <c r="N323" s="832"/>
      <c r="O323" s="832"/>
      <c r="P323" s="849">
        <v>2</v>
      </c>
      <c r="Q323" s="849">
        <v>662</v>
      </c>
      <c r="R323" s="837"/>
      <c r="S323" s="850">
        <v>331</v>
      </c>
    </row>
    <row r="324" spans="1:19" ht="14.4" customHeight="1" x14ac:dyDescent="0.3">
      <c r="A324" s="831" t="s">
        <v>6372</v>
      </c>
      <c r="B324" s="832" t="s">
        <v>6373</v>
      </c>
      <c r="C324" s="832" t="s">
        <v>604</v>
      </c>
      <c r="D324" s="832" t="s">
        <v>2067</v>
      </c>
      <c r="E324" s="832" t="s">
        <v>6369</v>
      </c>
      <c r="F324" s="832" t="s">
        <v>6520</v>
      </c>
      <c r="G324" s="832" t="s">
        <v>6521</v>
      </c>
      <c r="H324" s="849"/>
      <c r="I324" s="849"/>
      <c r="J324" s="832"/>
      <c r="K324" s="832"/>
      <c r="L324" s="849">
        <v>0</v>
      </c>
      <c r="M324" s="849">
        <v>0</v>
      </c>
      <c r="N324" s="832"/>
      <c r="O324" s="832"/>
      <c r="P324" s="849"/>
      <c r="Q324" s="849"/>
      <c r="R324" s="837"/>
      <c r="S324" s="850"/>
    </row>
    <row r="325" spans="1:19" ht="14.4" customHeight="1" x14ac:dyDescent="0.3">
      <c r="A325" s="831" t="s">
        <v>6372</v>
      </c>
      <c r="B325" s="832" t="s">
        <v>6373</v>
      </c>
      <c r="C325" s="832" t="s">
        <v>604</v>
      </c>
      <c r="D325" s="832" t="s">
        <v>2067</v>
      </c>
      <c r="E325" s="832" t="s">
        <v>6369</v>
      </c>
      <c r="F325" s="832" t="s">
        <v>6522</v>
      </c>
      <c r="G325" s="832" t="s">
        <v>6523</v>
      </c>
      <c r="H325" s="849"/>
      <c r="I325" s="849"/>
      <c r="J325" s="832"/>
      <c r="K325" s="832"/>
      <c r="L325" s="849">
        <v>1</v>
      </c>
      <c r="M325" s="849">
        <v>120</v>
      </c>
      <c r="N325" s="832">
        <v>1</v>
      </c>
      <c r="O325" s="832">
        <v>120</v>
      </c>
      <c r="P325" s="849">
        <v>1</v>
      </c>
      <c r="Q325" s="849">
        <v>120</v>
      </c>
      <c r="R325" s="837">
        <v>1</v>
      </c>
      <c r="S325" s="850">
        <v>120</v>
      </c>
    </row>
    <row r="326" spans="1:19" ht="14.4" customHeight="1" x14ac:dyDescent="0.3">
      <c r="A326" s="831" t="s">
        <v>6372</v>
      </c>
      <c r="B326" s="832" t="s">
        <v>6373</v>
      </c>
      <c r="C326" s="832" t="s">
        <v>604</v>
      </c>
      <c r="D326" s="832" t="s">
        <v>2067</v>
      </c>
      <c r="E326" s="832" t="s">
        <v>6369</v>
      </c>
      <c r="F326" s="832" t="s">
        <v>6532</v>
      </c>
      <c r="G326" s="832" t="s">
        <v>6533</v>
      </c>
      <c r="H326" s="849"/>
      <c r="I326" s="849"/>
      <c r="J326" s="832"/>
      <c r="K326" s="832"/>
      <c r="L326" s="849">
        <v>1</v>
      </c>
      <c r="M326" s="849">
        <v>179</v>
      </c>
      <c r="N326" s="832">
        <v>1</v>
      </c>
      <c r="O326" s="832">
        <v>179</v>
      </c>
      <c r="P326" s="849"/>
      <c r="Q326" s="849"/>
      <c r="R326" s="837"/>
      <c r="S326" s="850"/>
    </row>
    <row r="327" spans="1:19" ht="14.4" customHeight="1" x14ac:dyDescent="0.3">
      <c r="A327" s="831" t="s">
        <v>6372</v>
      </c>
      <c r="B327" s="832" t="s">
        <v>6373</v>
      </c>
      <c r="C327" s="832" t="s">
        <v>604</v>
      </c>
      <c r="D327" s="832" t="s">
        <v>6364</v>
      </c>
      <c r="E327" s="832" t="s">
        <v>6374</v>
      </c>
      <c r="F327" s="832" t="s">
        <v>6377</v>
      </c>
      <c r="G327" s="832" t="s">
        <v>6378</v>
      </c>
      <c r="H327" s="849"/>
      <c r="I327" s="849"/>
      <c r="J327" s="832"/>
      <c r="K327" s="832"/>
      <c r="L327" s="849">
        <v>0.1</v>
      </c>
      <c r="M327" s="849">
        <v>15.1</v>
      </c>
      <c r="N327" s="832">
        <v>1</v>
      </c>
      <c r="O327" s="832">
        <v>151</v>
      </c>
      <c r="P327" s="849"/>
      <c r="Q327" s="849"/>
      <c r="R327" s="837"/>
      <c r="S327" s="850"/>
    </row>
    <row r="328" spans="1:19" ht="14.4" customHeight="1" x14ac:dyDescent="0.3">
      <c r="A328" s="831" t="s">
        <v>6372</v>
      </c>
      <c r="B328" s="832" t="s">
        <v>6373</v>
      </c>
      <c r="C328" s="832" t="s">
        <v>604</v>
      </c>
      <c r="D328" s="832" t="s">
        <v>6364</v>
      </c>
      <c r="E328" s="832" t="s">
        <v>6369</v>
      </c>
      <c r="F328" s="832" t="s">
        <v>6398</v>
      </c>
      <c r="G328" s="832" t="s">
        <v>6399</v>
      </c>
      <c r="H328" s="849"/>
      <c r="I328" s="849"/>
      <c r="J328" s="832"/>
      <c r="K328" s="832"/>
      <c r="L328" s="849">
        <v>4</v>
      </c>
      <c r="M328" s="849">
        <v>332</v>
      </c>
      <c r="N328" s="832">
        <v>1</v>
      </c>
      <c r="O328" s="832">
        <v>83</v>
      </c>
      <c r="P328" s="849"/>
      <c r="Q328" s="849"/>
      <c r="R328" s="837"/>
      <c r="S328" s="850"/>
    </row>
    <row r="329" spans="1:19" ht="14.4" customHeight="1" x14ac:dyDescent="0.3">
      <c r="A329" s="831" t="s">
        <v>6372</v>
      </c>
      <c r="B329" s="832" t="s">
        <v>6373</v>
      </c>
      <c r="C329" s="832" t="s">
        <v>604</v>
      </c>
      <c r="D329" s="832" t="s">
        <v>6364</v>
      </c>
      <c r="E329" s="832" t="s">
        <v>6369</v>
      </c>
      <c r="F329" s="832" t="s">
        <v>6423</v>
      </c>
      <c r="G329" s="832" t="s">
        <v>6424</v>
      </c>
      <c r="H329" s="849"/>
      <c r="I329" s="849"/>
      <c r="J329" s="832"/>
      <c r="K329" s="832"/>
      <c r="L329" s="849">
        <v>4</v>
      </c>
      <c r="M329" s="849">
        <v>504</v>
      </c>
      <c r="N329" s="832">
        <v>1</v>
      </c>
      <c r="O329" s="832">
        <v>126</v>
      </c>
      <c r="P329" s="849"/>
      <c r="Q329" s="849"/>
      <c r="R329" s="837"/>
      <c r="S329" s="850"/>
    </row>
    <row r="330" spans="1:19" ht="14.4" customHeight="1" x14ac:dyDescent="0.3">
      <c r="A330" s="831" t="s">
        <v>6372</v>
      </c>
      <c r="B330" s="832" t="s">
        <v>6373</v>
      </c>
      <c r="C330" s="832" t="s">
        <v>604</v>
      </c>
      <c r="D330" s="832" t="s">
        <v>6364</v>
      </c>
      <c r="E330" s="832" t="s">
        <v>6369</v>
      </c>
      <c r="F330" s="832" t="s">
        <v>6443</v>
      </c>
      <c r="G330" s="832" t="s">
        <v>6444</v>
      </c>
      <c r="H330" s="849"/>
      <c r="I330" s="849"/>
      <c r="J330" s="832"/>
      <c r="K330" s="832"/>
      <c r="L330" s="849">
        <v>1</v>
      </c>
      <c r="M330" s="849">
        <v>1309</v>
      </c>
      <c r="N330" s="832">
        <v>1</v>
      </c>
      <c r="O330" s="832">
        <v>1309</v>
      </c>
      <c r="P330" s="849"/>
      <c r="Q330" s="849"/>
      <c r="R330" s="837"/>
      <c r="S330" s="850"/>
    </row>
    <row r="331" spans="1:19" ht="14.4" customHeight="1" x14ac:dyDescent="0.3">
      <c r="A331" s="831" t="s">
        <v>6372</v>
      </c>
      <c r="B331" s="832" t="s">
        <v>6373</v>
      </c>
      <c r="C331" s="832" t="s">
        <v>604</v>
      </c>
      <c r="D331" s="832" t="s">
        <v>6364</v>
      </c>
      <c r="E331" s="832" t="s">
        <v>6369</v>
      </c>
      <c r="F331" s="832" t="s">
        <v>6455</v>
      </c>
      <c r="G331" s="832" t="s">
        <v>6456</v>
      </c>
      <c r="H331" s="849"/>
      <c r="I331" s="849"/>
      <c r="J331" s="832"/>
      <c r="K331" s="832"/>
      <c r="L331" s="849">
        <v>5</v>
      </c>
      <c r="M331" s="849">
        <v>166.65999999999997</v>
      </c>
      <c r="N331" s="832">
        <v>1</v>
      </c>
      <c r="O331" s="832">
        <v>33.331999999999994</v>
      </c>
      <c r="P331" s="849"/>
      <c r="Q331" s="849"/>
      <c r="R331" s="837"/>
      <c r="S331" s="850"/>
    </row>
    <row r="332" spans="1:19" ht="14.4" customHeight="1" x14ac:dyDescent="0.3">
      <c r="A332" s="831" t="s">
        <v>6372</v>
      </c>
      <c r="B332" s="832" t="s">
        <v>6373</v>
      </c>
      <c r="C332" s="832" t="s">
        <v>604</v>
      </c>
      <c r="D332" s="832" t="s">
        <v>6364</v>
      </c>
      <c r="E332" s="832" t="s">
        <v>6369</v>
      </c>
      <c r="F332" s="832" t="s">
        <v>6461</v>
      </c>
      <c r="G332" s="832" t="s">
        <v>6462</v>
      </c>
      <c r="H332" s="849"/>
      <c r="I332" s="849"/>
      <c r="J332" s="832"/>
      <c r="K332" s="832"/>
      <c r="L332" s="849">
        <v>2</v>
      </c>
      <c r="M332" s="849">
        <v>172</v>
      </c>
      <c r="N332" s="832">
        <v>1</v>
      </c>
      <c r="O332" s="832">
        <v>86</v>
      </c>
      <c r="P332" s="849"/>
      <c r="Q332" s="849"/>
      <c r="R332" s="837"/>
      <c r="S332" s="850"/>
    </row>
    <row r="333" spans="1:19" ht="14.4" customHeight="1" x14ac:dyDescent="0.3">
      <c r="A333" s="831" t="s">
        <v>6372</v>
      </c>
      <c r="B333" s="832" t="s">
        <v>6373</v>
      </c>
      <c r="C333" s="832" t="s">
        <v>604</v>
      </c>
      <c r="D333" s="832" t="s">
        <v>6364</v>
      </c>
      <c r="E333" s="832" t="s">
        <v>6369</v>
      </c>
      <c r="F333" s="832" t="s">
        <v>6370</v>
      </c>
      <c r="G333" s="832" t="s">
        <v>6371</v>
      </c>
      <c r="H333" s="849"/>
      <c r="I333" s="849"/>
      <c r="J333" s="832"/>
      <c r="K333" s="832"/>
      <c r="L333" s="849">
        <v>1</v>
      </c>
      <c r="M333" s="849">
        <v>251</v>
      </c>
      <c r="N333" s="832">
        <v>1</v>
      </c>
      <c r="O333" s="832">
        <v>251</v>
      </c>
      <c r="P333" s="849"/>
      <c r="Q333" s="849"/>
      <c r="R333" s="837"/>
      <c r="S333" s="850"/>
    </row>
    <row r="334" spans="1:19" ht="14.4" customHeight="1" x14ac:dyDescent="0.3">
      <c r="A334" s="831" t="s">
        <v>6372</v>
      </c>
      <c r="B334" s="832" t="s">
        <v>6373</v>
      </c>
      <c r="C334" s="832" t="s">
        <v>604</v>
      </c>
      <c r="D334" s="832" t="s">
        <v>6364</v>
      </c>
      <c r="E334" s="832" t="s">
        <v>6369</v>
      </c>
      <c r="F334" s="832" t="s">
        <v>6478</v>
      </c>
      <c r="G334" s="832" t="s">
        <v>6479</v>
      </c>
      <c r="H334" s="849"/>
      <c r="I334" s="849"/>
      <c r="J334" s="832"/>
      <c r="K334" s="832"/>
      <c r="L334" s="849">
        <v>1</v>
      </c>
      <c r="M334" s="849">
        <v>721</v>
      </c>
      <c r="N334" s="832">
        <v>1</v>
      </c>
      <c r="O334" s="832">
        <v>721</v>
      </c>
      <c r="P334" s="849"/>
      <c r="Q334" s="849"/>
      <c r="R334" s="837"/>
      <c r="S334" s="850"/>
    </row>
    <row r="335" spans="1:19" ht="14.4" customHeight="1" x14ac:dyDescent="0.3">
      <c r="A335" s="831" t="s">
        <v>6372</v>
      </c>
      <c r="B335" s="832" t="s">
        <v>6373</v>
      </c>
      <c r="C335" s="832" t="s">
        <v>604</v>
      </c>
      <c r="D335" s="832" t="s">
        <v>2070</v>
      </c>
      <c r="E335" s="832" t="s">
        <v>6374</v>
      </c>
      <c r="F335" s="832" t="s">
        <v>6377</v>
      </c>
      <c r="G335" s="832" t="s">
        <v>6378</v>
      </c>
      <c r="H335" s="849">
        <v>5</v>
      </c>
      <c r="I335" s="849">
        <v>755.25</v>
      </c>
      <c r="J335" s="832">
        <v>0.83330574956141801</v>
      </c>
      <c r="K335" s="832">
        <v>151.05000000000001</v>
      </c>
      <c r="L335" s="849">
        <v>6</v>
      </c>
      <c r="M335" s="849">
        <v>906.33</v>
      </c>
      <c r="N335" s="832">
        <v>1</v>
      </c>
      <c r="O335" s="832">
        <v>151.05500000000001</v>
      </c>
      <c r="P335" s="849">
        <v>3</v>
      </c>
      <c r="Q335" s="849">
        <v>396.24</v>
      </c>
      <c r="R335" s="837">
        <v>0.43719175134884641</v>
      </c>
      <c r="S335" s="850">
        <v>132.08000000000001</v>
      </c>
    </row>
    <row r="336" spans="1:19" ht="14.4" customHeight="1" x14ac:dyDescent="0.3">
      <c r="A336" s="831" t="s">
        <v>6372</v>
      </c>
      <c r="B336" s="832" t="s">
        <v>6373</v>
      </c>
      <c r="C336" s="832" t="s">
        <v>604</v>
      </c>
      <c r="D336" s="832" t="s">
        <v>2070</v>
      </c>
      <c r="E336" s="832" t="s">
        <v>6374</v>
      </c>
      <c r="F336" s="832" t="s">
        <v>6381</v>
      </c>
      <c r="G336" s="832" t="s">
        <v>6382</v>
      </c>
      <c r="H336" s="849"/>
      <c r="I336" s="849"/>
      <c r="J336" s="832"/>
      <c r="K336" s="832"/>
      <c r="L336" s="849"/>
      <c r="M336" s="849"/>
      <c r="N336" s="832"/>
      <c r="O336" s="832"/>
      <c r="P336" s="849">
        <v>0.1</v>
      </c>
      <c r="Q336" s="849">
        <v>8.4</v>
      </c>
      <c r="R336" s="837"/>
      <c r="S336" s="850">
        <v>84</v>
      </c>
    </row>
    <row r="337" spans="1:19" ht="14.4" customHeight="1" x14ac:dyDescent="0.3">
      <c r="A337" s="831" t="s">
        <v>6372</v>
      </c>
      <c r="B337" s="832" t="s">
        <v>6373</v>
      </c>
      <c r="C337" s="832" t="s">
        <v>604</v>
      </c>
      <c r="D337" s="832" t="s">
        <v>2070</v>
      </c>
      <c r="E337" s="832" t="s">
        <v>6374</v>
      </c>
      <c r="F337" s="832" t="s">
        <v>6388</v>
      </c>
      <c r="G337" s="832" t="s">
        <v>6382</v>
      </c>
      <c r="H337" s="849">
        <v>1</v>
      </c>
      <c r="I337" s="849">
        <v>21.13</v>
      </c>
      <c r="J337" s="832"/>
      <c r="K337" s="832">
        <v>21.13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6372</v>
      </c>
      <c r="B338" s="832" t="s">
        <v>6373</v>
      </c>
      <c r="C338" s="832" t="s">
        <v>604</v>
      </c>
      <c r="D338" s="832" t="s">
        <v>2070</v>
      </c>
      <c r="E338" s="832" t="s">
        <v>6369</v>
      </c>
      <c r="F338" s="832" t="s">
        <v>6398</v>
      </c>
      <c r="G338" s="832" t="s">
        <v>6399</v>
      </c>
      <c r="H338" s="849">
        <v>5</v>
      </c>
      <c r="I338" s="849">
        <v>405</v>
      </c>
      <c r="J338" s="832">
        <v>0.69707401032702232</v>
      </c>
      <c r="K338" s="832">
        <v>81</v>
      </c>
      <c r="L338" s="849">
        <v>7</v>
      </c>
      <c r="M338" s="849">
        <v>581</v>
      </c>
      <c r="N338" s="832">
        <v>1</v>
      </c>
      <c r="O338" s="832">
        <v>83</v>
      </c>
      <c r="P338" s="849">
        <v>1</v>
      </c>
      <c r="Q338" s="849">
        <v>83</v>
      </c>
      <c r="R338" s="837">
        <v>0.14285714285714285</v>
      </c>
      <c r="S338" s="850">
        <v>83</v>
      </c>
    </row>
    <row r="339" spans="1:19" ht="14.4" customHeight="1" x14ac:dyDescent="0.3">
      <c r="A339" s="831" t="s">
        <v>6372</v>
      </c>
      <c r="B339" s="832" t="s">
        <v>6373</v>
      </c>
      <c r="C339" s="832" t="s">
        <v>604</v>
      </c>
      <c r="D339" s="832" t="s">
        <v>2070</v>
      </c>
      <c r="E339" s="832" t="s">
        <v>6369</v>
      </c>
      <c r="F339" s="832" t="s">
        <v>6402</v>
      </c>
      <c r="G339" s="832" t="s">
        <v>6403</v>
      </c>
      <c r="H339" s="849">
        <v>1</v>
      </c>
      <c r="I339" s="849">
        <v>35</v>
      </c>
      <c r="J339" s="832"/>
      <c r="K339" s="832">
        <v>35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" customHeight="1" x14ac:dyDescent="0.3">
      <c r="A340" s="831" t="s">
        <v>6372</v>
      </c>
      <c r="B340" s="832" t="s">
        <v>6373</v>
      </c>
      <c r="C340" s="832" t="s">
        <v>604</v>
      </c>
      <c r="D340" s="832" t="s">
        <v>2070</v>
      </c>
      <c r="E340" s="832" t="s">
        <v>6369</v>
      </c>
      <c r="F340" s="832" t="s">
        <v>6411</v>
      </c>
      <c r="G340" s="832" t="s">
        <v>6412</v>
      </c>
      <c r="H340" s="849">
        <v>7</v>
      </c>
      <c r="I340" s="849">
        <v>1407</v>
      </c>
      <c r="J340" s="832">
        <v>2.2657004830917873</v>
      </c>
      <c r="K340" s="832">
        <v>201</v>
      </c>
      <c r="L340" s="849">
        <v>3</v>
      </c>
      <c r="M340" s="849">
        <v>621</v>
      </c>
      <c r="N340" s="832">
        <v>1</v>
      </c>
      <c r="O340" s="832">
        <v>207</v>
      </c>
      <c r="P340" s="849">
        <v>2</v>
      </c>
      <c r="Q340" s="849">
        <v>414</v>
      </c>
      <c r="R340" s="837">
        <v>0.66666666666666663</v>
      </c>
      <c r="S340" s="850">
        <v>207</v>
      </c>
    </row>
    <row r="341" spans="1:19" ht="14.4" customHeight="1" x14ac:dyDescent="0.3">
      <c r="A341" s="831" t="s">
        <v>6372</v>
      </c>
      <c r="B341" s="832" t="s">
        <v>6373</v>
      </c>
      <c r="C341" s="832" t="s">
        <v>604</v>
      </c>
      <c r="D341" s="832" t="s">
        <v>2070</v>
      </c>
      <c r="E341" s="832" t="s">
        <v>6369</v>
      </c>
      <c r="F341" s="832" t="s">
        <v>6413</v>
      </c>
      <c r="G341" s="832" t="s">
        <v>6414</v>
      </c>
      <c r="H341" s="849">
        <v>13</v>
      </c>
      <c r="I341" s="849">
        <v>3913</v>
      </c>
      <c r="J341" s="832">
        <v>1.8090614886731391</v>
      </c>
      <c r="K341" s="832">
        <v>301</v>
      </c>
      <c r="L341" s="849">
        <v>7</v>
      </c>
      <c r="M341" s="849">
        <v>2163</v>
      </c>
      <c r="N341" s="832">
        <v>1</v>
      </c>
      <c r="O341" s="832">
        <v>309</v>
      </c>
      <c r="P341" s="849">
        <v>6</v>
      </c>
      <c r="Q341" s="849">
        <v>1854</v>
      </c>
      <c r="R341" s="837">
        <v>0.8571428571428571</v>
      </c>
      <c r="S341" s="850">
        <v>309</v>
      </c>
    </row>
    <row r="342" spans="1:19" ht="14.4" customHeight="1" x14ac:dyDescent="0.3">
      <c r="A342" s="831" t="s">
        <v>6372</v>
      </c>
      <c r="B342" s="832" t="s">
        <v>6373</v>
      </c>
      <c r="C342" s="832" t="s">
        <v>604</v>
      </c>
      <c r="D342" s="832" t="s">
        <v>2070</v>
      </c>
      <c r="E342" s="832" t="s">
        <v>6369</v>
      </c>
      <c r="F342" s="832" t="s">
        <v>6415</v>
      </c>
      <c r="G342" s="832" t="s">
        <v>6416</v>
      </c>
      <c r="H342" s="849"/>
      <c r="I342" s="849"/>
      <c r="J342" s="832"/>
      <c r="K342" s="832"/>
      <c r="L342" s="849">
        <v>1</v>
      </c>
      <c r="M342" s="849">
        <v>488</v>
      </c>
      <c r="N342" s="832">
        <v>1</v>
      </c>
      <c r="O342" s="832">
        <v>488</v>
      </c>
      <c r="P342" s="849"/>
      <c r="Q342" s="849"/>
      <c r="R342" s="837"/>
      <c r="S342" s="850"/>
    </row>
    <row r="343" spans="1:19" ht="14.4" customHeight="1" x14ac:dyDescent="0.3">
      <c r="A343" s="831" t="s">
        <v>6372</v>
      </c>
      <c r="B343" s="832" t="s">
        <v>6373</v>
      </c>
      <c r="C343" s="832" t="s">
        <v>604</v>
      </c>
      <c r="D343" s="832" t="s">
        <v>2070</v>
      </c>
      <c r="E343" s="832" t="s">
        <v>6369</v>
      </c>
      <c r="F343" s="832" t="s">
        <v>6417</v>
      </c>
      <c r="G343" s="832" t="s">
        <v>6418</v>
      </c>
      <c r="H343" s="849">
        <v>24</v>
      </c>
      <c r="I343" s="849">
        <v>2280</v>
      </c>
      <c r="J343" s="832">
        <v>0.79414838035527691</v>
      </c>
      <c r="K343" s="832">
        <v>95</v>
      </c>
      <c r="L343" s="849">
        <v>29</v>
      </c>
      <c r="M343" s="849">
        <v>2871</v>
      </c>
      <c r="N343" s="832">
        <v>1</v>
      </c>
      <c r="O343" s="832">
        <v>99</v>
      </c>
      <c r="P343" s="849">
        <v>5</v>
      </c>
      <c r="Q343" s="849">
        <v>495</v>
      </c>
      <c r="R343" s="837">
        <v>0.17241379310344829</v>
      </c>
      <c r="S343" s="850">
        <v>99</v>
      </c>
    </row>
    <row r="344" spans="1:19" ht="14.4" customHeight="1" x14ac:dyDescent="0.3">
      <c r="A344" s="831" t="s">
        <v>6372</v>
      </c>
      <c r="B344" s="832" t="s">
        <v>6373</v>
      </c>
      <c r="C344" s="832" t="s">
        <v>604</v>
      </c>
      <c r="D344" s="832" t="s">
        <v>2070</v>
      </c>
      <c r="E344" s="832" t="s">
        <v>6369</v>
      </c>
      <c r="F344" s="832" t="s">
        <v>6421</v>
      </c>
      <c r="G344" s="832" t="s">
        <v>6422</v>
      </c>
      <c r="H344" s="849">
        <v>18</v>
      </c>
      <c r="I344" s="849">
        <v>1674</v>
      </c>
      <c r="J344" s="832">
        <v>1.0786082474226804</v>
      </c>
      <c r="K344" s="832">
        <v>93</v>
      </c>
      <c r="L344" s="849">
        <v>16</v>
      </c>
      <c r="M344" s="849">
        <v>1552</v>
      </c>
      <c r="N344" s="832">
        <v>1</v>
      </c>
      <c r="O344" s="832">
        <v>97</v>
      </c>
      <c r="P344" s="849">
        <v>17</v>
      </c>
      <c r="Q344" s="849">
        <v>1649</v>
      </c>
      <c r="R344" s="837">
        <v>1.0625</v>
      </c>
      <c r="S344" s="850">
        <v>97</v>
      </c>
    </row>
    <row r="345" spans="1:19" ht="14.4" customHeight="1" x14ac:dyDescent="0.3">
      <c r="A345" s="831" t="s">
        <v>6372</v>
      </c>
      <c r="B345" s="832" t="s">
        <v>6373</v>
      </c>
      <c r="C345" s="832" t="s">
        <v>604</v>
      </c>
      <c r="D345" s="832" t="s">
        <v>2070</v>
      </c>
      <c r="E345" s="832" t="s">
        <v>6369</v>
      </c>
      <c r="F345" s="832" t="s">
        <v>6423</v>
      </c>
      <c r="G345" s="832" t="s">
        <v>6424</v>
      </c>
      <c r="H345" s="849">
        <v>971</v>
      </c>
      <c r="I345" s="849">
        <v>114578</v>
      </c>
      <c r="J345" s="832">
        <v>0.9894985923277545</v>
      </c>
      <c r="K345" s="832">
        <v>118</v>
      </c>
      <c r="L345" s="849">
        <v>919</v>
      </c>
      <c r="M345" s="849">
        <v>115794</v>
      </c>
      <c r="N345" s="832">
        <v>1</v>
      </c>
      <c r="O345" s="832">
        <v>126</v>
      </c>
      <c r="P345" s="849">
        <v>1175</v>
      </c>
      <c r="Q345" s="849">
        <v>148050</v>
      </c>
      <c r="R345" s="837">
        <v>1.2785636561479869</v>
      </c>
      <c r="S345" s="850">
        <v>126</v>
      </c>
    </row>
    <row r="346" spans="1:19" ht="14.4" customHeight="1" x14ac:dyDescent="0.3">
      <c r="A346" s="831" t="s">
        <v>6372</v>
      </c>
      <c r="B346" s="832" t="s">
        <v>6373</v>
      </c>
      <c r="C346" s="832" t="s">
        <v>604</v>
      </c>
      <c r="D346" s="832" t="s">
        <v>2070</v>
      </c>
      <c r="E346" s="832" t="s">
        <v>6369</v>
      </c>
      <c r="F346" s="832" t="s">
        <v>6439</v>
      </c>
      <c r="G346" s="832" t="s">
        <v>6440</v>
      </c>
      <c r="H346" s="849">
        <v>6</v>
      </c>
      <c r="I346" s="849">
        <v>9822</v>
      </c>
      <c r="J346" s="832">
        <v>0.83669818553539488</v>
      </c>
      <c r="K346" s="832">
        <v>1637</v>
      </c>
      <c r="L346" s="849">
        <v>7</v>
      </c>
      <c r="M346" s="849">
        <v>11739</v>
      </c>
      <c r="N346" s="832">
        <v>1</v>
      </c>
      <c r="O346" s="832">
        <v>1677</v>
      </c>
      <c r="P346" s="849"/>
      <c r="Q346" s="849"/>
      <c r="R346" s="837"/>
      <c r="S346" s="850"/>
    </row>
    <row r="347" spans="1:19" ht="14.4" customHeight="1" x14ac:dyDescent="0.3">
      <c r="A347" s="831" t="s">
        <v>6372</v>
      </c>
      <c r="B347" s="832" t="s">
        <v>6373</v>
      </c>
      <c r="C347" s="832" t="s">
        <v>604</v>
      </c>
      <c r="D347" s="832" t="s">
        <v>2070</v>
      </c>
      <c r="E347" s="832" t="s">
        <v>6369</v>
      </c>
      <c r="F347" s="832" t="s">
        <v>6443</v>
      </c>
      <c r="G347" s="832" t="s">
        <v>6444</v>
      </c>
      <c r="H347" s="849">
        <v>14</v>
      </c>
      <c r="I347" s="849">
        <v>17976</v>
      </c>
      <c r="J347" s="832">
        <v>0.68663101604278076</v>
      </c>
      <c r="K347" s="832">
        <v>1284</v>
      </c>
      <c r="L347" s="849">
        <v>20</v>
      </c>
      <c r="M347" s="849">
        <v>26180</v>
      </c>
      <c r="N347" s="832">
        <v>1</v>
      </c>
      <c r="O347" s="832">
        <v>1309</v>
      </c>
      <c r="P347" s="849">
        <v>12</v>
      </c>
      <c r="Q347" s="849">
        <v>15720</v>
      </c>
      <c r="R347" s="837">
        <v>0.60045836516424755</v>
      </c>
      <c r="S347" s="850">
        <v>1310</v>
      </c>
    </row>
    <row r="348" spans="1:19" ht="14.4" customHeight="1" x14ac:dyDescent="0.3">
      <c r="A348" s="831" t="s">
        <v>6372</v>
      </c>
      <c r="B348" s="832" t="s">
        <v>6373</v>
      </c>
      <c r="C348" s="832" t="s">
        <v>604</v>
      </c>
      <c r="D348" s="832" t="s">
        <v>2070</v>
      </c>
      <c r="E348" s="832" t="s">
        <v>6369</v>
      </c>
      <c r="F348" s="832" t="s">
        <v>6445</v>
      </c>
      <c r="G348" s="832" t="s">
        <v>6446</v>
      </c>
      <c r="H348" s="849"/>
      <c r="I348" s="849"/>
      <c r="J348" s="832"/>
      <c r="K348" s="832"/>
      <c r="L348" s="849">
        <v>1</v>
      </c>
      <c r="M348" s="849">
        <v>971</v>
      </c>
      <c r="N348" s="832">
        <v>1</v>
      </c>
      <c r="O348" s="832">
        <v>971</v>
      </c>
      <c r="P348" s="849">
        <v>2</v>
      </c>
      <c r="Q348" s="849">
        <v>1944</v>
      </c>
      <c r="R348" s="837">
        <v>2.0020597322348093</v>
      </c>
      <c r="S348" s="850">
        <v>972</v>
      </c>
    </row>
    <row r="349" spans="1:19" ht="14.4" customHeight="1" x14ac:dyDescent="0.3">
      <c r="A349" s="831" t="s">
        <v>6372</v>
      </c>
      <c r="B349" s="832" t="s">
        <v>6373</v>
      </c>
      <c r="C349" s="832" t="s">
        <v>604</v>
      </c>
      <c r="D349" s="832" t="s">
        <v>2070</v>
      </c>
      <c r="E349" s="832" t="s">
        <v>6369</v>
      </c>
      <c r="F349" s="832" t="s">
        <v>6447</v>
      </c>
      <c r="G349" s="832" t="s">
        <v>6448</v>
      </c>
      <c r="H349" s="849">
        <v>1</v>
      </c>
      <c r="I349" s="849">
        <v>960</v>
      </c>
      <c r="J349" s="832"/>
      <c r="K349" s="832">
        <v>960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6372</v>
      </c>
      <c r="B350" s="832" t="s">
        <v>6373</v>
      </c>
      <c r="C350" s="832" t="s">
        <v>604</v>
      </c>
      <c r="D350" s="832" t="s">
        <v>2070</v>
      </c>
      <c r="E350" s="832" t="s">
        <v>6369</v>
      </c>
      <c r="F350" s="832" t="s">
        <v>6451</v>
      </c>
      <c r="G350" s="832" t="s">
        <v>6452</v>
      </c>
      <c r="H350" s="849">
        <v>4</v>
      </c>
      <c r="I350" s="849">
        <v>628</v>
      </c>
      <c r="J350" s="832">
        <v>0.96319018404907975</v>
      </c>
      <c r="K350" s="832">
        <v>157</v>
      </c>
      <c r="L350" s="849">
        <v>4</v>
      </c>
      <c r="M350" s="849">
        <v>652</v>
      </c>
      <c r="N350" s="832">
        <v>1</v>
      </c>
      <c r="O350" s="832">
        <v>163</v>
      </c>
      <c r="P350" s="849">
        <v>8</v>
      </c>
      <c r="Q350" s="849">
        <v>1304</v>
      </c>
      <c r="R350" s="837">
        <v>2</v>
      </c>
      <c r="S350" s="850">
        <v>163</v>
      </c>
    </row>
    <row r="351" spans="1:19" ht="14.4" customHeight="1" x14ac:dyDescent="0.3">
      <c r="A351" s="831" t="s">
        <v>6372</v>
      </c>
      <c r="B351" s="832" t="s">
        <v>6373</v>
      </c>
      <c r="C351" s="832" t="s">
        <v>604</v>
      </c>
      <c r="D351" s="832" t="s">
        <v>2070</v>
      </c>
      <c r="E351" s="832" t="s">
        <v>6369</v>
      </c>
      <c r="F351" s="832" t="s">
        <v>6453</v>
      </c>
      <c r="G351" s="832" t="s">
        <v>6454</v>
      </c>
      <c r="H351" s="849">
        <v>1</v>
      </c>
      <c r="I351" s="849">
        <v>318</v>
      </c>
      <c r="J351" s="832"/>
      <c r="K351" s="832">
        <v>318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 t="s">
        <v>6372</v>
      </c>
      <c r="B352" s="832" t="s">
        <v>6373</v>
      </c>
      <c r="C352" s="832" t="s">
        <v>604</v>
      </c>
      <c r="D352" s="832" t="s">
        <v>2070</v>
      </c>
      <c r="E352" s="832" t="s">
        <v>6369</v>
      </c>
      <c r="F352" s="832" t="s">
        <v>6455</v>
      </c>
      <c r="G352" s="832" t="s">
        <v>6456</v>
      </c>
      <c r="H352" s="849">
        <v>461</v>
      </c>
      <c r="I352" s="849">
        <v>15366.65</v>
      </c>
      <c r="J352" s="832">
        <v>0.63411350011224221</v>
      </c>
      <c r="K352" s="832">
        <v>33.333297180043381</v>
      </c>
      <c r="L352" s="849">
        <v>727</v>
      </c>
      <c r="M352" s="849">
        <v>24233.280000000006</v>
      </c>
      <c r="N352" s="832">
        <v>1</v>
      </c>
      <c r="O352" s="832">
        <v>33.333259972489692</v>
      </c>
      <c r="P352" s="849">
        <v>981</v>
      </c>
      <c r="Q352" s="849">
        <v>32699.96</v>
      </c>
      <c r="R352" s="837">
        <v>1.3493823370175226</v>
      </c>
      <c r="S352" s="850">
        <v>33.333292558613657</v>
      </c>
    </row>
    <row r="353" spans="1:19" ht="14.4" customHeight="1" x14ac:dyDescent="0.3">
      <c r="A353" s="831" t="s">
        <v>6372</v>
      </c>
      <c r="B353" s="832" t="s">
        <v>6373</v>
      </c>
      <c r="C353" s="832" t="s">
        <v>604</v>
      </c>
      <c r="D353" s="832" t="s">
        <v>2070</v>
      </c>
      <c r="E353" s="832" t="s">
        <v>6369</v>
      </c>
      <c r="F353" s="832" t="s">
        <v>6461</v>
      </c>
      <c r="G353" s="832" t="s">
        <v>6462</v>
      </c>
      <c r="H353" s="849">
        <v>25</v>
      </c>
      <c r="I353" s="849">
        <v>2050</v>
      </c>
      <c r="J353" s="832">
        <v>0.8828596037898363</v>
      </c>
      <c r="K353" s="832">
        <v>82</v>
      </c>
      <c r="L353" s="849">
        <v>27</v>
      </c>
      <c r="M353" s="849">
        <v>2322</v>
      </c>
      <c r="N353" s="832">
        <v>1</v>
      </c>
      <c r="O353" s="832">
        <v>86</v>
      </c>
      <c r="P353" s="849">
        <v>11</v>
      </c>
      <c r="Q353" s="849">
        <v>946</v>
      </c>
      <c r="R353" s="837">
        <v>0.40740740740740738</v>
      </c>
      <c r="S353" s="850">
        <v>86</v>
      </c>
    </row>
    <row r="354" spans="1:19" ht="14.4" customHeight="1" x14ac:dyDescent="0.3">
      <c r="A354" s="831" t="s">
        <v>6372</v>
      </c>
      <c r="B354" s="832" t="s">
        <v>6373</v>
      </c>
      <c r="C354" s="832" t="s">
        <v>604</v>
      </c>
      <c r="D354" s="832" t="s">
        <v>2070</v>
      </c>
      <c r="E354" s="832" t="s">
        <v>6369</v>
      </c>
      <c r="F354" s="832" t="s">
        <v>6463</v>
      </c>
      <c r="G354" s="832" t="s">
        <v>6464</v>
      </c>
      <c r="H354" s="849">
        <v>13</v>
      </c>
      <c r="I354" s="849">
        <v>403</v>
      </c>
      <c r="J354" s="832">
        <v>0.7408088235294118</v>
      </c>
      <c r="K354" s="832">
        <v>31</v>
      </c>
      <c r="L354" s="849">
        <v>17</v>
      </c>
      <c r="M354" s="849">
        <v>544</v>
      </c>
      <c r="N354" s="832">
        <v>1</v>
      </c>
      <c r="O354" s="832">
        <v>32</v>
      </c>
      <c r="P354" s="849">
        <v>11</v>
      </c>
      <c r="Q354" s="849">
        <v>352</v>
      </c>
      <c r="R354" s="837">
        <v>0.6470588235294118</v>
      </c>
      <c r="S354" s="850">
        <v>32</v>
      </c>
    </row>
    <row r="355" spans="1:19" ht="14.4" customHeight="1" x14ac:dyDescent="0.3">
      <c r="A355" s="831" t="s">
        <v>6372</v>
      </c>
      <c r="B355" s="832" t="s">
        <v>6373</v>
      </c>
      <c r="C355" s="832" t="s">
        <v>604</v>
      </c>
      <c r="D355" s="832" t="s">
        <v>2070</v>
      </c>
      <c r="E355" s="832" t="s">
        <v>6369</v>
      </c>
      <c r="F355" s="832" t="s">
        <v>6467</v>
      </c>
      <c r="G355" s="832" t="s">
        <v>6468</v>
      </c>
      <c r="H355" s="849">
        <v>1</v>
      </c>
      <c r="I355" s="849">
        <v>384</v>
      </c>
      <c r="J355" s="832">
        <v>0.97461928934010156</v>
      </c>
      <c r="K355" s="832">
        <v>384</v>
      </c>
      <c r="L355" s="849">
        <v>1</v>
      </c>
      <c r="M355" s="849">
        <v>394</v>
      </c>
      <c r="N355" s="832">
        <v>1</v>
      </c>
      <c r="O355" s="832">
        <v>394</v>
      </c>
      <c r="P355" s="849"/>
      <c r="Q355" s="849"/>
      <c r="R355" s="837"/>
      <c r="S355" s="850"/>
    </row>
    <row r="356" spans="1:19" ht="14.4" customHeight="1" x14ac:dyDescent="0.3">
      <c r="A356" s="831" t="s">
        <v>6372</v>
      </c>
      <c r="B356" s="832" t="s">
        <v>6373</v>
      </c>
      <c r="C356" s="832" t="s">
        <v>604</v>
      </c>
      <c r="D356" s="832" t="s">
        <v>2070</v>
      </c>
      <c r="E356" s="832" t="s">
        <v>6369</v>
      </c>
      <c r="F356" s="832" t="s">
        <v>6470</v>
      </c>
      <c r="G356" s="832" t="s">
        <v>6471</v>
      </c>
      <c r="H356" s="849">
        <v>17</v>
      </c>
      <c r="I356" s="849">
        <v>2686</v>
      </c>
      <c r="J356" s="832">
        <v>0.75364758698092027</v>
      </c>
      <c r="K356" s="832">
        <v>158</v>
      </c>
      <c r="L356" s="849">
        <v>22</v>
      </c>
      <c r="M356" s="849">
        <v>3564</v>
      </c>
      <c r="N356" s="832">
        <v>1</v>
      </c>
      <c r="O356" s="832">
        <v>162</v>
      </c>
      <c r="P356" s="849">
        <v>19</v>
      </c>
      <c r="Q356" s="849">
        <v>3078</v>
      </c>
      <c r="R356" s="837">
        <v>0.86363636363636365</v>
      </c>
      <c r="S356" s="850">
        <v>162</v>
      </c>
    </row>
    <row r="357" spans="1:19" ht="14.4" customHeight="1" x14ac:dyDescent="0.3">
      <c r="A357" s="831" t="s">
        <v>6372</v>
      </c>
      <c r="B357" s="832" t="s">
        <v>6373</v>
      </c>
      <c r="C357" s="832" t="s">
        <v>604</v>
      </c>
      <c r="D357" s="832" t="s">
        <v>2070</v>
      </c>
      <c r="E357" s="832" t="s">
        <v>6369</v>
      </c>
      <c r="F357" s="832" t="s">
        <v>6370</v>
      </c>
      <c r="G357" s="832" t="s">
        <v>6371</v>
      </c>
      <c r="H357" s="849">
        <v>22</v>
      </c>
      <c r="I357" s="849">
        <v>5170</v>
      </c>
      <c r="J357" s="832">
        <v>0.47901417585472067</v>
      </c>
      <c r="K357" s="832">
        <v>235</v>
      </c>
      <c r="L357" s="849">
        <v>43</v>
      </c>
      <c r="M357" s="849">
        <v>10793</v>
      </c>
      <c r="N357" s="832">
        <v>1</v>
      </c>
      <c r="O357" s="832">
        <v>251</v>
      </c>
      <c r="P357" s="849">
        <v>23</v>
      </c>
      <c r="Q357" s="849">
        <v>5773</v>
      </c>
      <c r="R357" s="837">
        <v>0.53488372093023251</v>
      </c>
      <c r="S357" s="850">
        <v>251</v>
      </c>
    </row>
    <row r="358" spans="1:19" ht="14.4" customHeight="1" x14ac:dyDescent="0.3">
      <c r="A358" s="831" t="s">
        <v>6372</v>
      </c>
      <c r="B358" s="832" t="s">
        <v>6373</v>
      </c>
      <c r="C358" s="832" t="s">
        <v>604</v>
      </c>
      <c r="D358" s="832" t="s">
        <v>2070</v>
      </c>
      <c r="E358" s="832" t="s">
        <v>6369</v>
      </c>
      <c r="F358" s="832" t="s">
        <v>6488</v>
      </c>
      <c r="G358" s="832" t="s">
        <v>6489</v>
      </c>
      <c r="H358" s="849">
        <v>1</v>
      </c>
      <c r="I358" s="849">
        <v>311</v>
      </c>
      <c r="J358" s="832">
        <v>0.97492163009404387</v>
      </c>
      <c r="K358" s="832">
        <v>311</v>
      </c>
      <c r="L358" s="849">
        <v>1</v>
      </c>
      <c r="M358" s="849">
        <v>319</v>
      </c>
      <c r="N358" s="832">
        <v>1</v>
      </c>
      <c r="O358" s="832">
        <v>319</v>
      </c>
      <c r="P358" s="849">
        <v>1</v>
      </c>
      <c r="Q358" s="849">
        <v>319</v>
      </c>
      <c r="R358" s="837">
        <v>1</v>
      </c>
      <c r="S358" s="850">
        <v>319</v>
      </c>
    </row>
    <row r="359" spans="1:19" ht="14.4" customHeight="1" x14ac:dyDescent="0.3">
      <c r="A359" s="831" t="s">
        <v>6372</v>
      </c>
      <c r="B359" s="832" t="s">
        <v>6373</v>
      </c>
      <c r="C359" s="832" t="s">
        <v>604</v>
      </c>
      <c r="D359" s="832" t="s">
        <v>2070</v>
      </c>
      <c r="E359" s="832" t="s">
        <v>6369</v>
      </c>
      <c r="F359" s="832" t="s">
        <v>6490</v>
      </c>
      <c r="G359" s="832" t="s">
        <v>6491</v>
      </c>
      <c r="H359" s="849">
        <v>1</v>
      </c>
      <c r="I359" s="849">
        <v>487</v>
      </c>
      <c r="J359" s="832">
        <v>0.97399999999999998</v>
      </c>
      <c r="K359" s="832">
        <v>487</v>
      </c>
      <c r="L359" s="849">
        <v>1</v>
      </c>
      <c r="M359" s="849">
        <v>500</v>
      </c>
      <c r="N359" s="832">
        <v>1</v>
      </c>
      <c r="O359" s="832">
        <v>500</v>
      </c>
      <c r="P359" s="849">
        <v>1</v>
      </c>
      <c r="Q359" s="849">
        <v>500</v>
      </c>
      <c r="R359" s="837">
        <v>1</v>
      </c>
      <c r="S359" s="850">
        <v>500</v>
      </c>
    </row>
    <row r="360" spans="1:19" ht="14.4" customHeight="1" x14ac:dyDescent="0.3">
      <c r="A360" s="831" t="s">
        <v>6372</v>
      </c>
      <c r="B360" s="832" t="s">
        <v>6373</v>
      </c>
      <c r="C360" s="832" t="s">
        <v>604</v>
      </c>
      <c r="D360" s="832" t="s">
        <v>2070</v>
      </c>
      <c r="E360" s="832" t="s">
        <v>6369</v>
      </c>
      <c r="F360" s="832" t="s">
        <v>6494</v>
      </c>
      <c r="G360" s="832" t="s">
        <v>6495</v>
      </c>
      <c r="H360" s="849">
        <v>8</v>
      </c>
      <c r="I360" s="849">
        <v>888</v>
      </c>
      <c r="J360" s="832">
        <v>0.70197628458498029</v>
      </c>
      <c r="K360" s="832">
        <v>111</v>
      </c>
      <c r="L360" s="849">
        <v>11</v>
      </c>
      <c r="M360" s="849">
        <v>1265</v>
      </c>
      <c r="N360" s="832">
        <v>1</v>
      </c>
      <c r="O360" s="832">
        <v>115</v>
      </c>
      <c r="P360" s="849">
        <v>17</v>
      </c>
      <c r="Q360" s="849">
        <v>1955</v>
      </c>
      <c r="R360" s="837">
        <v>1.5454545454545454</v>
      </c>
      <c r="S360" s="850">
        <v>115</v>
      </c>
    </row>
    <row r="361" spans="1:19" ht="14.4" customHeight="1" x14ac:dyDescent="0.3">
      <c r="A361" s="831" t="s">
        <v>6372</v>
      </c>
      <c r="B361" s="832" t="s">
        <v>6373</v>
      </c>
      <c r="C361" s="832" t="s">
        <v>604</v>
      </c>
      <c r="D361" s="832" t="s">
        <v>2070</v>
      </c>
      <c r="E361" s="832" t="s">
        <v>6369</v>
      </c>
      <c r="F361" s="832" t="s">
        <v>6496</v>
      </c>
      <c r="G361" s="832" t="s">
        <v>6497</v>
      </c>
      <c r="H361" s="849">
        <v>1</v>
      </c>
      <c r="I361" s="849">
        <v>116</v>
      </c>
      <c r="J361" s="832">
        <v>0.96666666666666667</v>
      </c>
      <c r="K361" s="832">
        <v>116</v>
      </c>
      <c r="L361" s="849">
        <v>1</v>
      </c>
      <c r="M361" s="849">
        <v>120</v>
      </c>
      <c r="N361" s="832">
        <v>1</v>
      </c>
      <c r="O361" s="832">
        <v>120</v>
      </c>
      <c r="P361" s="849"/>
      <c r="Q361" s="849"/>
      <c r="R361" s="837"/>
      <c r="S361" s="850"/>
    </row>
    <row r="362" spans="1:19" ht="14.4" customHeight="1" x14ac:dyDescent="0.3">
      <c r="A362" s="831" t="s">
        <v>6372</v>
      </c>
      <c r="B362" s="832" t="s">
        <v>6373</v>
      </c>
      <c r="C362" s="832" t="s">
        <v>604</v>
      </c>
      <c r="D362" s="832" t="s">
        <v>2070</v>
      </c>
      <c r="E362" s="832" t="s">
        <v>6369</v>
      </c>
      <c r="F362" s="832" t="s">
        <v>6500</v>
      </c>
      <c r="G362" s="832" t="s">
        <v>6501</v>
      </c>
      <c r="H362" s="849"/>
      <c r="I362" s="849"/>
      <c r="J362" s="832"/>
      <c r="K362" s="832"/>
      <c r="L362" s="849">
        <v>1</v>
      </c>
      <c r="M362" s="849">
        <v>1001</v>
      </c>
      <c r="N362" s="832">
        <v>1</v>
      </c>
      <c r="O362" s="832">
        <v>1001</v>
      </c>
      <c r="P362" s="849"/>
      <c r="Q362" s="849"/>
      <c r="R362" s="837"/>
      <c r="S362" s="850"/>
    </row>
    <row r="363" spans="1:19" ht="14.4" customHeight="1" x14ac:dyDescent="0.3">
      <c r="A363" s="831" t="s">
        <v>6372</v>
      </c>
      <c r="B363" s="832" t="s">
        <v>6373</v>
      </c>
      <c r="C363" s="832" t="s">
        <v>604</v>
      </c>
      <c r="D363" s="832" t="s">
        <v>2070</v>
      </c>
      <c r="E363" s="832" t="s">
        <v>6369</v>
      </c>
      <c r="F363" s="832" t="s">
        <v>6512</v>
      </c>
      <c r="G363" s="832" t="s">
        <v>6513</v>
      </c>
      <c r="H363" s="849"/>
      <c r="I363" s="849"/>
      <c r="J363" s="832"/>
      <c r="K363" s="832"/>
      <c r="L363" s="849">
        <v>1</v>
      </c>
      <c r="M363" s="849">
        <v>86</v>
      </c>
      <c r="N363" s="832">
        <v>1</v>
      </c>
      <c r="O363" s="832">
        <v>86</v>
      </c>
      <c r="P363" s="849">
        <v>4</v>
      </c>
      <c r="Q363" s="849">
        <v>344</v>
      </c>
      <c r="R363" s="837">
        <v>4</v>
      </c>
      <c r="S363" s="850">
        <v>86</v>
      </c>
    </row>
    <row r="364" spans="1:19" ht="14.4" customHeight="1" x14ac:dyDescent="0.3">
      <c r="A364" s="831" t="s">
        <v>6372</v>
      </c>
      <c r="B364" s="832" t="s">
        <v>6373</v>
      </c>
      <c r="C364" s="832" t="s">
        <v>604</v>
      </c>
      <c r="D364" s="832" t="s">
        <v>2070</v>
      </c>
      <c r="E364" s="832" t="s">
        <v>6369</v>
      </c>
      <c r="F364" s="832" t="s">
        <v>6516</v>
      </c>
      <c r="G364" s="832" t="s">
        <v>6517</v>
      </c>
      <c r="H364" s="849">
        <v>1</v>
      </c>
      <c r="I364" s="849">
        <v>389</v>
      </c>
      <c r="J364" s="832"/>
      <c r="K364" s="832">
        <v>389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" customHeight="1" x14ac:dyDescent="0.3">
      <c r="A365" s="831" t="s">
        <v>6372</v>
      </c>
      <c r="B365" s="832" t="s">
        <v>6373</v>
      </c>
      <c r="C365" s="832" t="s">
        <v>604</v>
      </c>
      <c r="D365" s="832" t="s">
        <v>2070</v>
      </c>
      <c r="E365" s="832" t="s">
        <v>6369</v>
      </c>
      <c r="F365" s="832" t="s">
        <v>6536</v>
      </c>
      <c r="G365" s="832"/>
      <c r="H365" s="849"/>
      <c r="I365" s="849"/>
      <c r="J365" s="832"/>
      <c r="K365" s="832"/>
      <c r="L365" s="849"/>
      <c r="M365" s="849"/>
      <c r="N365" s="832"/>
      <c r="O365" s="832"/>
      <c r="P365" s="849">
        <v>10</v>
      </c>
      <c r="Q365" s="849">
        <v>860</v>
      </c>
      <c r="R365" s="837"/>
      <c r="S365" s="850">
        <v>86</v>
      </c>
    </row>
    <row r="366" spans="1:19" ht="14.4" customHeight="1" x14ac:dyDescent="0.3">
      <c r="A366" s="831" t="s">
        <v>6372</v>
      </c>
      <c r="B366" s="832" t="s">
        <v>6373</v>
      </c>
      <c r="C366" s="832" t="s">
        <v>604</v>
      </c>
      <c r="D366" s="832" t="s">
        <v>2070</v>
      </c>
      <c r="E366" s="832" t="s">
        <v>6369</v>
      </c>
      <c r="F366" s="832" t="s">
        <v>6536</v>
      </c>
      <c r="G366" s="832" t="s">
        <v>6537</v>
      </c>
      <c r="H366" s="849"/>
      <c r="I366" s="849"/>
      <c r="J366" s="832"/>
      <c r="K366" s="832"/>
      <c r="L366" s="849"/>
      <c r="M366" s="849"/>
      <c r="N366" s="832"/>
      <c r="O366" s="832"/>
      <c r="P366" s="849">
        <v>10</v>
      </c>
      <c r="Q366" s="849">
        <v>860</v>
      </c>
      <c r="R366" s="837"/>
      <c r="S366" s="850">
        <v>86</v>
      </c>
    </row>
    <row r="367" spans="1:19" ht="14.4" customHeight="1" x14ac:dyDescent="0.3">
      <c r="A367" s="831" t="s">
        <v>6372</v>
      </c>
      <c r="B367" s="832" t="s">
        <v>6373</v>
      </c>
      <c r="C367" s="832" t="s">
        <v>604</v>
      </c>
      <c r="D367" s="832" t="s">
        <v>2071</v>
      </c>
      <c r="E367" s="832" t="s">
        <v>6374</v>
      </c>
      <c r="F367" s="832" t="s">
        <v>6377</v>
      </c>
      <c r="G367" s="832" t="s">
        <v>6378</v>
      </c>
      <c r="H367" s="849">
        <v>1.9000000000000001</v>
      </c>
      <c r="I367" s="849">
        <v>287.02</v>
      </c>
      <c r="J367" s="832">
        <v>2.1113726644107693</v>
      </c>
      <c r="K367" s="832">
        <v>151.06315789473683</v>
      </c>
      <c r="L367" s="849">
        <v>0.9</v>
      </c>
      <c r="M367" s="849">
        <v>135.94</v>
      </c>
      <c r="N367" s="832">
        <v>1</v>
      </c>
      <c r="O367" s="832">
        <v>151.04444444444445</v>
      </c>
      <c r="P367" s="849">
        <v>1.5999999999999999</v>
      </c>
      <c r="Q367" s="849">
        <v>176.60000000000002</v>
      </c>
      <c r="R367" s="837">
        <v>1.2991025452405476</v>
      </c>
      <c r="S367" s="850">
        <v>110.37500000000003</v>
      </c>
    </row>
    <row r="368" spans="1:19" ht="14.4" customHeight="1" x14ac:dyDescent="0.3">
      <c r="A368" s="831" t="s">
        <v>6372</v>
      </c>
      <c r="B368" s="832" t="s">
        <v>6373</v>
      </c>
      <c r="C368" s="832" t="s">
        <v>604</v>
      </c>
      <c r="D368" s="832" t="s">
        <v>2071</v>
      </c>
      <c r="E368" s="832" t="s">
        <v>6374</v>
      </c>
      <c r="F368" s="832" t="s">
        <v>6383</v>
      </c>
      <c r="G368" s="832" t="s">
        <v>1870</v>
      </c>
      <c r="H368" s="849">
        <v>0.2</v>
      </c>
      <c r="I368" s="849">
        <v>14.75</v>
      </c>
      <c r="J368" s="832"/>
      <c r="K368" s="832">
        <v>73.75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6372</v>
      </c>
      <c r="B369" s="832" t="s">
        <v>6373</v>
      </c>
      <c r="C369" s="832" t="s">
        <v>604</v>
      </c>
      <c r="D369" s="832" t="s">
        <v>2071</v>
      </c>
      <c r="E369" s="832" t="s">
        <v>6369</v>
      </c>
      <c r="F369" s="832" t="s">
        <v>6398</v>
      </c>
      <c r="G369" s="832" t="s">
        <v>6399</v>
      </c>
      <c r="H369" s="849"/>
      <c r="I369" s="849"/>
      <c r="J369" s="832"/>
      <c r="K369" s="832"/>
      <c r="L369" s="849">
        <v>7</v>
      </c>
      <c r="M369" s="849">
        <v>581</v>
      </c>
      <c r="N369" s="832">
        <v>1</v>
      </c>
      <c r="O369" s="832">
        <v>83</v>
      </c>
      <c r="P369" s="849">
        <v>1</v>
      </c>
      <c r="Q369" s="849">
        <v>83</v>
      </c>
      <c r="R369" s="837">
        <v>0.14285714285714285</v>
      </c>
      <c r="S369" s="850">
        <v>83</v>
      </c>
    </row>
    <row r="370" spans="1:19" ht="14.4" customHeight="1" x14ac:dyDescent="0.3">
      <c r="A370" s="831" t="s">
        <v>6372</v>
      </c>
      <c r="B370" s="832" t="s">
        <v>6373</v>
      </c>
      <c r="C370" s="832" t="s">
        <v>604</v>
      </c>
      <c r="D370" s="832" t="s">
        <v>2071</v>
      </c>
      <c r="E370" s="832" t="s">
        <v>6369</v>
      </c>
      <c r="F370" s="832" t="s">
        <v>6400</v>
      </c>
      <c r="G370" s="832" t="s">
        <v>6401</v>
      </c>
      <c r="H370" s="849">
        <v>1</v>
      </c>
      <c r="I370" s="849">
        <v>104</v>
      </c>
      <c r="J370" s="832"/>
      <c r="K370" s="832">
        <v>104</v>
      </c>
      <c r="L370" s="849"/>
      <c r="M370" s="849"/>
      <c r="N370" s="832"/>
      <c r="O370" s="832"/>
      <c r="P370" s="849">
        <v>1</v>
      </c>
      <c r="Q370" s="849">
        <v>106</v>
      </c>
      <c r="R370" s="837"/>
      <c r="S370" s="850">
        <v>106</v>
      </c>
    </row>
    <row r="371" spans="1:19" ht="14.4" customHeight="1" x14ac:dyDescent="0.3">
      <c r="A371" s="831" t="s">
        <v>6372</v>
      </c>
      <c r="B371" s="832" t="s">
        <v>6373</v>
      </c>
      <c r="C371" s="832" t="s">
        <v>604</v>
      </c>
      <c r="D371" s="832" t="s">
        <v>2071</v>
      </c>
      <c r="E371" s="832" t="s">
        <v>6369</v>
      </c>
      <c r="F371" s="832" t="s">
        <v>6411</v>
      </c>
      <c r="G371" s="832" t="s">
        <v>6412</v>
      </c>
      <c r="H371" s="849"/>
      <c r="I371" s="849"/>
      <c r="J371" s="832"/>
      <c r="K371" s="832"/>
      <c r="L371" s="849">
        <v>1</v>
      </c>
      <c r="M371" s="849">
        <v>207</v>
      </c>
      <c r="N371" s="832">
        <v>1</v>
      </c>
      <c r="O371" s="832">
        <v>207</v>
      </c>
      <c r="P371" s="849"/>
      <c r="Q371" s="849"/>
      <c r="R371" s="837"/>
      <c r="S371" s="850"/>
    </row>
    <row r="372" spans="1:19" ht="14.4" customHeight="1" x14ac:dyDescent="0.3">
      <c r="A372" s="831" t="s">
        <v>6372</v>
      </c>
      <c r="B372" s="832" t="s">
        <v>6373</v>
      </c>
      <c r="C372" s="832" t="s">
        <v>604</v>
      </c>
      <c r="D372" s="832" t="s">
        <v>2071</v>
      </c>
      <c r="E372" s="832" t="s">
        <v>6369</v>
      </c>
      <c r="F372" s="832" t="s">
        <v>6413</v>
      </c>
      <c r="G372" s="832" t="s">
        <v>6414</v>
      </c>
      <c r="H372" s="849"/>
      <c r="I372" s="849"/>
      <c r="J372" s="832"/>
      <c r="K372" s="832"/>
      <c r="L372" s="849">
        <v>2</v>
      </c>
      <c r="M372" s="849">
        <v>618</v>
      </c>
      <c r="N372" s="832">
        <v>1</v>
      </c>
      <c r="O372" s="832">
        <v>309</v>
      </c>
      <c r="P372" s="849">
        <v>3</v>
      </c>
      <c r="Q372" s="849">
        <v>927</v>
      </c>
      <c r="R372" s="837">
        <v>1.5</v>
      </c>
      <c r="S372" s="850">
        <v>309</v>
      </c>
    </row>
    <row r="373" spans="1:19" ht="14.4" customHeight="1" x14ac:dyDescent="0.3">
      <c r="A373" s="831" t="s">
        <v>6372</v>
      </c>
      <c r="B373" s="832" t="s">
        <v>6373</v>
      </c>
      <c r="C373" s="832" t="s">
        <v>604</v>
      </c>
      <c r="D373" s="832" t="s">
        <v>2071</v>
      </c>
      <c r="E373" s="832" t="s">
        <v>6369</v>
      </c>
      <c r="F373" s="832" t="s">
        <v>6417</v>
      </c>
      <c r="G373" s="832" t="s">
        <v>6418</v>
      </c>
      <c r="H373" s="849">
        <v>18</v>
      </c>
      <c r="I373" s="849">
        <v>1710</v>
      </c>
      <c r="J373" s="832">
        <v>0.44289044289044288</v>
      </c>
      <c r="K373" s="832">
        <v>95</v>
      </c>
      <c r="L373" s="849">
        <v>39</v>
      </c>
      <c r="M373" s="849">
        <v>3861</v>
      </c>
      <c r="N373" s="832">
        <v>1</v>
      </c>
      <c r="O373" s="832">
        <v>99</v>
      </c>
      <c r="P373" s="849">
        <v>27</v>
      </c>
      <c r="Q373" s="849">
        <v>2673</v>
      </c>
      <c r="R373" s="837">
        <v>0.69230769230769229</v>
      </c>
      <c r="S373" s="850">
        <v>99</v>
      </c>
    </row>
    <row r="374" spans="1:19" ht="14.4" customHeight="1" x14ac:dyDescent="0.3">
      <c r="A374" s="831" t="s">
        <v>6372</v>
      </c>
      <c r="B374" s="832" t="s">
        <v>6373</v>
      </c>
      <c r="C374" s="832" t="s">
        <v>604</v>
      </c>
      <c r="D374" s="832" t="s">
        <v>2071</v>
      </c>
      <c r="E374" s="832" t="s">
        <v>6369</v>
      </c>
      <c r="F374" s="832" t="s">
        <v>6421</v>
      </c>
      <c r="G374" s="832" t="s">
        <v>6422</v>
      </c>
      <c r="H374" s="849">
        <v>10</v>
      </c>
      <c r="I374" s="849">
        <v>930</v>
      </c>
      <c r="J374" s="832">
        <v>0.56397816858702243</v>
      </c>
      <c r="K374" s="832">
        <v>93</v>
      </c>
      <c r="L374" s="849">
        <v>17</v>
      </c>
      <c r="M374" s="849">
        <v>1649</v>
      </c>
      <c r="N374" s="832">
        <v>1</v>
      </c>
      <c r="O374" s="832">
        <v>97</v>
      </c>
      <c r="P374" s="849">
        <v>29</v>
      </c>
      <c r="Q374" s="849">
        <v>2813</v>
      </c>
      <c r="R374" s="837">
        <v>1.7058823529411764</v>
      </c>
      <c r="S374" s="850">
        <v>97</v>
      </c>
    </row>
    <row r="375" spans="1:19" ht="14.4" customHeight="1" x14ac:dyDescent="0.3">
      <c r="A375" s="831" t="s">
        <v>6372</v>
      </c>
      <c r="B375" s="832" t="s">
        <v>6373</v>
      </c>
      <c r="C375" s="832" t="s">
        <v>604</v>
      </c>
      <c r="D375" s="832" t="s">
        <v>2071</v>
      </c>
      <c r="E375" s="832" t="s">
        <v>6369</v>
      </c>
      <c r="F375" s="832" t="s">
        <v>6423</v>
      </c>
      <c r="G375" s="832" t="s">
        <v>6424</v>
      </c>
      <c r="H375" s="849">
        <v>845</v>
      </c>
      <c r="I375" s="849">
        <v>99710</v>
      </c>
      <c r="J375" s="832">
        <v>0.77735678423301213</v>
      </c>
      <c r="K375" s="832">
        <v>118</v>
      </c>
      <c r="L375" s="849">
        <v>1018</v>
      </c>
      <c r="M375" s="849">
        <v>128268</v>
      </c>
      <c r="N375" s="832">
        <v>1</v>
      </c>
      <c r="O375" s="832">
        <v>126</v>
      </c>
      <c r="P375" s="849">
        <v>1100</v>
      </c>
      <c r="Q375" s="849">
        <v>138600</v>
      </c>
      <c r="R375" s="837">
        <v>1.080550098231827</v>
      </c>
      <c r="S375" s="850">
        <v>126</v>
      </c>
    </row>
    <row r="376" spans="1:19" ht="14.4" customHeight="1" x14ac:dyDescent="0.3">
      <c r="A376" s="831" t="s">
        <v>6372</v>
      </c>
      <c r="B376" s="832" t="s">
        <v>6373</v>
      </c>
      <c r="C376" s="832" t="s">
        <v>604</v>
      </c>
      <c r="D376" s="832" t="s">
        <v>2071</v>
      </c>
      <c r="E376" s="832" t="s">
        <v>6369</v>
      </c>
      <c r="F376" s="832" t="s">
        <v>6443</v>
      </c>
      <c r="G376" s="832" t="s">
        <v>6444</v>
      </c>
      <c r="H376" s="849">
        <v>6</v>
      </c>
      <c r="I376" s="849">
        <v>7704</v>
      </c>
      <c r="J376" s="832">
        <v>0.65393430099312455</v>
      </c>
      <c r="K376" s="832">
        <v>1284</v>
      </c>
      <c r="L376" s="849">
        <v>9</v>
      </c>
      <c r="M376" s="849">
        <v>11781</v>
      </c>
      <c r="N376" s="832">
        <v>1</v>
      </c>
      <c r="O376" s="832">
        <v>1309</v>
      </c>
      <c r="P376" s="849">
        <v>15</v>
      </c>
      <c r="Q376" s="849">
        <v>19650</v>
      </c>
      <c r="R376" s="837">
        <v>1.667939903234021</v>
      </c>
      <c r="S376" s="850">
        <v>1310</v>
      </c>
    </row>
    <row r="377" spans="1:19" ht="14.4" customHeight="1" x14ac:dyDescent="0.3">
      <c r="A377" s="831" t="s">
        <v>6372</v>
      </c>
      <c r="B377" s="832" t="s">
        <v>6373</v>
      </c>
      <c r="C377" s="832" t="s">
        <v>604</v>
      </c>
      <c r="D377" s="832" t="s">
        <v>2071</v>
      </c>
      <c r="E377" s="832" t="s">
        <v>6369</v>
      </c>
      <c r="F377" s="832" t="s">
        <v>6447</v>
      </c>
      <c r="G377" s="832" t="s">
        <v>6448</v>
      </c>
      <c r="H377" s="849"/>
      <c r="I377" s="849"/>
      <c r="J377" s="832"/>
      <c r="K377" s="832"/>
      <c r="L377" s="849">
        <v>1</v>
      </c>
      <c r="M377" s="849">
        <v>985</v>
      </c>
      <c r="N377" s="832">
        <v>1</v>
      </c>
      <c r="O377" s="832">
        <v>985</v>
      </c>
      <c r="P377" s="849">
        <v>1</v>
      </c>
      <c r="Q377" s="849">
        <v>986</v>
      </c>
      <c r="R377" s="837">
        <v>1.001015228426396</v>
      </c>
      <c r="S377" s="850">
        <v>986</v>
      </c>
    </row>
    <row r="378" spans="1:19" ht="14.4" customHeight="1" x14ac:dyDescent="0.3">
      <c r="A378" s="831" t="s">
        <v>6372</v>
      </c>
      <c r="B378" s="832" t="s">
        <v>6373</v>
      </c>
      <c r="C378" s="832" t="s">
        <v>604</v>
      </c>
      <c r="D378" s="832" t="s">
        <v>2071</v>
      </c>
      <c r="E378" s="832" t="s">
        <v>6369</v>
      </c>
      <c r="F378" s="832" t="s">
        <v>6451</v>
      </c>
      <c r="G378" s="832" t="s">
        <v>6452</v>
      </c>
      <c r="H378" s="849">
        <v>1</v>
      </c>
      <c r="I378" s="849">
        <v>157</v>
      </c>
      <c r="J378" s="832">
        <v>9.6319018404907975E-2</v>
      </c>
      <c r="K378" s="832">
        <v>157</v>
      </c>
      <c r="L378" s="849">
        <v>10</v>
      </c>
      <c r="M378" s="849">
        <v>1630</v>
      </c>
      <c r="N378" s="832">
        <v>1</v>
      </c>
      <c r="O378" s="832">
        <v>163</v>
      </c>
      <c r="P378" s="849">
        <v>12</v>
      </c>
      <c r="Q378" s="849">
        <v>1956</v>
      </c>
      <c r="R378" s="837">
        <v>1.2</v>
      </c>
      <c r="S378" s="850">
        <v>163</v>
      </c>
    </row>
    <row r="379" spans="1:19" ht="14.4" customHeight="1" x14ac:dyDescent="0.3">
      <c r="A379" s="831" t="s">
        <v>6372</v>
      </c>
      <c r="B379" s="832" t="s">
        <v>6373</v>
      </c>
      <c r="C379" s="832" t="s">
        <v>604</v>
      </c>
      <c r="D379" s="832" t="s">
        <v>2071</v>
      </c>
      <c r="E379" s="832" t="s">
        <v>6369</v>
      </c>
      <c r="F379" s="832" t="s">
        <v>6455</v>
      </c>
      <c r="G379" s="832" t="s">
        <v>6456</v>
      </c>
      <c r="H379" s="849">
        <v>312</v>
      </c>
      <c r="I379" s="849">
        <v>10400</v>
      </c>
      <c r="J379" s="832">
        <v>0.421621906501288</v>
      </c>
      <c r="K379" s="832">
        <v>33.333333333333336</v>
      </c>
      <c r="L379" s="849">
        <v>740</v>
      </c>
      <c r="M379" s="849">
        <v>24666.650000000009</v>
      </c>
      <c r="N379" s="832">
        <v>1</v>
      </c>
      <c r="O379" s="832">
        <v>33.333310810810822</v>
      </c>
      <c r="P379" s="849">
        <v>975</v>
      </c>
      <c r="Q379" s="849">
        <v>32499.960000000006</v>
      </c>
      <c r="R379" s="837">
        <v>1.317566836193808</v>
      </c>
      <c r="S379" s="850">
        <v>33.333292307692311</v>
      </c>
    </row>
    <row r="380" spans="1:19" ht="14.4" customHeight="1" x14ac:dyDescent="0.3">
      <c r="A380" s="831" t="s">
        <v>6372</v>
      </c>
      <c r="B380" s="832" t="s">
        <v>6373</v>
      </c>
      <c r="C380" s="832" t="s">
        <v>604</v>
      </c>
      <c r="D380" s="832" t="s">
        <v>2071</v>
      </c>
      <c r="E380" s="832" t="s">
        <v>6369</v>
      </c>
      <c r="F380" s="832" t="s">
        <v>6461</v>
      </c>
      <c r="G380" s="832" t="s">
        <v>6462</v>
      </c>
      <c r="H380" s="849">
        <v>8</v>
      </c>
      <c r="I380" s="849">
        <v>656</v>
      </c>
      <c r="J380" s="832">
        <v>1.2713178294573644</v>
      </c>
      <c r="K380" s="832">
        <v>82</v>
      </c>
      <c r="L380" s="849">
        <v>6</v>
      </c>
      <c r="M380" s="849">
        <v>516</v>
      </c>
      <c r="N380" s="832">
        <v>1</v>
      </c>
      <c r="O380" s="832">
        <v>86</v>
      </c>
      <c r="P380" s="849">
        <v>7</v>
      </c>
      <c r="Q380" s="849">
        <v>602</v>
      </c>
      <c r="R380" s="837">
        <v>1.1666666666666667</v>
      </c>
      <c r="S380" s="850">
        <v>86</v>
      </c>
    </row>
    <row r="381" spans="1:19" ht="14.4" customHeight="1" x14ac:dyDescent="0.3">
      <c r="A381" s="831" t="s">
        <v>6372</v>
      </c>
      <c r="B381" s="832" t="s">
        <v>6373</v>
      </c>
      <c r="C381" s="832" t="s">
        <v>604</v>
      </c>
      <c r="D381" s="832" t="s">
        <v>2071</v>
      </c>
      <c r="E381" s="832" t="s">
        <v>6369</v>
      </c>
      <c r="F381" s="832" t="s">
        <v>6463</v>
      </c>
      <c r="G381" s="832" t="s">
        <v>6464</v>
      </c>
      <c r="H381" s="849">
        <v>8</v>
      </c>
      <c r="I381" s="849">
        <v>248</v>
      </c>
      <c r="J381" s="832">
        <v>3.875</v>
      </c>
      <c r="K381" s="832">
        <v>31</v>
      </c>
      <c r="L381" s="849">
        <v>2</v>
      </c>
      <c r="M381" s="849">
        <v>64</v>
      </c>
      <c r="N381" s="832">
        <v>1</v>
      </c>
      <c r="O381" s="832">
        <v>32</v>
      </c>
      <c r="P381" s="849">
        <v>6</v>
      </c>
      <c r="Q381" s="849">
        <v>192</v>
      </c>
      <c r="R381" s="837">
        <v>3</v>
      </c>
      <c r="S381" s="850">
        <v>32</v>
      </c>
    </row>
    <row r="382" spans="1:19" ht="14.4" customHeight="1" x14ac:dyDescent="0.3">
      <c r="A382" s="831" t="s">
        <v>6372</v>
      </c>
      <c r="B382" s="832" t="s">
        <v>6373</v>
      </c>
      <c r="C382" s="832" t="s">
        <v>604</v>
      </c>
      <c r="D382" s="832" t="s">
        <v>2071</v>
      </c>
      <c r="E382" s="832" t="s">
        <v>6369</v>
      </c>
      <c r="F382" s="832" t="s">
        <v>6467</v>
      </c>
      <c r="G382" s="832" t="s">
        <v>6468</v>
      </c>
      <c r="H382" s="849"/>
      <c r="I382" s="849"/>
      <c r="J382" s="832"/>
      <c r="K382" s="832"/>
      <c r="L382" s="849">
        <v>4</v>
      </c>
      <c r="M382" s="849">
        <v>1576</v>
      </c>
      <c r="N382" s="832">
        <v>1</v>
      </c>
      <c r="O382" s="832">
        <v>394</v>
      </c>
      <c r="P382" s="849">
        <v>3</v>
      </c>
      <c r="Q382" s="849">
        <v>1185</v>
      </c>
      <c r="R382" s="837">
        <v>0.75190355329949243</v>
      </c>
      <c r="S382" s="850">
        <v>395</v>
      </c>
    </row>
    <row r="383" spans="1:19" ht="14.4" customHeight="1" x14ac:dyDescent="0.3">
      <c r="A383" s="831" t="s">
        <v>6372</v>
      </c>
      <c r="B383" s="832" t="s">
        <v>6373</v>
      </c>
      <c r="C383" s="832" t="s">
        <v>604</v>
      </c>
      <c r="D383" s="832" t="s">
        <v>2071</v>
      </c>
      <c r="E383" s="832" t="s">
        <v>6369</v>
      </c>
      <c r="F383" s="832" t="s">
        <v>6470</v>
      </c>
      <c r="G383" s="832" t="s">
        <v>6471</v>
      </c>
      <c r="H383" s="849">
        <v>4</v>
      </c>
      <c r="I383" s="849">
        <v>632</v>
      </c>
      <c r="J383" s="832">
        <v>0.65020576131687247</v>
      </c>
      <c r="K383" s="832">
        <v>158</v>
      </c>
      <c r="L383" s="849">
        <v>6</v>
      </c>
      <c r="M383" s="849">
        <v>972</v>
      </c>
      <c r="N383" s="832">
        <v>1</v>
      </c>
      <c r="O383" s="832">
        <v>162</v>
      </c>
      <c r="P383" s="849">
        <v>4</v>
      </c>
      <c r="Q383" s="849">
        <v>648</v>
      </c>
      <c r="R383" s="837">
        <v>0.66666666666666663</v>
      </c>
      <c r="S383" s="850">
        <v>162</v>
      </c>
    </row>
    <row r="384" spans="1:19" ht="14.4" customHeight="1" x14ac:dyDescent="0.3">
      <c r="A384" s="831" t="s">
        <v>6372</v>
      </c>
      <c r="B384" s="832" t="s">
        <v>6373</v>
      </c>
      <c r="C384" s="832" t="s">
        <v>604</v>
      </c>
      <c r="D384" s="832" t="s">
        <v>2071</v>
      </c>
      <c r="E384" s="832" t="s">
        <v>6369</v>
      </c>
      <c r="F384" s="832" t="s">
        <v>6370</v>
      </c>
      <c r="G384" s="832" t="s">
        <v>6371</v>
      </c>
      <c r="H384" s="849">
        <v>69</v>
      </c>
      <c r="I384" s="849">
        <v>16215</v>
      </c>
      <c r="J384" s="832">
        <v>4.9693533558075389</v>
      </c>
      <c r="K384" s="832">
        <v>235</v>
      </c>
      <c r="L384" s="849">
        <v>13</v>
      </c>
      <c r="M384" s="849">
        <v>3263</v>
      </c>
      <c r="N384" s="832">
        <v>1</v>
      </c>
      <c r="O384" s="832">
        <v>251</v>
      </c>
      <c r="P384" s="849">
        <v>60</v>
      </c>
      <c r="Q384" s="849">
        <v>15060</v>
      </c>
      <c r="R384" s="837">
        <v>4.615384615384615</v>
      </c>
      <c r="S384" s="850">
        <v>251</v>
      </c>
    </row>
    <row r="385" spans="1:19" ht="14.4" customHeight="1" x14ac:dyDescent="0.3">
      <c r="A385" s="831" t="s">
        <v>6372</v>
      </c>
      <c r="B385" s="832" t="s">
        <v>6373</v>
      </c>
      <c r="C385" s="832" t="s">
        <v>604</v>
      </c>
      <c r="D385" s="832" t="s">
        <v>2071</v>
      </c>
      <c r="E385" s="832" t="s">
        <v>6369</v>
      </c>
      <c r="F385" s="832" t="s">
        <v>6476</v>
      </c>
      <c r="G385" s="832" t="s">
        <v>6477</v>
      </c>
      <c r="H385" s="849">
        <v>1</v>
      </c>
      <c r="I385" s="849">
        <v>114</v>
      </c>
      <c r="J385" s="832"/>
      <c r="K385" s="832">
        <v>114</v>
      </c>
      <c r="L385" s="849"/>
      <c r="M385" s="849"/>
      <c r="N385" s="832"/>
      <c r="O385" s="832"/>
      <c r="P385" s="849"/>
      <c r="Q385" s="849"/>
      <c r="R385" s="837"/>
      <c r="S385" s="850"/>
    </row>
    <row r="386" spans="1:19" ht="14.4" customHeight="1" x14ac:dyDescent="0.3">
      <c r="A386" s="831" t="s">
        <v>6372</v>
      </c>
      <c r="B386" s="832" t="s">
        <v>6373</v>
      </c>
      <c r="C386" s="832" t="s">
        <v>604</v>
      </c>
      <c r="D386" s="832" t="s">
        <v>2071</v>
      </c>
      <c r="E386" s="832" t="s">
        <v>6369</v>
      </c>
      <c r="F386" s="832" t="s">
        <v>6480</v>
      </c>
      <c r="G386" s="832" t="s">
        <v>6481</v>
      </c>
      <c r="H386" s="849">
        <v>1</v>
      </c>
      <c r="I386" s="849">
        <v>120</v>
      </c>
      <c r="J386" s="832">
        <v>0.48780487804878048</v>
      </c>
      <c r="K386" s="832">
        <v>120</v>
      </c>
      <c r="L386" s="849">
        <v>2</v>
      </c>
      <c r="M386" s="849">
        <v>246</v>
      </c>
      <c r="N386" s="832">
        <v>1</v>
      </c>
      <c r="O386" s="832">
        <v>123</v>
      </c>
      <c r="P386" s="849">
        <v>1</v>
      </c>
      <c r="Q386" s="849">
        <v>123</v>
      </c>
      <c r="R386" s="837">
        <v>0.5</v>
      </c>
      <c r="S386" s="850">
        <v>123</v>
      </c>
    </row>
    <row r="387" spans="1:19" ht="14.4" customHeight="1" x14ac:dyDescent="0.3">
      <c r="A387" s="831" t="s">
        <v>6372</v>
      </c>
      <c r="B387" s="832" t="s">
        <v>6373</v>
      </c>
      <c r="C387" s="832" t="s">
        <v>604</v>
      </c>
      <c r="D387" s="832" t="s">
        <v>2071</v>
      </c>
      <c r="E387" s="832" t="s">
        <v>6369</v>
      </c>
      <c r="F387" s="832" t="s">
        <v>6484</v>
      </c>
      <c r="G387" s="832" t="s">
        <v>6485</v>
      </c>
      <c r="H387" s="849"/>
      <c r="I387" s="849"/>
      <c r="J387" s="832"/>
      <c r="K387" s="832"/>
      <c r="L387" s="849"/>
      <c r="M387" s="849"/>
      <c r="N387" s="832"/>
      <c r="O387" s="832"/>
      <c r="P387" s="849">
        <v>1</v>
      </c>
      <c r="Q387" s="849">
        <v>183</v>
      </c>
      <c r="R387" s="837"/>
      <c r="S387" s="850">
        <v>183</v>
      </c>
    </row>
    <row r="388" spans="1:19" ht="14.4" customHeight="1" x14ac:dyDescent="0.3">
      <c r="A388" s="831" t="s">
        <v>6372</v>
      </c>
      <c r="B388" s="832" t="s">
        <v>6373</v>
      </c>
      <c r="C388" s="832" t="s">
        <v>604</v>
      </c>
      <c r="D388" s="832" t="s">
        <v>2071</v>
      </c>
      <c r="E388" s="832" t="s">
        <v>6369</v>
      </c>
      <c r="F388" s="832" t="s">
        <v>6488</v>
      </c>
      <c r="G388" s="832" t="s">
        <v>6489</v>
      </c>
      <c r="H388" s="849"/>
      <c r="I388" s="849"/>
      <c r="J388" s="832"/>
      <c r="K388" s="832"/>
      <c r="L388" s="849">
        <v>3</v>
      </c>
      <c r="M388" s="849">
        <v>957</v>
      </c>
      <c r="N388" s="832">
        <v>1</v>
      </c>
      <c r="O388" s="832">
        <v>319</v>
      </c>
      <c r="P388" s="849">
        <v>1</v>
      </c>
      <c r="Q388" s="849">
        <v>319</v>
      </c>
      <c r="R388" s="837">
        <v>0.33333333333333331</v>
      </c>
      <c r="S388" s="850">
        <v>319</v>
      </c>
    </row>
    <row r="389" spans="1:19" ht="14.4" customHeight="1" x14ac:dyDescent="0.3">
      <c r="A389" s="831" t="s">
        <v>6372</v>
      </c>
      <c r="B389" s="832" t="s">
        <v>6373</v>
      </c>
      <c r="C389" s="832" t="s">
        <v>604</v>
      </c>
      <c r="D389" s="832" t="s">
        <v>2071</v>
      </c>
      <c r="E389" s="832" t="s">
        <v>6369</v>
      </c>
      <c r="F389" s="832" t="s">
        <v>6494</v>
      </c>
      <c r="G389" s="832" t="s">
        <v>6495</v>
      </c>
      <c r="H389" s="849">
        <v>6</v>
      </c>
      <c r="I389" s="849">
        <v>666</v>
      </c>
      <c r="J389" s="832">
        <v>0.26324110671936757</v>
      </c>
      <c r="K389" s="832">
        <v>111</v>
      </c>
      <c r="L389" s="849">
        <v>22</v>
      </c>
      <c r="M389" s="849">
        <v>2530</v>
      </c>
      <c r="N389" s="832">
        <v>1</v>
      </c>
      <c r="O389" s="832">
        <v>115</v>
      </c>
      <c r="P389" s="849">
        <v>13</v>
      </c>
      <c r="Q389" s="849">
        <v>1495</v>
      </c>
      <c r="R389" s="837">
        <v>0.59090909090909094</v>
      </c>
      <c r="S389" s="850">
        <v>115</v>
      </c>
    </row>
    <row r="390" spans="1:19" ht="14.4" customHeight="1" x14ac:dyDescent="0.3">
      <c r="A390" s="831" t="s">
        <v>6372</v>
      </c>
      <c r="B390" s="832" t="s">
        <v>6373</v>
      </c>
      <c r="C390" s="832" t="s">
        <v>604</v>
      </c>
      <c r="D390" s="832" t="s">
        <v>2071</v>
      </c>
      <c r="E390" s="832" t="s">
        <v>6369</v>
      </c>
      <c r="F390" s="832" t="s">
        <v>6504</v>
      </c>
      <c r="G390" s="832" t="s">
        <v>6505</v>
      </c>
      <c r="H390" s="849">
        <v>1</v>
      </c>
      <c r="I390" s="849">
        <v>594</v>
      </c>
      <c r="J390" s="832">
        <v>0.97377049180327868</v>
      </c>
      <c r="K390" s="832">
        <v>594</v>
      </c>
      <c r="L390" s="849">
        <v>1</v>
      </c>
      <c r="M390" s="849">
        <v>610</v>
      </c>
      <c r="N390" s="832">
        <v>1</v>
      </c>
      <c r="O390" s="832">
        <v>610</v>
      </c>
      <c r="P390" s="849">
        <v>1</v>
      </c>
      <c r="Q390" s="849">
        <v>611</v>
      </c>
      <c r="R390" s="837">
        <v>1.0016393442622951</v>
      </c>
      <c r="S390" s="850">
        <v>611</v>
      </c>
    </row>
    <row r="391" spans="1:19" ht="14.4" customHeight="1" x14ac:dyDescent="0.3">
      <c r="A391" s="831" t="s">
        <v>6372</v>
      </c>
      <c r="B391" s="832" t="s">
        <v>6373</v>
      </c>
      <c r="C391" s="832" t="s">
        <v>604</v>
      </c>
      <c r="D391" s="832" t="s">
        <v>2071</v>
      </c>
      <c r="E391" s="832" t="s">
        <v>6369</v>
      </c>
      <c r="F391" s="832" t="s">
        <v>6508</v>
      </c>
      <c r="G391" s="832" t="s">
        <v>6509</v>
      </c>
      <c r="H391" s="849">
        <v>6</v>
      </c>
      <c r="I391" s="849">
        <v>1338</v>
      </c>
      <c r="J391" s="832">
        <v>0.53584301161393677</v>
      </c>
      <c r="K391" s="832">
        <v>223</v>
      </c>
      <c r="L391" s="849">
        <v>11</v>
      </c>
      <c r="M391" s="849">
        <v>2497</v>
      </c>
      <c r="N391" s="832">
        <v>1</v>
      </c>
      <c r="O391" s="832">
        <v>227</v>
      </c>
      <c r="P391" s="849">
        <v>10</v>
      </c>
      <c r="Q391" s="849">
        <v>2270</v>
      </c>
      <c r="R391" s="837">
        <v>0.90909090909090906</v>
      </c>
      <c r="S391" s="850">
        <v>227</v>
      </c>
    </row>
    <row r="392" spans="1:19" ht="14.4" customHeight="1" x14ac:dyDescent="0.3">
      <c r="A392" s="831" t="s">
        <v>6372</v>
      </c>
      <c r="B392" s="832" t="s">
        <v>6373</v>
      </c>
      <c r="C392" s="832" t="s">
        <v>604</v>
      </c>
      <c r="D392" s="832" t="s">
        <v>2072</v>
      </c>
      <c r="E392" s="832" t="s">
        <v>6369</v>
      </c>
      <c r="F392" s="832" t="s">
        <v>6398</v>
      </c>
      <c r="G392" s="832" t="s">
        <v>6399</v>
      </c>
      <c r="H392" s="849"/>
      <c r="I392" s="849"/>
      <c r="J392" s="832"/>
      <c r="K392" s="832"/>
      <c r="L392" s="849"/>
      <c r="M392" s="849"/>
      <c r="N392" s="832"/>
      <c r="O392" s="832"/>
      <c r="P392" s="849">
        <v>6</v>
      </c>
      <c r="Q392" s="849">
        <v>498</v>
      </c>
      <c r="R392" s="837"/>
      <c r="S392" s="850">
        <v>83</v>
      </c>
    </row>
    <row r="393" spans="1:19" ht="14.4" customHeight="1" x14ac:dyDescent="0.3">
      <c r="A393" s="831" t="s">
        <v>6372</v>
      </c>
      <c r="B393" s="832" t="s">
        <v>6373</v>
      </c>
      <c r="C393" s="832" t="s">
        <v>604</v>
      </c>
      <c r="D393" s="832" t="s">
        <v>2072</v>
      </c>
      <c r="E393" s="832" t="s">
        <v>6369</v>
      </c>
      <c r="F393" s="832" t="s">
        <v>6423</v>
      </c>
      <c r="G393" s="832" t="s">
        <v>6424</v>
      </c>
      <c r="H393" s="849"/>
      <c r="I393" s="849"/>
      <c r="J393" s="832"/>
      <c r="K393" s="832"/>
      <c r="L393" s="849"/>
      <c r="M393" s="849"/>
      <c r="N393" s="832"/>
      <c r="O393" s="832"/>
      <c r="P393" s="849">
        <v>19</v>
      </c>
      <c r="Q393" s="849">
        <v>2394</v>
      </c>
      <c r="R393" s="837"/>
      <c r="S393" s="850">
        <v>126</v>
      </c>
    </row>
    <row r="394" spans="1:19" ht="14.4" customHeight="1" x14ac:dyDescent="0.3">
      <c r="A394" s="831" t="s">
        <v>6372</v>
      </c>
      <c r="B394" s="832" t="s">
        <v>6373</v>
      </c>
      <c r="C394" s="832" t="s">
        <v>604</v>
      </c>
      <c r="D394" s="832" t="s">
        <v>2072</v>
      </c>
      <c r="E394" s="832" t="s">
        <v>6369</v>
      </c>
      <c r="F394" s="832" t="s">
        <v>6455</v>
      </c>
      <c r="G394" s="832" t="s">
        <v>6456</v>
      </c>
      <c r="H394" s="849"/>
      <c r="I394" s="849"/>
      <c r="J394" s="832"/>
      <c r="K394" s="832"/>
      <c r="L394" s="849"/>
      <c r="M394" s="849"/>
      <c r="N394" s="832"/>
      <c r="O394" s="832"/>
      <c r="P394" s="849">
        <v>18</v>
      </c>
      <c r="Q394" s="849">
        <v>600</v>
      </c>
      <c r="R394" s="837"/>
      <c r="S394" s="850">
        <v>33.333333333333336</v>
      </c>
    </row>
    <row r="395" spans="1:19" ht="14.4" customHeight="1" x14ac:dyDescent="0.3">
      <c r="A395" s="831" t="s">
        <v>6372</v>
      </c>
      <c r="B395" s="832" t="s">
        <v>6373</v>
      </c>
      <c r="C395" s="832" t="s">
        <v>604</v>
      </c>
      <c r="D395" s="832" t="s">
        <v>2073</v>
      </c>
      <c r="E395" s="832" t="s">
        <v>6374</v>
      </c>
      <c r="F395" s="832" t="s">
        <v>6377</v>
      </c>
      <c r="G395" s="832" t="s">
        <v>6378</v>
      </c>
      <c r="H395" s="849"/>
      <c r="I395" s="849"/>
      <c r="J395" s="832"/>
      <c r="K395" s="832"/>
      <c r="L395" s="849">
        <v>0.1</v>
      </c>
      <c r="M395" s="849">
        <v>15.1</v>
      </c>
      <c r="N395" s="832">
        <v>1</v>
      </c>
      <c r="O395" s="832">
        <v>151</v>
      </c>
      <c r="P395" s="849"/>
      <c r="Q395" s="849"/>
      <c r="R395" s="837"/>
      <c r="S395" s="850"/>
    </row>
    <row r="396" spans="1:19" ht="14.4" customHeight="1" x14ac:dyDescent="0.3">
      <c r="A396" s="831" t="s">
        <v>6372</v>
      </c>
      <c r="B396" s="832" t="s">
        <v>6373</v>
      </c>
      <c r="C396" s="832" t="s">
        <v>604</v>
      </c>
      <c r="D396" s="832" t="s">
        <v>2073</v>
      </c>
      <c r="E396" s="832" t="s">
        <v>6369</v>
      </c>
      <c r="F396" s="832" t="s">
        <v>6398</v>
      </c>
      <c r="G396" s="832" t="s">
        <v>6399</v>
      </c>
      <c r="H396" s="849">
        <v>2</v>
      </c>
      <c r="I396" s="849">
        <v>162</v>
      </c>
      <c r="J396" s="832">
        <v>0.48795180722891568</v>
      </c>
      <c r="K396" s="832">
        <v>81</v>
      </c>
      <c r="L396" s="849">
        <v>4</v>
      </c>
      <c r="M396" s="849">
        <v>332</v>
      </c>
      <c r="N396" s="832">
        <v>1</v>
      </c>
      <c r="O396" s="832">
        <v>83</v>
      </c>
      <c r="P396" s="849">
        <v>1</v>
      </c>
      <c r="Q396" s="849">
        <v>83</v>
      </c>
      <c r="R396" s="837">
        <v>0.25</v>
      </c>
      <c r="S396" s="850">
        <v>83</v>
      </c>
    </row>
    <row r="397" spans="1:19" ht="14.4" customHeight="1" x14ac:dyDescent="0.3">
      <c r="A397" s="831" t="s">
        <v>6372</v>
      </c>
      <c r="B397" s="832" t="s">
        <v>6373</v>
      </c>
      <c r="C397" s="832" t="s">
        <v>604</v>
      </c>
      <c r="D397" s="832" t="s">
        <v>2073</v>
      </c>
      <c r="E397" s="832" t="s">
        <v>6369</v>
      </c>
      <c r="F397" s="832" t="s">
        <v>6400</v>
      </c>
      <c r="G397" s="832" t="s">
        <v>6401</v>
      </c>
      <c r="H397" s="849">
        <v>1</v>
      </c>
      <c r="I397" s="849">
        <v>104</v>
      </c>
      <c r="J397" s="832">
        <v>0.98113207547169812</v>
      </c>
      <c r="K397" s="832">
        <v>104</v>
      </c>
      <c r="L397" s="849">
        <v>1</v>
      </c>
      <c r="M397" s="849">
        <v>106</v>
      </c>
      <c r="N397" s="832">
        <v>1</v>
      </c>
      <c r="O397" s="832">
        <v>106</v>
      </c>
      <c r="P397" s="849"/>
      <c r="Q397" s="849"/>
      <c r="R397" s="837"/>
      <c r="S397" s="850"/>
    </row>
    <row r="398" spans="1:19" ht="14.4" customHeight="1" x14ac:dyDescent="0.3">
      <c r="A398" s="831" t="s">
        <v>6372</v>
      </c>
      <c r="B398" s="832" t="s">
        <v>6373</v>
      </c>
      <c r="C398" s="832" t="s">
        <v>604</v>
      </c>
      <c r="D398" s="832" t="s">
        <v>2073</v>
      </c>
      <c r="E398" s="832" t="s">
        <v>6369</v>
      </c>
      <c r="F398" s="832" t="s">
        <v>6402</v>
      </c>
      <c r="G398" s="832" t="s">
        <v>6403</v>
      </c>
      <c r="H398" s="849">
        <v>1</v>
      </c>
      <c r="I398" s="849">
        <v>35</v>
      </c>
      <c r="J398" s="832">
        <v>0.47297297297297297</v>
      </c>
      <c r="K398" s="832">
        <v>35</v>
      </c>
      <c r="L398" s="849">
        <v>2</v>
      </c>
      <c r="M398" s="849">
        <v>74</v>
      </c>
      <c r="N398" s="832">
        <v>1</v>
      </c>
      <c r="O398" s="832">
        <v>37</v>
      </c>
      <c r="P398" s="849">
        <v>3</v>
      </c>
      <c r="Q398" s="849">
        <v>111</v>
      </c>
      <c r="R398" s="837">
        <v>1.5</v>
      </c>
      <c r="S398" s="850">
        <v>37</v>
      </c>
    </row>
    <row r="399" spans="1:19" ht="14.4" customHeight="1" x14ac:dyDescent="0.3">
      <c r="A399" s="831" t="s">
        <v>6372</v>
      </c>
      <c r="B399" s="832" t="s">
        <v>6373</v>
      </c>
      <c r="C399" s="832" t="s">
        <v>604</v>
      </c>
      <c r="D399" s="832" t="s">
        <v>2073</v>
      </c>
      <c r="E399" s="832" t="s">
        <v>6369</v>
      </c>
      <c r="F399" s="832" t="s">
        <v>6411</v>
      </c>
      <c r="G399" s="832" t="s">
        <v>6412</v>
      </c>
      <c r="H399" s="849">
        <v>1</v>
      </c>
      <c r="I399" s="849">
        <v>201</v>
      </c>
      <c r="J399" s="832">
        <v>0.97101449275362317</v>
      </c>
      <c r="K399" s="832">
        <v>201</v>
      </c>
      <c r="L399" s="849">
        <v>1</v>
      </c>
      <c r="M399" s="849">
        <v>207</v>
      </c>
      <c r="N399" s="832">
        <v>1</v>
      </c>
      <c r="O399" s="832">
        <v>207</v>
      </c>
      <c r="P399" s="849"/>
      <c r="Q399" s="849"/>
      <c r="R399" s="837"/>
      <c r="S399" s="850"/>
    </row>
    <row r="400" spans="1:19" ht="14.4" customHeight="1" x14ac:dyDescent="0.3">
      <c r="A400" s="831" t="s">
        <v>6372</v>
      </c>
      <c r="B400" s="832" t="s">
        <v>6373</v>
      </c>
      <c r="C400" s="832" t="s">
        <v>604</v>
      </c>
      <c r="D400" s="832" t="s">
        <v>2073</v>
      </c>
      <c r="E400" s="832" t="s">
        <v>6369</v>
      </c>
      <c r="F400" s="832" t="s">
        <v>6417</v>
      </c>
      <c r="G400" s="832" t="s">
        <v>6418</v>
      </c>
      <c r="H400" s="849">
        <v>3</v>
      </c>
      <c r="I400" s="849">
        <v>285</v>
      </c>
      <c r="J400" s="832">
        <v>2.8787878787878789</v>
      </c>
      <c r="K400" s="832">
        <v>95</v>
      </c>
      <c r="L400" s="849">
        <v>1</v>
      </c>
      <c r="M400" s="849">
        <v>99</v>
      </c>
      <c r="N400" s="832">
        <v>1</v>
      </c>
      <c r="O400" s="832">
        <v>99</v>
      </c>
      <c r="P400" s="849"/>
      <c r="Q400" s="849"/>
      <c r="R400" s="837"/>
      <c r="S400" s="850"/>
    </row>
    <row r="401" spans="1:19" ht="14.4" customHeight="1" x14ac:dyDescent="0.3">
      <c r="A401" s="831" t="s">
        <v>6372</v>
      </c>
      <c r="B401" s="832" t="s">
        <v>6373</v>
      </c>
      <c r="C401" s="832" t="s">
        <v>604</v>
      </c>
      <c r="D401" s="832" t="s">
        <v>2073</v>
      </c>
      <c r="E401" s="832" t="s">
        <v>6369</v>
      </c>
      <c r="F401" s="832" t="s">
        <v>6421</v>
      </c>
      <c r="G401" s="832" t="s">
        <v>6422</v>
      </c>
      <c r="H401" s="849">
        <v>6</v>
      </c>
      <c r="I401" s="849">
        <v>558</v>
      </c>
      <c r="J401" s="832">
        <v>2.8762886597938144</v>
      </c>
      <c r="K401" s="832">
        <v>93</v>
      </c>
      <c r="L401" s="849">
        <v>2</v>
      </c>
      <c r="M401" s="849">
        <v>194</v>
      </c>
      <c r="N401" s="832">
        <v>1</v>
      </c>
      <c r="O401" s="832">
        <v>97</v>
      </c>
      <c r="P401" s="849">
        <v>1</v>
      </c>
      <c r="Q401" s="849">
        <v>97</v>
      </c>
      <c r="R401" s="837">
        <v>0.5</v>
      </c>
      <c r="S401" s="850">
        <v>97</v>
      </c>
    </row>
    <row r="402" spans="1:19" ht="14.4" customHeight="1" x14ac:dyDescent="0.3">
      <c r="A402" s="831" t="s">
        <v>6372</v>
      </c>
      <c r="B402" s="832" t="s">
        <v>6373</v>
      </c>
      <c r="C402" s="832" t="s">
        <v>604</v>
      </c>
      <c r="D402" s="832" t="s">
        <v>2073</v>
      </c>
      <c r="E402" s="832" t="s">
        <v>6369</v>
      </c>
      <c r="F402" s="832" t="s">
        <v>6423</v>
      </c>
      <c r="G402" s="832" t="s">
        <v>6424</v>
      </c>
      <c r="H402" s="849">
        <v>733</v>
      </c>
      <c r="I402" s="849">
        <v>86494</v>
      </c>
      <c r="J402" s="832">
        <v>0.72564515587771405</v>
      </c>
      <c r="K402" s="832">
        <v>118</v>
      </c>
      <c r="L402" s="849">
        <v>946</v>
      </c>
      <c r="M402" s="849">
        <v>119196</v>
      </c>
      <c r="N402" s="832">
        <v>1</v>
      </c>
      <c r="O402" s="832">
        <v>126</v>
      </c>
      <c r="P402" s="849">
        <v>1081</v>
      </c>
      <c r="Q402" s="849">
        <v>136206</v>
      </c>
      <c r="R402" s="837">
        <v>1.1427061310782241</v>
      </c>
      <c r="S402" s="850">
        <v>126</v>
      </c>
    </row>
    <row r="403" spans="1:19" ht="14.4" customHeight="1" x14ac:dyDescent="0.3">
      <c r="A403" s="831" t="s">
        <v>6372</v>
      </c>
      <c r="B403" s="832" t="s">
        <v>6373</v>
      </c>
      <c r="C403" s="832" t="s">
        <v>604</v>
      </c>
      <c r="D403" s="832" t="s">
        <v>2073</v>
      </c>
      <c r="E403" s="832" t="s">
        <v>6369</v>
      </c>
      <c r="F403" s="832" t="s">
        <v>6443</v>
      </c>
      <c r="G403" s="832" t="s">
        <v>6444</v>
      </c>
      <c r="H403" s="849"/>
      <c r="I403" s="849"/>
      <c r="J403" s="832"/>
      <c r="K403" s="832"/>
      <c r="L403" s="849">
        <v>1</v>
      </c>
      <c r="M403" s="849">
        <v>1309</v>
      </c>
      <c r="N403" s="832">
        <v>1</v>
      </c>
      <c r="O403" s="832">
        <v>1309</v>
      </c>
      <c r="P403" s="849">
        <v>3</v>
      </c>
      <c r="Q403" s="849">
        <v>3930</v>
      </c>
      <c r="R403" s="837">
        <v>3.0022918258212377</v>
      </c>
      <c r="S403" s="850">
        <v>1310</v>
      </c>
    </row>
    <row r="404" spans="1:19" ht="14.4" customHeight="1" x14ac:dyDescent="0.3">
      <c r="A404" s="831" t="s">
        <v>6372</v>
      </c>
      <c r="B404" s="832" t="s">
        <v>6373</v>
      </c>
      <c r="C404" s="832" t="s">
        <v>604</v>
      </c>
      <c r="D404" s="832" t="s">
        <v>2073</v>
      </c>
      <c r="E404" s="832" t="s">
        <v>6369</v>
      </c>
      <c r="F404" s="832" t="s">
        <v>6451</v>
      </c>
      <c r="G404" s="832" t="s">
        <v>6452</v>
      </c>
      <c r="H404" s="849">
        <v>3</v>
      </c>
      <c r="I404" s="849">
        <v>471</v>
      </c>
      <c r="J404" s="832">
        <v>2.8895705521472395</v>
      </c>
      <c r="K404" s="832">
        <v>157</v>
      </c>
      <c r="L404" s="849">
        <v>1</v>
      </c>
      <c r="M404" s="849">
        <v>163</v>
      </c>
      <c r="N404" s="832">
        <v>1</v>
      </c>
      <c r="O404" s="832">
        <v>163</v>
      </c>
      <c r="P404" s="849">
        <v>2</v>
      </c>
      <c r="Q404" s="849">
        <v>326</v>
      </c>
      <c r="R404" s="837">
        <v>2</v>
      </c>
      <c r="S404" s="850">
        <v>163</v>
      </c>
    </row>
    <row r="405" spans="1:19" ht="14.4" customHeight="1" x14ac:dyDescent="0.3">
      <c r="A405" s="831" t="s">
        <v>6372</v>
      </c>
      <c r="B405" s="832" t="s">
        <v>6373</v>
      </c>
      <c r="C405" s="832" t="s">
        <v>604</v>
      </c>
      <c r="D405" s="832" t="s">
        <v>2073</v>
      </c>
      <c r="E405" s="832" t="s">
        <v>6369</v>
      </c>
      <c r="F405" s="832" t="s">
        <v>6455</v>
      </c>
      <c r="G405" s="832" t="s">
        <v>6456</v>
      </c>
      <c r="H405" s="849">
        <v>240</v>
      </c>
      <c r="I405" s="849">
        <v>8000</v>
      </c>
      <c r="J405" s="832">
        <v>0.28169024003177462</v>
      </c>
      <c r="K405" s="832">
        <v>33.333333333333336</v>
      </c>
      <c r="L405" s="849">
        <v>852</v>
      </c>
      <c r="M405" s="849">
        <v>28399.990000000005</v>
      </c>
      <c r="N405" s="832">
        <v>1</v>
      </c>
      <c r="O405" s="832">
        <v>33.33332159624414</v>
      </c>
      <c r="P405" s="849">
        <v>1019</v>
      </c>
      <c r="Q405" s="849">
        <v>33966.650000000009</v>
      </c>
      <c r="R405" s="837">
        <v>1.19600922394691</v>
      </c>
      <c r="S405" s="850">
        <v>33.333316977428858</v>
      </c>
    </row>
    <row r="406" spans="1:19" ht="14.4" customHeight="1" x14ac:dyDescent="0.3">
      <c r="A406" s="831" t="s">
        <v>6372</v>
      </c>
      <c r="B406" s="832" t="s">
        <v>6373</v>
      </c>
      <c r="C406" s="832" t="s">
        <v>604</v>
      </c>
      <c r="D406" s="832" t="s">
        <v>2073</v>
      </c>
      <c r="E406" s="832" t="s">
        <v>6369</v>
      </c>
      <c r="F406" s="832" t="s">
        <v>6461</v>
      </c>
      <c r="G406" s="832" t="s">
        <v>6462</v>
      </c>
      <c r="H406" s="849">
        <v>1</v>
      </c>
      <c r="I406" s="849">
        <v>82</v>
      </c>
      <c r="J406" s="832">
        <v>0.47674418604651164</v>
      </c>
      <c r="K406" s="832">
        <v>82</v>
      </c>
      <c r="L406" s="849">
        <v>2</v>
      </c>
      <c r="M406" s="849">
        <v>172</v>
      </c>
      <c r="N406" s="832">
        <v>1</v>
      </c>
      <c r="O406" s="832">
        <v>86</v>
      </c>
      <c r="P406" s="849">
        <v>3</v>
      </c>
      <c r="Q406" s="849">
        <v>258</v>
      </c>
      <c r="R406" s="837">
        <v>1.5</v>
      </c>
      <c r="S406" s="850">
        <v>86</v>
      </c>
    </row>
    <row r="407" spans="1:19" ht="14.4" customHeight="1" x14ac:dyDescent="0.3">
      <c r="A407" s="831" t="s">
        <v>6372</v>
      </c>
      <c r="B407" s="832" t="s">
        <v>6373</v>
      </c>
      <c r="C407" s="832" t="s">
        <v>604</v>
      </c>
      <c r="D407" s="832" t="s">
        <v>2073</v>
      </c>
      <c r="E407" s="832" t="s">
        <v>6369</v>
      </c>
      <c r="F407" s="832" t="s">
        <v>6467</v>
      </c>
      <c r="G407" s="832" t="s">
        <v>6468</v>
      </c>
      <c r="H407" s="849"/>
      <c r="I407" s="849"/>
      <c r="J407" s="832"/>
      <c r="K407" s="832"/>
      <c r="L407" s="849">
        <v>1</v>
      </c>
      <c r="M407" s="849">
        <v>394</v>
      </c>
      <c r="N407" s="832">
        <v>1</v>
      </c>
      <c r="O407" s="832">
        <v>394</v>
      </c>
      <c r="P407" s="849"/>
      <c r="Q407" s="849"/>
      <c r="R407" s="837"/>
      <c r="S407" s="850"/>
    </row>
    <row r="408" spans="1:19" ht="14.4" customHeight="1" x14ac:dyDescent="0.3">
      <c r="A408" s="831" t="s">
        <v>6372</v>
      </c>
      <c r="B408" s="832" t="s">
        <v>6373</v>
      </c>
      <c r="C408" s="832" t="s">
        <v>604</v>
      </c>
      <c r="D408" s="832" t="s">
        <v>2073</v>
      </c>
      <c r="E408" s="832" t="s">
        <v>6369</v>
      </c>
      <c r="F408" s="832" t="s">
        <v>6470</v>
      </c>
      <c r="G408" s="832" t="s">
        <v>6471</v>
      </c>
      <c r="H408" s="849"/>
      <c r="I408" s="849"/>
      <c r="J408" s="832"/>
      <c r="K408" s="832"/>
      <c r="L408" s="849"/>
      <c r="M408" s="849"/>
      <c r="N408" s="832"/>
      <c r="O408" s="832"/>
      <c r="P408" s="849">
        <v>1</v>
      </c>
      <c r="Q408" s="849">
        <v>162</v>
      </c>
      <c r="R408" s="837"/>
      <c r="S408" s="850">
        <v>162</v>
      </c>
    </row>
    <row r="409" spans="1:19" ht="14.4" customHeight="1" x14ac:dyDescent="0.3">
      <c r="A409" s="831" t="s">
        <v>6372</v>
      </c>
      <c r="B409" s="832" t="s">
        <v>6373</v>
      </c>
      <c r="C409" s="832" t="s">
        <v>604</v>
      </c>
      <c r="D409" s="832" t="s">
        <v>2073</v>
      </c>
      <c r="E409" s="832" t="s">
        <v>6369</v>
      </c>
      <c r="F409" s="832" t="s">
        <v>6370</v>
      </c>
      <c r="G409" s="832" t="s">
        <v>6371</v>
      </c>
      <c r="H409" s="849">
        <v>122</v>
      </c>
      <c r="I409" s="849">
        <v>28670</v>
      </c>
      <c r="J409" s="832">
        <v>0.84609709310904535</v>
      </c>
      <c r="K409" s="832">
        <v>235</v>
      </c>
      <c r="L409" s="849">
        <v>135</v>
      </c>
      <c r="M409" s="849">
        <v>33885</v>
      </c>
      <c r="N409" s="832">
        <v>1</v>
      </c>
      <c r="O409" s="832">
        <v>251</v>
      </c>
      <c r="P409" s="849">
        <v>117</v>
      </c>
      <c r="Q409" s="849">
        <v>29367</v>
      </c>
      <c r="R409" s="837">
        <v>0.8666666666666667</v>
      </c>
      <c r="S409" s="850">
        <v>251</v>
      </c>
    </row>
    <row r="410" spans="1:19" ht="14.4" customHeight="1" x14ac:dyDescent="0.3">
      <c r="A410" s="831" t="s">
        <v>6372</v>
      </c>
      <c r="B410" s="832" t="s">
        <v>6373</v>
      </c>
      <c r="C410" s="832" t="s">
        <v>604</v>
      </c>
      <c r="D410" s="832" t="s">
        <v>2073</v>
      </c>
      <c r="E410" s="832" t="s">
        <v>6369</v>
      </c>
      <c r="F410" s="832" t="s">
        <v>6484</v>
      </c>
      <c r="G410" s="832" t="s">
        <v>6485</v>
      </c>
      <c r="H410" s="849"/>
      <c r="I410" s="849"/>
      <c r="J410" s="832"/>
      <c r="K410" s="832"/>
      <c r="L410" s="849"/>
      <c r="M410" s="849"/>
      <c r="N410" s="832"/>
      <c r="O410" s="832"/>
      <c r="P410" s="849">
        <v>1</v>
      </c>
      <c r="Q410" s="849">
        <v>183</v>
      </c>
      <c r="R410" s="837"/>
      <c r="S410" s="850">
        <v>183</v>
      </c>
    </row>
    <row r="411" spans="1:19" ht="14.4" customHeight="1" x14ac:dyDescent="0.3">
      <c r="A411" s="831" t="s">
        <v>6372</v>
      </c>
      <c r="B411" s="832" t="s">
        <v>6373</v>
      </c>
      <c r="C411" s="832" t="s">
        <v>604</v>
      </c>
      <c r="D411" s="832" t="s">
        <v>2074</v>
      </c>
      <c r="E411" s="832" t="s">
        <v>6369</v>
      </c>
      <c r="F411" s="832" t="s">
        <v>6402</v>
      </c>
      <c r="G411" s="832" t="s">
        <v>6403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37</v>
      </c>
      <c r="R411" s="837"/>
      <c r="S411" s="850">
        <v>37</v>
      </c>
    </row>
    <row r="412" spans="1:19" ht="14.4" customHeight="1" x14ac:dyDescent="0.3">
      <c r="A412" s="831" t="s">
        <v>6372</v>
      </c>
      <c r="B412" s="832" t="s">
        <v>6373</v>
      </c>
      <c r="C412" s="832" t="s">
        <v>604</v>
      </c>
      <c r="D412" s="832" t="s">
        <v>2074</v>
      </c>
      <c r="E412" s="832" t="s">
        <v>6369</v>
      </c>
      <c r="F412" s="832" t="s">
        <v>6411</v>
      </c>
      <c r="G412" s="832" t="s">
        <v>6412</v>
      </c>
      <c r="H412" s="849">
        <v>6</v>
      </c>
      <c r="I412" s="849">
        <v>1206</v>
      </c>
      <c r="J412" s="832">
        <v>1.4565217391304348</v>
      </c>
      <c r="K412" s="832">
        <v>201</v>
      </c>
      <c r="L412" s="849">
        <v>4</v>
      </c>
      <c r="M412" s="849">
        <v>828</v>
      </c>
      <c r="N412" s="832">
        <v>1</v>
      </c>
      <c r="O412" s="832">
        <v>207</v>
      </c>
      <c r="P412" s="849">
        <v>2</v>
      </c>
      <c r="Q412" s="849">
        <v>414</v>
      </c>
      <c r="R412" s="837">
        <v>0.5</v>
      </c>
      <c r="S412" s="850">
        <v>207</v>
      </c>
    </row>
    <row r="413" spans="1:19" ht="14.4" customHeight="1" x14ac:dyDescent="0.3">
      <c r="A413" s="831" t="s">
        <v>6372</v>
      </c>
      <c r="B413" s="832" t="s">
        <v>6373</v>
      </c>
      <c r="C413" s="832" t="s">
        <v>604</v>
      </c>
      <c r="D413" s="832" t="s">
        <v>2074</v>
      </c>
      <c r="E413" s="832" t="s">
        <v>6369</v>
      </c>
      <c r="F413" s="832" t="s">
        <v>6413</v>
      </c>
      <c r="G413" s="832" t="s">
        <v>6414</v>
      </c>
      <c r="H413" s="849"/>
      <c r="I413" s="849"/>
      <c r="J413" s="832"/>
      <c r="K413" s="832"/>
      <c r="L413" s="849">
        <v>2</v>
      </c>
      <c r="M413" s="849">
        <v>618</v>
      </c>
      <c r="N413" s="832">
        <v>1</v>
      </c>
      <c r="O413" s="832">
        <v>309</v>
      </c>
      <c r="P413" s="849">
        <v>4</v>
      </c>
      <c r="Q413" s="849">
        <v>1236</v>
      </c>
      <c r="R413" s="837">
        <v>2</v>
      </c>
      <c r="S413" s="850">
        <v>309</v>
      </c>
    </row>
    <row r="414" spans="1:19" ht="14.4" customHeight="1" x14ac:dyDescent="0.3">
      <c r="A414" s="831" t="s">
        <v>6372</v>
      </c>
      <c r="B414" s="832" t="s">
        <v>6373</v>
      </c>
      <c r="C414" s="832" t="s">
        <v>604</v>
      </c>
      <c r="D414" s="832" t="s">
        <v>2074</v>
      </c>
      <c r="E414" s="832" t="s">
        <v>6369</v>
      </c>
      <c r="F414" s="832" t="s">
        <v>6415</v>
      </c>
      <c r="G414" s="832" t="s">
        <v>6416</v>
      </c>
      <c r="H414" s="849"/>
      <c r="I414" s="849"/>
      <c r="J414" s="832"/>
      <c r="K414" s="832"/>
      <c r="L414" s="849"/>
      <c r="M414" s="849"/>
      <c r="N414" s="832"/>
      <c r="O414" s="832"/>
      <c r="P414" s="849">
        <v>1</v>
      </c>
      <c r="Q414" s="849">
        <v>489</v>
      </c>
      <c r="R414" s="837"/>
      <c r="S414" s="850">
        <v>489</v>
      </c>
    </row>
    <row r="415" spans="1:19" ht="14.4" customHeight="1" x14ac:dyDescent="0.3">
      <c r="A415" s="831" t="s">
        <v>6372</v>
      </c>
      <c r="B415" s="832" t="s">
        <v>6373</v>
      </c>
      <c r="C415" s="832" t="s">
        <v>604</v>
      </c>
      <c r="D415" s="832" t="s">
        <v>2074</v>
      </c>
      <c r="E415" s="832" t="s">
        <v>6369</v>
      </c>
      <c r="F415" s="832" t="s">
        <v>6417</v>
      </c>
      <c r="G415" s="832" t="s">
        <v>6418</v>
      </c>
      <c r="H415" s="849">
        <v>204</v>
      </c>
      <c r="I415" s="849">
        <v>19380</v>
      </c>
      <c r="J415" s="832">
        <v>1.112258953168044</v>
      </c>
      <c r="K415" s="832">
        <v>95</v>
      </c>
      <c r="L415" s="849">
        <v>176</v>
      </c>
      <c r="M415" s="849">
        <v>17424</v>
      </c>
      <c r="N415" s="832">
        <v>1</v>
      </c>
      <c r="O415" s="832">
        <v>99</v>
      </c>
      <c r="P415" s="849">
        <v>169</v>
      </c>
      <c r="Q415" s="849">
        <v>16731</v>
      </c>
      <c r="R415" s="837">
        <v>0.96022727272727271</v>
      </c>
      <c r="S415" s="850">
        <v>99</v>
      </c>
    </row>
    <row r="416" spans="1:19" ht="14.4" customHeight="1" x14ac:dyDescent="0.3">
      <c r="A416" s="831" t="s">
        <v>6372</v>
      </c>
      <c r="B416" s="832" t="s">
        <v>6373</v>
      </c>
      <c r="C416" s="832" t="s">
        <v>604</v>
      </c>
      <c r="D416" s="832" t="s">
        <v>2074</v>
      </c>
      <c r="E416" s="832" t="s">
        <v>6369</v>
      </c>
      <c r="F416" s="832" t="s">
        <v>6421</v>
      </c>
      <c r="G416" s="832" t="s">
        <v>6422</v>
      </c>
      <c r="H416" s="849">
        <v>24</v>
      </c>
      <c r="I416" s="849">
        <v>2232</v>
      </c>
      <c r="J416" s="832">
        <v>1.0004482294935007</v>
      </c>
      <c r="K416" s="832">
        <v>93</v>
      </c>
      <c r="L416" s="849">
        <v>23</v>
      </c>
      <c r="M416" s="849">
        <v>2231</v>
      </c>
      <c r="N416" s="832">
        <v>1</v>
      </c>
      <c r="O416" s="832">
        <v>97</v>
      </c>
      <c r="P416" s="849">
        <v>23</v>
      </c>
      <c r="Q416" s="849">
        <v>2231</v>
      </c>
      <c r="R416" s="837">
        <v>1</v>
      </c>
      <c r="S416" s="850">
        <v>97</v>
      </c>
    </row>
    <row r="417" spans="1:19" ht="14.4" customHeight="1" x14ac:dyDescent="0.3">
      <c r="A417" s="831" t="s">
        <v>6372</v>
      </c>
      <c r="B417" s="832" t="s">
        <v>6373</v>
      </c>
      <c r="C417" s="832" t="s">
        <v>604</v>
      </c>
      <c r="D417" s="832" t="s">
        <v>2074</v>
      </c>
      <c r="E417" s="832" t="s">
        <v>6369</v>
      </c>
      <c r="F417" s="832" t="s">
        <v>6423</v>
      </c>
      <c r="G417" s="832" t="s">
        <v>6424</v>
      </c>
      <c r="H417" s="849">
        <v>985</v>
      </c>
      <c r="I417" s="849">
        <v>116230</v>
      </c>
      <c r="J417" s="832">
        <v>0.95001062560279859</v>
      </c>
      <c r="K417" s="832">
        <v>118</v>
      </c>
      <c r="L417" s="849">
        <v>971</v>
      </c>
      <c r="M417" s="849">
        <v>122346</v>
      </c>
      <c r="N417" s="832">
        <v>1</v>
      </c>
      <c r="O417" s="832">
        <v>126</v>
      </c>
      <c r="P417" s="849">
        <v>949</v>
      </c>
      <c r="Q417" s="849">
        <v>119574</v>
      </c>
      <c r="R417" s="837">
        <v>0.97734294541709577</v>
      </c>
      <c r="S417" s="850">
        <v>126</v>
      </c>
    </row>
    <row r="418" spans="1:19" ht="14.4" customHeight="1" x14ac:dyDescent="0.3">
      <c r="A418" s="831" t="s">
        <v>6372</v>
      </c>
      <c r="B418" s="832" t="s">
        <v>6373</v>
      </c>
      <c r="C418" s="832" t="s">
        <v>604</v>
      </c>
      <c r="D418" s="832" t="s">
        <v>2074</v>
      </c>
      <c r="E418" s="832" t="s">
        <v>6369</v>
      </c>
      <c r="F418" s="832" t="s">
        <v>6451</v>
      </c>
      <c r="G418" s="832" t="s">
        <v>6452</v>
      </c>
      <c r="H418" s="849"/>
      <c r="I418" s="849"/>
      <c r="J418" s="832"/>
      <c r="K418" s="832"/>
      <c r="L418" s="849">
        <v>1</v>
      </c>
      <c r="M418" s="849">
        <v>163</v>
      </c>
      <c r="N418" s="832">
        <v>1</v>
      </c>
      <c r="O418" s="832">
        <v>163</v>
      </c>
      <c r="P418" s="849"/>
      <c r="Q418" s="849"/>
      <c r="R418" s="837"/>
      <c r="S418" s="850"/>
    </row>
    <row r="419" spans="1:19" ht="14.4" customHeight="1" x14ac:dyDescent="0.3">
      <c r="A419" s="831" t="s">
        <v>6372</v>
      </c>
      <c r="B419" s="832" t="s">
        <v>6373</v>
      </c>
      <c r="C419" s="832" t="s">
        <v>604</v>
      </c>
      <c r="D419" s="832" t="s">
        <v>2074</v>
      </c>
      <c r="E419" s="832" t="s">
        <v>6369</v>
      </c>
      <c r="F419" s="832" t="s">
        <v>6455</v>
      </c>
      <c r="G419" s="832" t="s">
        <v>6456</v>
      </c>
      <c r="H419" s="849">
        <v>417</v>
      </c>
      <c r="I419" s="849">
        <v>13900</v>
      </c>
      <c r="J419" s="832">
        <v>0.56504110978952005</v>
      </c>
      <c r="K419" s="832">
        <v>33.333333333333336</v>
      </c>
      <c r="L419" s="849">
        <v>738</v>
      </c>
      <c r="M419" s="849">
        <v>24599.980000000003</v>
      </c>
      <c r="N419" s="832">
        <v>1</v>
      </c>
      <c r="O419" s="832">
        <v>33.333306233062338</v>
      </c>
      <c r="P419" s="849">
        <v>776</v>
      </c>
      <c r="Q419" s="849">
        <v>25866.629999999997</v>
      </c>
      <c r="R419" s="837">
        <v>1.0514898792600642</v>
      </c>
      <c r="S419" s="850">
        <v>33.333286082474224</v>
      </c>
    </row>
    <row r="420" spans="1:19" ht="14.4" customHeight="1" x14ac:dyDescent="0.3">
      <c r="A420" s="831" t="s">
        <v>6372</v>
      </c>
      <c r="B420" s="832" t="s">
        <v>6373</v>
      </c>
      <c r="C420" s="832" t="s">
        <v>604</v>
      </c>
      <c r="D420" s="832" t="s">
        <v>2074</v>
      </c>
      <c r="E420" s="832" t="s">
        <v>6369</v>
      </c>
      <c r="F420" s="832" t="s">
        <v>6463</v>
      </c>
      <c r="G420" s="832" t="s">
        <v>6464</v>
      </c>
      <c r="H420" s="849">
        <v>1</v>
      </c>
      <c r="I420" s="849">
        <v>31</v>
      </c>
      <c r="J420" s="832"/>
      <c r="K420" s="832">
        <v>31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6372</v>
      </c>
      <c r="B421" s="832" t="s">
        <v>6373</v>
      </c>
      <c r="C421" s="832" t="s">
        <v>604</v>
      </c>
      <c r="D421" s="832" t="s">
        <v>2074</v>
      </c>
      <c r="E421" s="832" t="s">
        <v>6369</v>
      </c>
      <c r="F421" s="832" t="s">
        <v>6467</v>
      </c>
      <c r="G421" s="832" t="s">
        <v>6468</v>
      </c>
      <c r="H421" s="849">
        <v>3</v>
      </c>
      <c r="I421" s="849">
        <v>1152</v>
      </c>
      <c r="J421" s="832">
        <v>0.58477157360406096</v>
      </c>
      <c r="K421" s="832">
        <v>384</v>
      </c>
      <c r="L421" s="849">
        <v>5</v>
      </c>
      <c r="M421" s="849">
        <v>1970</v>
      </c>
      <c r="N421" s="832">
        <v>1</v>
      </c>
      <c r="O421" s="832">
        <v>394</v>
      </c>
      <c r="P421" s="849">
        <v>1</v>
      </c>
      <c r="Q421" s="849">
        <v>395</v>
      </c>
      <c r="R421" s="837">
        <v>0.20050761421319796</v>
      </c>
      <c r="S421" s="850">
        <v>395</v>
      </c>
    </row>
    <row r="422" spans="1:19" ht="14.4" customHeight="1" x14ac:dyDescent="0.3">
      <c r="A422" s="831" t="s">
        <v>6372</v>
      </c>
      <c r="B422" s="832" t="s">
        <v>6373</v>
      </c>
      <c r="C422" s="832" t="s">
        <v>604</v>
      </c>
      <c r="D422" s="832" t="s">
        <v>2074</v>
      </c>
      <c r="E422" s="832" t="s">
        <v>6369</v>
      </c>
      <c r="F422" s="832" t="s">
        <v>6470</v>
      </c>
      <c r="G422" s="832" t="s">
        <v>6471</v>
      </c>
      <c r="H422" s="849">
        <v>12</v>
      </c>
      <c r="I422" s="849">
        <v>1896</v>
      </c>
      <c r="J422" s="832">
        <v>0.83597883597883593</v>
      </c>
      <c r="K422" s="832">
        <v>158</v>
      </c>
      <c r="L422" s="849">
        <v>14</v>
      </c>
      <c r="M422" s="849">
        <v>2268</v>
      </c>
      <c r="N422" s="832">
        <v>1</v>
      </c>
      <c r="O422" s="832">
        <v>162</v>
      </c>
      <c r="P422" s="849">
        <v>11</v>
      </c>
      <c r="Q422" s="849">
        <v>1782</v>
      </c>
      <c r="R422" s="837">
        <v>0.7857142857142857</v>
      </c>
      <c r="S422" s="850">
        <v>162</v>
      </c>
    </row>
    <row r="423" spans="1:19" ht="14.4" customHeight="1" x14ac:dyDescent="0.3">
      <c r="A423" s="831" t="s">
        <v>6372</v>
      </c>
      <c r="B423" s="832" t="s">
        <v>6373</v>
      </c>
      <c r="C423" s="832" t="s">
        <v>604</v>
      </c>
      <c r="D423" s="832" t="s">
        <v>2074</v>
      </c>
      <c r="E423" s="832" t="s">
        <v>6369</v>
      </c>
      <c r="F423" s="832" t="s">
        <v>6370</v>
      </c>
      <c r="G423" s="832" t="s">
        <v>6371</v>
      </c>
      <c r="H423" s="849">
        <v>9</v>
      </c>
      <c r="I423" s="849">
        <v>2115</v>
      </c>
      <c r="J423" s="832">
        <v>0.84262948207171318</v>
      </c>
      <c r="K423" s="832">
        <v>235</v>
      </c>
      <c r="L423" s="849">
        <v>10</v>
      </c>
      <c r="M423" s="849">
        <v>2510</v>
      </c>
      <c r="N423" s="832">
        <v>1</v>
      </c>
      <c r="O423" s="832">
        <v>251</v>
      </c>
      <c r="P423" s="849">
        <v>4</v>
      </c>
      <c r="Q423" s="849">
        <v>1004</v>
      </c>
      <c r="R423" s="837">
        <v>0.4</v>
      </c>
      <c r="S423" s="850">
        <v>251</v>
      </c>
    </row>
    <row r="424" spans="1:19" ht="14.4" customHeight="1" x14ac:dyDescent="0.3">
      <c r="A424" s="831" t="s">
        <v>6372</v>
      </c>
      <c r="B424" s="832" t="s">
        <v>6373</v>
      </c>
      <c r="C424" s="832" t="s">
        <v>604</v>
      </c>
      <c r="D424" s="832" t="s">
        <v>2074</v>
      </c>
      <c r="E424" s="832" t="s">
        <v>6369</v>
      </c>
      <c r="F424" s="832" t="s">
        <v>6476</v>
      </c>
      <c r="G424" s="832" t="s">
        <v>6477</v>
      </c>
      <c r="H424" s="849">
        <v>1</v>
      </c>
      <c r="I424" s="849">
        <v>114</v>
      </c>
      <c r="J424" s="832">
        <v>0.47499999999999998</v>
      </c>
      <c r="K424" s="832">
        <v>114</v>
      </c>
      <c r="L424" s="849">
        <v>2</v>
      </c>
      <c r="M424" s="849">
        <v>240</v>
      </c>
      <c r="N424" s="832">
        <v>1</v>
      </c>
      <c r="O424" s="832">
        <v>120</v>
      </c>
      <c r="P424" s="849">
        <v>1</v>
      </c>
      <c r="Q424" s="849">
        <v>120</v>
      </c>
      <c r="R424" s="837">
        <v>0.5</v>
      </c>
      <c r="S424" s="850">
        <v>120</v>
      </c>
    </row>
    <row r="425" spans="1:19" ht="14.4" customHeight="1" x14ac:dyDescent="0.3">
      <c r="A425" s="831" t="s">
        <v>6372</v>
      </c>
      <c r="B425" s="832" t="s">
        <v>6373</v>
      </c>
      <c r="C425" s="832" t="s">
        <v>604</v>
      </c>
      <c r="D425" s="832" t="s">
        <v>2074</v>
      </c>
      <c r="E425" s="832" t="s">
        <v>6369</v>
      </c>
      <c r="F425" s="832" t="s">
        <v>6488</v>
      </c>
      <c r="G425" s="832" t="s">
        <v>6489</v>
      </c>
      <c r="H425" s="849"/>
      <c r="I425" s="849"/>
      <c r="J425" s="832"/>
      <c r="K425" s="832"/>
      <c r="L425" s="849">
        <v>2</v>
      </c>
      <c r="M425" s="849">
        <v>638</v>
      </c>
      <c r="N425" s="832">
        <v>1</v>
      </c>
      <c r="O425" s="832">
        <v>319</v>
      </c>
      <c r="P425" s="849">
        <v>1</v>
      </c>
      <c r="Q425" s="849">
        <v>319</v>
      </c>
      <c r="R425" s="837">
        <v>0.5</v>
      </c>
      <c r="S425" s="850">
        <v>319</v>
      </c>
    </row>
    <row r="426" spans="1:19" ht="14.4" customHeight="1" x14ac:dyDescent="0.3">
      <c r="A426" s="831" t="s">
        <v>6372</v>
      </c>
      <c r="B426" s="832" t="s">
        <v>6373</v>
      </c>
      <c r="C426" s="832" t="s">
        <v>604</v>
      </c>
      <c r="D426" s="832" t="s">
        <v>2074</v>
      </c>
      <c r="E426" s="832" t="s">
        <v>6369</v>
      </c>
      <c r="F426" s="832" t="s">
        <v>6492</v>
      </c>
      <c r="G426" s="832" t="s">
        <v>6493</v>
      </c>
      <c r="H426" s="849">
        <v>2</v>
      </c>
      <c r="I426" s="849">
        <v>252</v>
      </c>
      <c r="J426" s="832">
        <v>0.63636363636363635</v>
      </c>
      <c r="K426" s="832">
        <v>126</v>
      </c>
      <c r="L426" s="849">
        <v>3</v>
      </c>
      <c r="M426" s="849">
        <v>396</v>
      </c>
      <c r="N426" s="832">
        <v>1</v>
      </c>
      <c r="O426" s="832">
        <v>132</v>
      </c>
      <c r="P426" s="849">
        <v>3</v>
      </c>
      <c r="Q426" s="849">
        <v>396</v>
      </c>
      <c r="R426" s="837">
        <v>1</v>
      </c>
      <c r="S426" s="850">
        <v>132</v>
      </c>
    </row>
    <row r="427" spans="1:19" ht="14.4" customHeight="1" x14ac:dyDescent="0.3">
      <c r="A427" s="831" t="s">
        <v>6372</v>
      </c>
      <c r="B427" s="832" t="s">
        <v>6373</v>
      </c>
      <c r="C427" s="832" t="s">
        <v>604</v>
      </c>
      <c r="D427" s="832" t="s">
        <v>2074</v>
      </c>
      <c r="E427" s="832" t="s">
        <v>6369</v>
      </c>
      <c r="F427" s="832" t="s">
        <v>6494</v>
      </c>
      <c r="G427" s="832" t="s">
        <v>6495</v>
      </c>
      <c r="H427" s="849">
        <v>111</v>
      </c>
      <c r="I427" s="849">
        <v>12321</v>
      </c>
      <c r="J427" s="832">
        <v>0.83702445652173918</v>
      </c>
      <c r="K427" s="832">
        <v>111</v>
      </c>
      <c r="L427" s="849">
        <v>128</v>
      </c>
      <c r="M427" s="849">
        <v>14720</v>
      </c>
      <c r="N427" s="832">
        <v>1</v>
      </c>
      <c r="O427" s="832">
        <v>115</v>
      </c>
      <c r="P427" s="849">
        <v>120</v>
      </c>
      <c r="Q427" s="849">
        <v>13800</v>
      </c>
      <c r="R427" s="837">
        <v>0.9375</v>
      </c>
      <c r="S427" s="850">
        <v>115</v>
      </c>
    </row>
    <row r="428" spans="1:19" ht="14.4" customHeight="1" x14ac:dyDescent="0.3">
      <c r="A428" s="831" t="s">
        <v>6372</v>
      </c>
      <c r="B428" s="832" t="s">
        <v>6373</v>
      </c>
      <c r="C428" s="832" t="s">
        <v>604</v>
      </c>
      <c r="D428" s="832" t="s">
        <v>2074</v>
      </c>
      <c r="E428" s="832" t="s">
        <v>6369</v>
      </c>
      <c r="F428" s="832" t="s">
        <v>6504</v>
      </c>
      <c r="G428" s="832" t="s">
        <v>6505</v>
      </c>
      <c r="H428" s="849">
        <v>2</v>
      </c>
      <c r="I428" s="849">
        <v>1188</v>
      </c>
      <c r="J428" s="832"/>
      <c r="K428" s="832">
        <v>594</v>
      </c>
      <c r="L428" s="849"/>
      <c r="M428" s="849"/>
      <c r="N428" s="832"/>
      <c r="O428" s="832"/>
      <c r="P428" s="849">
        <v>1</v>
      </c>
      <c r="Q428" s="849">
        <v>611</v>
      </c>
      <c r="R428" s="837"/>
      <c r="S428" s="850">
        <v>611</v>
      </c>
    </row>
    <row r="429" spans="1:19" ht="14.4" customHeight="1" x14ac:dyDescent="0.3">
      <c r="A429" s="831" t="s">
        <v>6372</v>
      </c>
      <c r="B429" s="832" t="s">
        <v>6373</v>
      </c>
      <c r="C429" s="832" t="s">
        <v>604</v>
      </c>
      <c r="D429" s="832" t="s">
        <v>2074</v>
      </c>
      <c r="E429" s="832" t="s">
        <v>6369</v>
      </c>
      <c r="F429" s="832" t="s">
        <v>6508</v>
      </c>
      <c r="G429" s="832" t="s">
        <v>6509</v>
      </c>
      <c r="H429" s="849">
        <v>55</v>
      </c>
      <c r="I429" s="849">
        <v>12265</v>
      </c>
      <c r="J429" s="832">
        <v>0.91577689837975063</v>
      </c>
      <c r="K429" s="832">
        <v>223</v>
      </c>
      <c r="L429" s="849">
        <v>59</v>
      </c>
      <c r="M429" s="849">
        <v>13393</v>
      </c>
      <c r="N429" s="832">
        <v>1</v>
      </c>
      <c r="O429" s="832">
        <v>227</v>
      </c>
      <c r="P429" s="849">
        <v>46</v>
      </c>
      <c r="Q429" s="849">
        <v>10442</v>
      </c>
      <c r="R429" s="837">
        <v>0.77966101694915257</v>
      </c>
      <c r="S429" s="850">
        <v>227</v>
      </c>
    </row>
    <row r="430" spans="1:19" ht="14.4" customHeight="1" x14ac:dyDescent="0.3">
      <c r="A430" s="831" t="s">
        <v>6372</v>
      </c>
      <c r="B430" s="832" t="s">
        <v>6373</v>
      </c>
      <c r="C430" s="832" t="s">
        <v>604</v>
      </c>
      <c r="D430" s="832" t="s">
        <v>2074</v>
      </c>
      <c r="E430" s="832" t="s">
        <v>6369</v>
      </c>
      <c r="F430" s="832" t="s">
        <v>6512</v>
      </c>
      <c r="G430" s="832" t="s">
        <v>6513</v>
      </c>
      <c r="H430" s="849">
        <v>1</v>
      </c>
      <c r="I430" s="849">
        <v>82</v>
      </c>
      <c r="J430" s="832"/>
      <c r="K430" s="832">
        <v>82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6372</v>
      </c>
      <c r="B431" s="832" t="s">
        <v>6373</v>
      </c>
      <c r="C431" s="832" t="s">
        <v>604</v>
      </c>
      <c r="D431" s="832" t="s">
        <v>2074</v>
      </c>
      <c r="E431" s="832" t="s">
        <v>6369</v>
      </c>
      <c r="F431" s="832" t="s">
        <v>6516</v>
      </c>
      <c r="G431" s="832" t="s">
        <v>6517</v>
      </c>
      <c r="H431" s="849">
        <v>1</v>
      </c>
      <c r="I431" s="849">
        <v>389</v>
      </c>
      <c r="J431" s="832"/>
      <c r="K431" s="832">
        <v>389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 t="s">
        <v>6372</v>
      </c>
      <c r="B432" s="832" t="s">
        <v>6373</v>
      </c>
      <c r="C432" s="832" t="s">
        <v>604</v>
      </c>
      <c r="D432" s="832" t="s">
        <v>2074</v>
      </c>
      <c r="E432" s="832" t="s">
        <v>6369</v>
      </c>
      <c r="F432" s="832" t="s">
        <v>6522</v>
      </c>
      <c r="G432" s="832" t="s">
        <v>6523</v>
      </c>
      <c r="H432" s="849"/>
      <c r="I432" s="849"/>
      <c r="J432" s="832"/>
      <c r="K432" s="832"/>
      <c r="L432" s="849"/>
      <c r="M432" s="849"/>
      <c r="N432" s="832"/>
      <c r="O432" s="832"/>
      <c r="P432" s="849">
        <v>1</v>
      </c>
      <c r="Q432" s="849">
        <v>120</v>
      </c>
      <c r="R432" s="837"/>
      <c r="S432" s="850">
        <v>120</v>
      </c>
    </row>
    <row r="433" spans="1:19" ht="14.4" customHeight="1" x14ac:dyDescent="0.3">
      <c r="A433" s="831" t="s">
        <v>6372</v>
      </c>
      <c r="B433" s="832" t="s">
        <v>6373</v>
      </c>
      <c r="C433" s="832" t="s">
        <v>604</v>
      </c>
      <c r="D433" s="832" t="s">
        <v>2075</v>
      </c>
      <c r="E433" s="832" t="s">
        <v>6374</v>
      </c>
      <c r="F433" s="832" t="s">
        <v>6375</v>
      </c>
      <c r="G433" s="832" t="s">
        <v>6376</v>
      </c>
      <c r="H433" s="849">
        <v>0.6</v>
      </c>
      <c r="I433" s="849">
        <v>64.95</v>
      </c>
      <c r="J433" s="832"/>
      <c r="K433" s="832">
        <v>108.25000000000001</v>
      </c>
      <c r="L433" s="849"/>
      <c r="M433" s="849"/>
      <c r="N433" s="832"/>
      <c r="O433" s="832"/>
      <c r="P433" s="849"/>
      <c r="Q433" s="849"/>
      <c r="R433" s="837"/>
      <c r="S433" s="850"/>
    </row>
    <row r="434" spans="1:19" ht="14.4" customHeight="1" x14ac:dyDescent="0.3">
      <c r="A434" s="831" t="s">
        <v>6372</v>
      </c>
      <c r="B434" s="832" t="s">
        <v>6373</v>
      </c>
      <c r="C434" s="832" t="s">
        <v>604</v>
      </c>
      <c r="D434" s="832" t="s">
        <v>2075</v>
      </c>
      <c r="E434" s="832" t="s">
        <v>6374</v>
      </c>
      <c r="F434" s="832" t="s">
        <v>6377</v>
      </c>
      <c r="G434" s="832" t="s">
        <v>6378</v>
      </c>
      <c r="H434" s="849">
        <v>6.1</v>
      </c>
      <c r="I434" s="849">
        <v>921.45</v>
      </c>
      <c r="J434" s="832">
        <v>1.0701966295397265</v>
      </c>
      <c r="K434" s="832">
        <v>151.05737704918033</v>
      </c>
      <c r="L434" s="849">
        <v>5.6999999999999993</v>
      </c>
      <c r="M434" s="849">
        <v>861.0100000000001</v>
      </c>
      <c r="N434" s="832">
        <v>1</v>
      </c>
      <c r="O434" s="832">
        <v>151.05438596491231</v>
      </c>
      <c r="P434" s="849">
        <v>8.8000000000000007</v>
      </c>
      <c r="Q434" s="849">
        <v>1060.8499999999999</v>
      </c>
      <c r="R434" s="837">
        <v>1.2320995110393604</v>
      </c>
      <c r="S434" s="850">
        <v>120.55113636363635</v>
      </c>
    </row>
    <row r="435" spans="1:19" ht="14.4" customHeight="1" x14ac:dyDescent="0.3">
      <c r="A435" s="831" t="s">
        <v>6372</v>
      </c>
      <c r="B435" s="832" t="s">
        <v>6373</v>
      </c>
      <c r="C435" s="832" t="s">
        <v>604</v>
      </c>
      <c r="D435" s="832" t="s">
        <v>2075</v>
      </c>
      <c r="E435" s="832" t="s">
        <v>6374</v>
      </c>
      <c r="F435" s="832" t="s">
        <v>6383</v>
      </c>
      <c r="G435" s="832" t="s">
        <v>1870</v>
      </c>
      <c r="H435" s="849">
        <v>0.6</v>
      </c>
      <c r="I435" s="849">
        <v>46.11</v>
      </c>
      <c r="J435" s="832"/>
      <c r="K435" s="832">
        <v>76.850000000000009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" customHeight="1" x14ac:dyDescent="0.3">
      <c r="A436" s="831" t="s">
        <v>6372</v>
      </c>
      <c r="B436" s="832" t="s">
        <v>6373</v>
      </c>
      <c r="C436" s="832" t="s">
        <v>604</v>
      </c>
      <c r="D436" s="832" t="s">
        <v>2075</v>
      </c>
      <c r="E436" s="832" t="s">
        <v>6374</v>
      </c>
      <c r="F436" s="832" t="s">
        <v>6384</v>
      </c>
      <c r="G436" s="832" t="s">
        <v>637</v>
      </c>
      <c r="H436" s="849">
        <v>0.1</v>
      </c>
      <c r="I436" s="849">
        <v>7.8</v>
      </c>
      <c r="J436" s="832"/>
      <c r="K436" s="832">
        <v>78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6372</v>
      </c>
      <c r="B437" s="832" t="s">
        <v>6373</v>
      </c>
      <c r="C437" s="832" t="s">
        <v>604</v>
      </c>
      <c r="D437" s="832" t="s">
        <v>2075</v>
      </c>
      <c r="E437" s="832" t="s">
        <v>6374</v>
      </c>
      <c r="F437" s="832" t="s">
        <v>6385</v>
      </c>
      <c r="G437" s="832"/>
      <c r="H437" s="849">
        <v>3</v>
      </c>
      <c r="I437" s="849">
        <v>426.33</v>
      </c>
      <c r="J437" s="832"/>
      <c r="K437" s="832">
        <v>142.10999999999999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" customHeight="1" x14ac:dyDescent="0.3">
      <c r="A438" s="831" t="s">
        <v>6372</v>
      </c>
      <c r="B438" s="832" t="s">
        <v>6373</v>
      </c>
      <c r="C438" s="832" t="s">
        <v>604</v>
      </c>
      <c r="D438" s="832" t="s">
        <v>2075</v>
      </c>
      <c r="E438" s="832" t="s">
        <v>6374</v>
      </c>
      <c r="F438" s="832" t="s">
        <v>6386</v>
      </c>
      <c r="G438" s="832" t="s">
        <v>724</v>
      </c>
      <c r="H438" s="849">
        <v>0.2</v>
      </c>
      <c r="I438" s="849">
        <v>14.14</v>
      </c>
      <c r="J438" s="832"/>
      <c r="K438" s="832">
        <v>70.7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6372</v>
      </c>
      <c r="B439" s="832" t="s">
        <v>6373</v>
      </c>
      <c r="C439" s="832" t="s">
        <v>604</v>
      </c>
      <c r="D439" s="832" t="s">
        <v>2075</v>
      </c>
      <c r="E439" s="832" t="s">
        <v>6374</v>
      </c>
      <c r="F439" s="832" t="s">
        <v>6389</v>
      </c>
      <c r="G439" s="832" t="s">
        <v>6390</v>
      </c>
      <c r="H439" s="849">
        <v>3</v>
      </c>
      <c r="I439" s="849">
        <v>7.32</v>
      </c>
      <c r="J439" s="832"/>
      <c r="K439" s="832">
        <v>2.44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6372</v>
      </c>
      <c r="B440" s="832" t="s">
        <v>6373</v>
      </c>
      <c r="C440" s="832" t="s">
        <v>604</v>
      </c>
      <c r="D440" s="832" t="s">
        <v>2075</v>
      </c>
      <c r="E440" s="832" t="s">
        <v>6374</v>
      </c>
      <c r="F440" s="832" t="s">
        <v>6393</v>
      </c>
      <c r="G440" s="832" t="s">
        <v>1268</v>
      </c>
      <c r="H440" s="849">
        <v>0.2</v>
      </c>
      <c r="I440" s="849">
        <v>52.81</v>
      </c>
      <c r="J440" s="832">
        <v>0.5</v>
      </c>
      <c r="K440" s="832">
        <v>264.05</v>
      </c>
      <c r="L440" s="849">
        <v>0.4</v>
      </c>
      <c r="M440" s="849">
        <v>105.62</v>
      </c>
      <c r="N440" s="832">
        <v>1</v>
      </c>
      <c r="O440" s="832">
        <v>264.05</v>
      </c>
      <c r="P440" s="849">
        <v>0.4</v>
      </c>
      <c r="Q440" s="849">
        <v>84.02</v>
      </c>
      <c r="R440" s="837">
        <v>0.79549327778829759</v>
      </c>
      <c r="S440" s="850">
        <v>210.04999999999998</v>
      </c>
    </row>
    <row r="441" spans="1:19" ht="14.4" customHeight="1" x14ac:dyDescent="0.3">
      <c r="A441" s="831" t="s">
        <v>6372</v>
      </c>
      <c r="B441" s="832" t="s">
        <v>6373</v>
      </c>
      <c r="C441" s="832" t="s">
        <v>604</v>
      </c>
      <c r="D441" s="832" t="s">
        <v>2075</v>
      </c>
      <c r="E441" s="832" t="s">
        <v>6369</v>
      </c>
      <c r="F441" s="832" t="s">
        <v>6396</v>
      </c>
      <c r="G441" s="832" t="s">
        <v>6397</v>
      </c>
      <c r="H441" s="849">
        <v>3</v>
      </c>
      <c r="I441" s="849">
        <v>432</v>
      </c>
      <c r="J441" s="832"/>
      <c r="K441" s="832">
        <v>144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" customHeight="1" x14ac:dyDescent="0.3">
      <c r="A442" s="831" t="s">
        <v>6372</v>
      </c>
      <c r="B442" s="832" t="s">
        <v>6373</v>
      </c>
      <c r="C442" s="832" t="s">
        <v>604</v>
      </c>
      <c r="D442" s="832" t="s">
        <v>2075</v>
      </c>
      <c r="E442" s="832" t="s">
        <v>6369</v>
      </c>
      <c r="F442" s="832" t="s">
        <v>6398</v>
      </c>
      <c r="G442" s="832" t="s">
        <v>6399</v>
      </c>
      <c r="H442" s="849">
        <v>211</v>
      </c>
      <c r="I442" s="849">
        <v>17091</v>
      </c>
      <c r="J442" s="832">
        <v>0.92338862175158032</v>
      </c>
      <c r="K442" s="832">
        <v>81</v>
      </c>
      <c r="L442" s="849">
        <v>223</v>
      </c>
      <c r="M442" s="849">
        <v>18509</v>
      </c>
      <c r="N442" s="832">
        <v>1</v>
      </c>
      <c r="O442" s="832">
        <v>83</v>
      </c>
      <c r="P442" s="849">
        <v>215</v>
      </c>
      <c r="Q442" s="849">
        <v>17845</v>
      </c>
      <c r="R442" s="837">
        <v>0.9641255605381166</v>
      </c>
      <c r="S442" s="850">
        <v>83</v>
      </c>
    </row>
    <row r="443" spans="1:19" ht="14.4" customHeight="1" x14ac:dyDescent="0.3">
      <c r="A443" s="831" t="s">
        <v>6372</v>
      </c>
      <c r="B443" s="832" t="s">
        <v>6373</v>
      </c>
      <c r="C443" s="832" t="s">
        <v>604</v>
      </c>
      <c r="D443" s="832" t="s">
        <v>2075</v>
      </c>
      <c r="E443" s="832" t="s">
        <v>6369</v>
      </c>
      <c r="F443" s="832" t="s">
        <v>6400</v>
      </c>
      <c r="G443" s="832" t="s">
        <v>6401</v>
      </c>
      <c r="H443" s="849">
        <v>7</v>
      </c>
      <c r="I443" s="849">
        <v>728</v>
      </c>
      <c r="J443" s="832">
        <v>1.1446540880503144</v>
      </c>
      <c r="K443" s="832">
        <v>104</v>
      </c>
      <c r="L443" s="849">
        <v>6</v>
      </c>
      <c r="M443" s="849">
        <v>636</v>
      </c>
      <c r="N443" s="832">
        <v>1</v>
      </c>
      <c r="O443" s="832">
        <v>106</v>
      </c>
      <c r="P443" s="849">
        <v>1</v>
      </c>
      <c r="Q443" s="849">
        <v>106</v>
      </c>
      <c r="R443" s="837">
        <v>0.16666666666666666</v>
      </c>
      <c r="S443" s="850">
        <v>106</v>
      </c>
    </row>
    <row r="444" spans="1:19" ht="14.4" customHeight="1" x14ac:dyDescent="0.3">
      <c r="A444" s="831" t="s">
        <v>6372</v>
      </c>
      <c r="B444" s="832" t="s">
        <v>6373</v>
      </c>
      <c r="C444" s="832" t="s">
        <v>604</v>
      </c>
      <c r="D444" s="832" t="s">
        <v>2075</v>
      </c>
      <c r="E444" s="832" t="s">
        <v>6369</v>
      </c>
      <c r="F444" s="832" t="s">
        <v>6402</v>
      </c>
      <c r="G444" s="832" t="s">
        <v>6403</v>
      </c>
      <c r="H444" s="849">
        <v>49</v>
      </c>
      <c r="I444" s="849">
        <v>1715</v>
      </c>
      <c r="J444" s="832">
        <v>0.82770270270270274</v>
      </c>
      <c r="K444" s="832">
        <v>35</v>
      </c>
      <c r="L444" s="849">
        <v>56</v>
      </c>
      <c r="M444" s="849">
        <v>2072</v>
      </c>
      <c r="N444" s="832">
        <v>1</v>
      </c>
      <c r="O444" s="832">
        <v>37</v>
      </c>
      <c r="P444" s="849">
        <v>61</v>
      </c>
      <c r="Q444" s="849">
        <v>2257</v>
      </c>
      <c r="R444" s="837">
        <v>1.0892857142857142</v>
      </c>
      <c r="S444" s="850">
        <v>37</v>
      </c>
    </row>
    <row r="445" spans="1:19" ht="14.4" customHeight="1" x14ac:dyDescent="0.3">
      <c r="A445" s="831" t="s">
        <v>6372</v>
      </c>
      <c r="B445" s="832" t="s">
        <v>6373</v>
      </c>
      <c r="C445" s="832" t="s">
        <v>604</v>
      </c>
      <c r="D445" s="832" t="s">
        <v>2075</v>
      </c>
      <c r="E445" s="832" t="s">
        <v>6369</v>
      </c>
      <c r="F445" s="832" t="s">
        <v>6404</v>
      </c>
      <c r="G445" s="832" t="s">
        <v>6405</v>
      </c>
      <c r="H445" s="849">
        <v>4</v>
      </c>
      <c r="I445" s="849">
        <v>20</v>
      </c>
      <c r="J445" s="832">
        <v>0.8</v>
      </c>
      <c r="K445" s="832">
        <v>5</v>
      </c>
      <c r="L445" s="849">
        <v>5</v>
      </c>
      <c r="M445" s="849">
        <v>25</v>
      </c>
      <c r="N445" s="832">
        <v>1</v>
      </c>
      <c r="O445" s="832">
        <v>5</v>
      </c>
      <c r="P445" s="849">
        <v>4</v>
      </c>
      <c r="Q445" s="849">
        <v>20</v>
      </c>
      <c r="R445" s="837">
        <v>0.8</v>
      </c>
      <c r="S445" s="850">
        <v>5</v>
      </c>
    </row>
    <row r="446" spans="1:19" ht="14.4" customHeight="1" x14ac:dyDescent="0.3">
      <c r="A446" s="831" t="s">
        <v>6372</v>
      </c>
      <c r="B446" s="832" t="s">
        <v>6373</v>
      </c>
      <c r="C446" s="832" t="s">
        <v>604</v>
      </c>
      <c r="D446" s="832" t="s">
        <v>2075</v>
      </c>
      <c r="E446" s="832" t="s">
        <v>6369</v>
      </c>
      <c r="F446" s="832" t="s">
        <v>6406</v>
      </c>
      <c r="G446" s="832" t="s">
        <v>6407</v>
      </c>
      <c r="H446" s="849"/>
      <c r="I446" s="849"/>
      <c r="J446" s="832"/>
      <c r="K446" s="832"/>
      <c r="L446" s="849">
        <v>4</v>
      </c>
      <c r="M446" s="849">
        <v>20</v>
      </c>
      <c r="N446" s="832">
        <v>1</v>
      </c>
      <c r="O446" s="832">
        <v>5</v>
      </c>
      <c r="P446" s="849">
        <v>4</v>
      </c>
      <c r="Q446" s="849">
        <v>20</v>
      </c>
      <c r="R446" s="837">
        <v>1</v>
      </c>
      <c r="S446" s="850">
        <v>5</v>
      </c>
    </row>
    <row r="447" spans="1:19" ht="14.4" customHeight="1" x14ac:dyDescent="0.3">
      <c r="A447" s="831" t="s">
        <v>6372</v>
      </c>
      <c r="B447" s="832" t="s">
        <v>6373</v>
      </c>
      <c r="C447" s="832" t="s">
        <v>604</v>
      </c>
      <c r="D447" s="832" t="s">
        <v>2075</v>
      </c>
      <c r="E447" s="832" t="s">
        <v>6369</v>
      </c>
      <c r="F447" s="832" t="s">
        <v>6411</v>
      </c>
      <c r="G447" s="832" t="s">
        <v>6412</v>
      </c>
      <c r="H447" s="849">
        <v>24</v>
      </c>
      <c r="I447" s="849">
        <v>4824</v>
      </c>
      <c r="J447" s="832">
        <v>0.59754738015607578</v>
      </c>
      <c r="K447" s="832">
        <v>201</v>
      </c>
      <c r="L447" s="849">
        <v>39</v>
      </c>
      <c r="M447" s="849">
        <v>8073</v>
      </c>
      <c r="N447" s="832">
        <v>1</v>
      </c>
      <c r="O447" s="832">
        <v>207</v>
      </c>
      <c r="P447" s="849">
        <v>15</v>
      </c>
      <c r="Q447" s="849">
        <v>3105</v>
      </c>
      <c r="R447" s="837">
        <v>0.38461538461538464</v>
      </c>
      <c r="S447" s="850">
        <v>207</v>
      </c>
    </row>
    <row r="448" spans="1:19" ht="14.4" customHeight="1" x14ac:dyDescent="0.3">
      <c r="A448" s="831" t="s">
        <v>6372</v>
      </c>
      <c r="B448" s="832" t="s">
        <v>6373</v>
      </c>
      <c r="C448" s="832" t="s">
        <v>604</v>
      </c>
      <c r="D448" s="832" t="s">
        <v>2075</v>
      </c>
      <c r="E448" s="832" t="s">
        <v>6369</v>
      </c>
      <c r="F448" s="832" t="s">
        <v>6413</v>
      </c>
      <c r="G448" s="832" t="s">
        <v>6414</v>
      </c>
      <c r="H448" s="849">
        <v>5</v>
      </c>
      <c r="I448" s="849">
        <v>1505</v>
      </c>
      <c r="J448" s="832">
        <v>0.27058612010068323</v>
      </c>
      <c r="K448" s="832">
        <v>301</v>
      </c>
      <c r="L448" s="849">
        <v>18</v>
      </c>
      <c r="M448" s="849">
        <v>5562</v>
      </c>
      <c r="N448" s="832">
        <v>1</v>
      </c>
      <c r="O448" s="832">
        <v>309</v>
      </c>
      <c r="P448" s="849">
        <v>5</v>
      </c>
      <c r="Q448" s="849">
        <v>1545</v>
      </c>
      <c r="R448" s="837">
        <v>0.27777777777777779</v>
      </c>
      <c r="S448" s="850">
        <v>309</v>
      </c>
    </row>
    <row r="449" spans="1:19" ht="14.4" customHeight="1" x14ac:dyDescent="0.3">
      <c r="A449" s="831" t="s">
        <v>6372</v>
      </c>
      <c r="B449" s="832" t="s">
        <v>6373</v>
      </c>
      <c r="C449" s="832" t="s">
        <v>604</v>
      </c>
      <c r="D449" s="832" t="s">
        <v>2075</v>
      </c>
      <c r="E449" s="832" t="s">
        <v>6369</v>
      </c>
      <c r="F449" s="832" t="s">
        <v>6417</v>
      </c>
      <c r="G449" s="832" t="s">
        <v>6418</v>
      </c>
      <c r="H449" s="849">
        <v>106</v>
      </c>
      <c r="I449" s="849">
        <v>10070</v>
      </c>
      <c r="J449" s="832">
        <v>0.77058463422099788</v>
      </c>
      <c r="K449" s="832">
        <v>95</v>
      </c>
      <c r="L449" s="849">
        <v>132</v>
      </c>
      <c r="M449" s="849">
        <v>13068</v>
      </c>
      <c r="N449" s="832">
        <v>1</v>
      </c>
      <c r="O449" s="832">
        <v>99</v>
      </c>
      <c r="P449" s="849">
        <v>92</v>
      </c>
      <c r="Q449" s="849">
        <v>9108</v>
      </c>
      <c r="R449" s="837">
        <v>0.69696969696969702</v>
      </c>
      <c r="S449" s="850">
        <v>99</v>
      </c>
    </row>
    <row r="450" spans="1:19" ht="14.4" customHeight="1" x14ac:dyDescent="0.3">
      <c r="A450" s="831" t="s">
        <v>6372</v>
      </c>
      <c r="B450" s="832" t="s">
        <v>6373</v>
      </c>
      <c r="C450" s="832" t="s">
        <v>604</v>
      </c>
      <c r="D450" s="832" t="s">
        <v>2075</v>
      </c>
      <c r="E450" s="832" t="s">
        <v>6369</v>
      </c>
      <c r="F450" s="832" t="s">
        <v>6421</v>
      </c>
      <c r="G450" s="832" t="s">
        <v>6422</v>
      </c>
      <c r="H450" s="849">
        <v>18</v>
      </c>
      <c r="I450" s="849">
        <v>1674</v>
      </c>
      <c r="J450" s="832">
        <v>0.61634756995581741</v>
      </c>
      <c r="K450" s="832">
        <v>93</v>
      </c>
      <c r="L450" s="849">
        <v>28</v>
      </c>
      <c r="M450" s="849">
        <v>2716</v>
      </c>
      <c r="N450" s="832">
        <v>1</v>
      </c>
      <c r="O450" s="832">
        <v>97</v>
      </c>
      <c r="P450" s="849">
        <v>23</v>
      </c>
      <c r="Q450" s="849">
        <v>2231</v>
      </c>
      <c r="R450" s="837">
        <v>0.8214285714285714</v>
      </c>
      <c r="S450" s="850">
        <v>97</v>
      </c>
    </row>
    <row r="451" spans="1:19" ht="14.4" customHeight="1" x14ac:dyDescent="0.3">
      <c r="A451" s="831" t="s">
        <v>6372</v>
      </c>
      <c r="B451" s="832" t="s">
        <v>6373</v>
      </c>
      <c r="C451" s="832" t="s">
        <v>604</v>
      </c>
      <c r="D451" s="832" t="s">
        <v>2075</v>
      </c>
      <c r="E451" s="832" t="s">
        <v>6369</v>
      </c>
      <c r="F451" s="832" t="s">
        <v>6423</v>
      </c>
      <c r="G451" s="832" t="s">
        <v>6424</v>
      </c>
      <c r="H451" s="849">
        <v>681</v>
      </c>
      <c r="I451" s="849">
        <v>80358</v>
      </c>
      <c r="J451" s="832">
        <v>0.749426445078619</v>
      </c>
      <c r="K451" s="832">
        <v>118</v>
      </c>
      <c r="L451" s="849">
        <v>851</v>
      </c>
      <c r="M451" s="849">
        <v>107226</v>
      </c>
      <c r="N451" s="832">
        <v>1</v>
      </c>
      <c r="O451" s="832">
        <v>126</v>
      </c>
      <c r="P451" s="849">
        <v>864</v>
      </c>
      <c r="Q451" s="849">
        <v>108864</v>
      </c>
      <c r="R451" s="837">
        <v>1.0152761457109283</v>
      </c>
      <c r="S451" s="850">
        <v>126</v>
      </c>
    </row>
    <row r="452" spans="1:19" ht="14.4" customHeight="1" x14ac:dyDescent="0.3">
      <c r="A452" s="831" t="s">
        <v>6372</v>
      </c>
      <c r="B452" s="832" t="s">
        <v>6373</v>
      </c>
      <c r="C452" s="832" t="s">
        <v>604</v>
      </c>
      <c r="D452" s="832" t="s">
        <v>2075</v>
      </c>
      <c r="E452" s="832" t="s">
        <v>6369</v>
      </c>
      <c r="F452" s="832" t="s">
        <v>6433</v>
      </c>
      <c r="G452" s="832" t="s">
        <v>6434</v>
      </c>
      <c r="H452" s="849"/>
      <c r="I452" s="849"/>
      <c r="J452" s="832"/>
      <c r="K452" s="832"/>
      <c r="L452" s="849">
        <v>1</v>
      </c>
      <c r="M452" s="849">
        <v>679</v>
      </c>
      <c r="N452" s="832">
        <v>1</v>
      </c>
      <c r="O452" s="832">
        <v>679</v>
      </c>
      <c r="P452" s="849">
        <v>1</v>
      </c>
      <c r="Q452" s="849">
        <v>679</v>
      </c>
      <c r="R452" s="837">
        <v>1</v>
      </c>
      <c r="S452" s="850">
        <v>679</v>
      </c>
    </row>
    <row r="453" spans="1:19" ht="14.4" customHeight="1" x14ac:dyDescent="0.3">
      <c r="A453" s="831" t="s">
        <v>6372</v>
      </c>
      <c r="B453" s="832" t="s">
        <v>6373</v>
      </c>
      <c r="C453" s="832" t="s">
        <v>604</v>
      </c>
      <c r="D453" s="832" t="s">
        <v>2075</v>
      </c>
      <c r="E453" s="832" t="s">
        <v>6369</v>
      </c>
      <c r="F453" s="832" t="s">
        <v>6443</v>
      </c>
      <c r="G453" s="832" t="s">
        <v>6444</v>
      </c>
      <c r="H453" s="849">
        <v>16</v>
      </c>
      <c r="I453" s="849">
        <v>20544</v>
      </c>
      <c r="J453" s="832">
        <v>1.2072633249103837</v>
      </c>
      <c r="K453" s="832">
        <v>1284</v>
      </c>
      <c r="L453" s="849">
        <v>13</v>
      </c>
      <c r="M453" s="849">
        <v>17017</v>
      </c>
      <c r="N453" s="832">
        <v>1</v>
      </c>
      <c r="O453" s="832">
        <v>1309</v>
      </c>
      <c r="P453" s="849">
        <v>24</v>
      </c>
      <c r="Q453" s="849">
        <v>31440</v>
      </c>
      <c r="R453" s="837">
        <v>1.847564200505377</v>
      </c>
      <c r="S453" s="850">
        <v>1310</v>
      </c>
    </row>
    <row r="454" spans="1:19" ht="14.4" customHeight="1" x14ac:dyDescent="0.3">
      <c r="A454" s="831" t="s">
        <v>6372</v>
      </c>
      <c r="B454" s="832" t="s">
        <v>6373</v>
      </c>
      <c r="C454" s="832" t="s">
        <v>604</v>
      </c>
      <c r="D454" s="832" t="s">
        <v>2075</v>
      </c>
      <c r="E454" s="832" t="s">
        <v>6369</v>
      </c>
      <c r="F454" s="832" t="s">
        <v>6445</v>
      </c>
      <c r="G454" s="832" t="s">
        <v>6446</v>
      </c>
      <c r="H454" s="849">
        <v>2</v>
      </c>
      <c r="I454" s="849">
        <v>1892</v>
      </c>
      <c r="J454" s="832">
        <v>0.64950223137658769</v>
      </c>
      <c r="K454" s="832">
        <v>946</v>
      </c>
      <c r="L454" s="849">
        <v>3</v>
      </c>
      <c r="M454" s="849">
        <v>2913</v>
      </c>
      <c r="N454" s="832">
        <v>1</v>
      </c>
      <c r="O454" s="832">
        <v>971</v>
      </c>
      <c r="P454" s="849">
        <v>4</v>
      </c>
      <c r="Q454" s="849">
        <v>3888</v>
      </c>
      <c r="R454" s="837">
        <v>1.3347064881565396</v>
      </c>
      <c r="S454" s="850">
        <v>972</v>
      </c>
    </row>
    <row r="455" spans="1:19" ht="14.4" customHeight="1" x14ac:dyDescent="0.3">
      <c r="A455" s="831" t="s">
        <v>6372</v>
      </c>
      <c r="B455" s="832" t="s">
        <v>6373</v>
      </c>
      <c r="C455" s="832" t="s">
        <v>604</v>
      </c>
      <c r="D455" s="832" t="s">
        <v>2075</v>
      </c>
      <c r="E455" s="832" t="s">
        <v>6369</v>
      </c>
      <c r="F455" s="832" t="s">
        <v>6447</v>
      </c>
      <c r="G455" s="832" t="s">
        <v>6448</v>
      </c>
      <c r="H455" s="849"/>
      <c r="I455" s="849"/>
      <c r="J455" s="832"/>
      <c r="K455" s="832"/>
      <c r="L455" s="849">
        <v>1</v>
      </c>
      <c r="M455" s="849">
        <v>985</v>
      </c>
      <c r="N455" s="832">
        <v>1</v>
      </c>
      <c r="O455" s="832">
        <v>985</v>
      </c>
      <c r="P455" s="849"/>
      <c r="Q455" s="849"/>
      <c r="R455" s="837"/>
      <c r="S455" s="850"/>
    </row>
    <row r="456" spans="1:19" ht="14.4" customHeight="1" x14ac:dyDescent="0.3">
      <c r="A456" s="831" t="s">
        <v>6372</v>
      </c>
      <c r="B456" s="832" t="s">
        <v>6373</v>
      </c>
      <c r="C456" s="832" t="s">
        <v>604</v>
      </c>
      <c r="D456" s="832" t="s">
        <v>2075</v>
      </c>
      <c r="E456" s="832" t="s">
        <v>6369</v>
      </c>
      <c r="F456" s="832" t="s">
        <v>6451</v>
      </c>
      <c r="G456" s="832" t="s">
        <v>6452</v>
      </c>
      <c r="H456" s="849">
        <v>11</v>
      </c>
      <c r="I456" s="849">
        <v>1727</v>
      </c>
      <c r="J456" s="832">
        <v>0.66219325153374231</v>
      </c>
      <c r="K456" s="832">
        <v>157</v>
      </c>
      <c r="L456" s="849">
        <v>16</v>
      </c>
      <c r="M456" s="849">
        <v>2608</v>
      </c>
      <c r="N456" s="832">
        <v>1</v>
      </c>
      <c r="O456" s="832">
        <v>163</v>
      </c>
      <c r="P456" s="849">
        <v>8</v>
      </c>
      <c r="Q456" s="849">
        <v>1304</v>
      </c>
      <c r="R456" s="837">
        <v>0.5</v>
      </c>
      <c r="S456" s="850">
        <v>163</v>
      </c>
    </row>
    <row r="457" spans="1:19" ht="14.4" customHeight="1" x14ac:dyDescent="0.3">
      <c r="A457" s="831" t="s">
        <v>6372</v>
      </c>
      <c r="B457" s="832" t="s">
        <v>6373</v>
      </c>
      <c r="C457" s="832" t="s">
        <v>604</v>
      </c>
      <c r="D457" s="832" t="s">
        <v>2075</v>
      </c>
      <c r="E457" s="832" t="s">
        <v>6369</v>
      </c>
      <c r="F457" s="832" t="s">
        <v>6455</v>
      </c>
      <c r="G457" s="832" t="s">
        <v>6456</v>
      </c>
      <c r="H457" s="849">
        <v>289</v>
      </c>
      <c r="I457" s="849">
        <v>9633.31</v>
      </c>
      <c r="J457" s="832">
        <v>0.38278093539701752</v>
      </c>
      <c r="K457" s="832">
        <v>33.333252595155706</v>
      </c>
      <c r="L457" s="849">
        <v>755</v>
      </c>
      <c r="M457" s="849">
        <v>25166.640000000007</v>
      </c>
      <c r="N457" s="832">
        <v>1</v>
      </c>
      <c r="O457" s="832">
        <v>33.333298013245042</v>
      </c>
      <c r="P457" s="849">
        <v>815</v>
      </c>
      <c r="Q457" s="849">
        <v>27166.610000000008</v>
      </c>
      <c r="R457" s="837">
        <v>1.0794690908281757</v>
      </c>
      <c r="S457" s="850">
        <v>33.333263803680993</v>
      </c>
    </row>
    <row r="458" spans="1:19" ht="14.4" customHeight="1" x14ac:dyDescent="0.3">
      <c r="A458" s="831" t="s">
        <v>6372</v>
      </c>
      <c r="B458" s="832" t="s">
        <v>6373</v>
      </c>
      <c r="C458" s="832" t="s">
        <v>604</v>
      </c>
      <c r="D458" s="832" t="s">
        <v>2075</v>
      </c>
      <c r="E458" s="832" t="s">
        <v>6369</v>
      </c>
      <c r="F458" s="832" t="s">
        <v>6457</v>
      </c>
      <c r="G458" s="832" t="s">
        <v>6458</v>
      </c>
      <c r="H458" s="849">
        <v>1</v>
      </c>
      <c r="I458" s="849">
        <v>108</v>
      </c>
      <c r="J458" s="832">
        <v>0.11637931034482758</v>
      </c>
      <c r="K458" s="832">
        <v>108</v>
      </c>
      <c r="L458" s="849">
        <v>8</v>
      </c>
      <c r="M458" s="849">
        <v>928</v>
      </c>
      <c r="N458" s="832">
        <v>1</v>
      </c>
      <c r="O458" s="832">
        <v>116</v>
      </c>
      <c r="P458" s="849">
        <v>2</v>
      </c>
      <c r="Q458" s="849">
        <v>232</v>
      </c>
      <c r="R458" s="837">
        <v>0.25</v>
      </c>
      <c r="S458" s="850">
        <v>116</v>
      </c>
    </row>
    <row r="459" spans="1:19" ht="14.4" customHeight="1" x14ac:dyDescent="0.3">
      <c r="A459" s="831" t="s">
        <v>6372</v>
      </c>
      <c r="B459" s="832" t="s">
        <v>6373</v>
      </c>
      <c r="C459" s="832" t="s">
        <v>604</v>
      </c>
      <c r="D459" s="832" t="s">
        <v>2075</v>
      </c>
      <c r="E459" s="832" t="s">
        <v>6369</v>
      </c>
      <c r="F459" s="832" t="s">
        <v>6459</v>
      </c>
      <c r="G459" s="832" t="s">
        <v>6460</v>
      </c>
      <c r="H459" s="849">
        <v>1</v>
      </c>
      <c r="I459" s="849">
        <v>36</v>
      </c>
      <c r="J459" s="832"/>
      <c r="K459" s="832">
        <v>36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 t="s">
        <v>6372</v>
      </c>
      <c r="B460" s="832" t="s">
        <v>6373</v>
      </c>
      <c r="C460" s="832" t="s">
        <v>604</v>
      </c>
      <c r="D460" s="832" t="s">
        <v>2075</v>
      </c>
      <c r="E460" s="832" t="s">
        <v>6369</v>
      </c>
      <c r="F460" s="832" t="s">
        <v>6461</v>
      </c>
      <c r="G460" s="832" t="s">
        <v>6462</v>
      </c>
      <c r="H460" s="849">
        <v>22</v>
      </c>
      <c r="I460" s="849">
        <v>1804</v>
      </c>
      <c r="J460" s="832">
        <v>0.95348837209302328</v>
      </c>
      <c r="K460" s="832">
        <v>82</v>
      </c>
      <c r="L460" s="849">
        <v>22</v>
      </c>
      <c r="M460" s="849">
        <v>1892</v>
      </c>
      <c r="N460" s="832">
        <v>1</v>
      </c>
      <c r="O460" s="832">
        <v>86</v>
      </c>
      <c r="P460" s="849">
        <v>32</v>
      </c>
      <c r="Q460" s="849">
        <v>2752</v>
      </c>
      <c r="R460" s="837">
        <v>1.4545454545454546</v>
      </c>
      <c r="S460" s="850">
        <v>86</v>
      </c>
    </row>
    <row r="461" spans="1:19" ht="14.4" customHeight="1" x14ac:dyDescent="0.3">
      <c r="A461" s="831" t="s">
        <v>6372</v>
      </c>
      <c r="B461" s="832" t="s">
        <v>6373</v>
      </c>
      <c r="C461" s="832" t="s">
        <v>604</v>
      </c>
      <c r="D461" s="832" t="s">
        <v>2075</v>
      </c>
      <c r="E461" s="832" t="s">
        <v>6369</v>
      </c>
      <c r="F461" s="832" t="s">
        <v>6463</v>
      </c>
      <c r="G461" s="832" t="s">
        <v>6464</v>
      </c>
      <c r="H461" s="849">
        <v>19</v>
      </c>
      <c r="I461" s="849">
        <v>589</v>
      </c>
      <c r="J461" s="832">
        <v>1.150390625</v>
      </c>
      <c r="K461" s="832">
        <v>31</v>
      </c>
      <c r="L461" s="849">
        <v>16</v>
      </c>
      <c r="M461" s="849">
        <v>512</v>
      </c>
      <c r="N461" s="832">
        <v>1</v>
      </c>
      <c r="O461" s="832">
        <v>32</v>
      </c>
      <c r="P461" s="849">
        <v>28</v>
      </c>
      <c r="Q461" s="849">
        <v>896</v>
      </c>
      <c r="R461" s="837">
        <v>1.75</v>
      </c>
      <c r="S461" s="850">
        <v>32</v>
      </c>
    </row>
    <row r="462" spans="1:19" ht="14.4" customHeight="1" x14ac:dyDescent="0.3">
      <c r="A462" s="831" t="s">
        <v>6372</v>
      </c>
      <c r="B462" s="832" t="s">
        <v>6373</v>
      </c>
      <c r="C462" s="832" t="s">
        <v>604</v>
      </c>
      <c r="D462" s="832" t="s">
        <v>2075</v>
      </c>
      <c r="E462" s="832" t="s">
        <v>6369</v>
      </c>
      <c r="F462" s="832" t="s">
        <v>6467</v>
      </c>
      <c r="G462" s="832" t="s">
        <v>6468</v>
      </c>
      <c r="H462" s="849">
        <v>22</v>
      </c>
      <c r="I462" s="849">
        <v>8448</v>
      </c>
      <c r="J462" s="832">
        <v>0.85766497461928937</v>
      </c>
      <c r="K462" s="832">
        <v>384</v>
      </c>
      <c r="L462" s="849">
        <v>25</v>
      </c>
      <c r="M462" s="849">
        <v>9850</v>
      </c>
      <c r="N462" s="832">
        <v>1</v>
      </c>
      <c r="O462" s="832">
        <v>394</v>
      </c>
      <c r="P462" s="849">
        <v>21</v>
      </c>
      <c r="Q462" s="849">
        <v>8295</v>
      </c>
      <c r="R462" s="837">
        <v>0.84213197969543152</v>
      </c>
      <c r="S462" s="850">
        <v>395</v>
      </c>
    </row>
    <row r="463" spans="1:19" ht="14.4" customHeight="1" x14ac:dyDescent="0.3">
      <c r="A463" s="831" t="s">
        <v>6372</v>
      </c>
      <c r="B463" s="832" t="s">
        <v>6373</v>
      </c>
      <c r="C463" s="832" t="s">
        <v>604</v>
      </c>
      <c r="D463" s="832" t="s">
        <v>2075</v>
      </c>
      <c r="E463" s="832" t="s">
        <v>6369</v>
      </c>
      <c r="F463" s="832" t="s">
        <v>6469</v>
      </c>
      <c r="G463" s="832" t="s">
        <v>6430</v>
      </c>
      <c r="H463" s="849">
        <v>1</v>
      </c>
      <c r="I463" s="849">
        <v>675</v>
      </c>
      <c r="J463" s="832"/>
      <c r="K463" s="832">
        <v>675</v>
      </c>
      <c r="L463" s="849"/>
      <c r="M463" s="849"/>
      <c r="N463" s="832"/>
      <c r="O463" s="832"/>
      <c r="P463" s="849"/>
      <c r="Q463" s="849"/>
      <c r="R463" s="837"/>
      <c r="S463" s="850"/>
    </row>
    <row r="464" spans="1:19" ht="14.4" customHeight="1" x14ac:dyDescent="0.3">
      <c r="A464" s="831" t="s">
        <v>6372</v>
      </c>
      <c r="B464" s="832" t="s">
        <v>6373</v>
      </c>
      <c r="C464" s="832" t="s">
        <v>604</v>
      </c>
      <c r="D464" s="832" t="s">
        <v>2075</v>
      </c>
      <c r="E464" s="832" t="s">
        <v>6369</v>
      </c>
      <c r="F464" s="832" t="s">
        <v>6470</v>
      </c>
      <c r="G464" s="832" t="s">
        <v>6471</v>
      </c>
      <c r="H464" s="849">
        <v>6</v>
      </c>
      <c r="I464" s="849">
        <v>948</v>
      </c>
      <c r="J464" s="832">
        <v>0.97530864197530864</v>
      </c>
      <c r="K464" s="832">
        <v>158</v>
      </c>
      <c r="L464" s="849">
        <v>6</v>
      </c>
      <c r="M464" s="849">
        <v>972</v>
      </c>
      <c r="N464" s="832">
        <v>1</v>
      </c>
      <c r="O464" s="832">
        <v>162</v>
      </c>
      <c r="P464" s="849">
        <v>5</v>
      </c>
      <c r="Q464" s="849">
        <v>810</v>
      </c>
      <c r="R464" s="837">
        <v>0.83333333333333337</v>
      </c>
      <c r="S464" s="850">
        <v>162</v>
      </c>
    </row>
    <row r="465" spans="1:19" ht="14.4" customHeight="1" x14ac:dyDescent="0.3">
      <c r="A465" s="831" t="s">
        <v>6372</v>
      </c>
      <c r="B465" s="832" t="s">
        <v>6373</v>
      </c>
      <c r="C465" s="832" t="s">
        <v>604</v>
      </c>
      <c r="D465" s="832" t="s">
        <v>2075</v>
      </c>
      <c r="E465" s="832" t="s">
        <v>6369</v>
      </c>
      <c r="F465" s="832" t="s">
        <v>6370</v>
      </c>
      <c r="G465" s="832" t="s">
        <v>6371</v>
      </c>
      <c r="H465" s="849">
        <v>182</v>
      </c>
      <c r="I465" s="849">
        <v>42770</v>
      </c>
      <c r="J465" s="832">
        <v>1.2811910253721954</v>
      </c>
      <c r="K465" s="832">
        <v>235</v>
      </c>
      <c r="L465" s="849">
        <v>133</v>
      </c>
      <c r="M465" s="849">
        <v>33383</v>
      </c>
      <c r="N465" s="832">
        <v>1</v>
      </c>
      <c r="O465" s="832">
        <v>251</v>
      </c>
      <c r="P465" s="849">
        <v>107</v>
      </c>
      <c r="Q465" s="849">
        <v>26857</v>
      </c>
      <c r="R465" s="837">
        <v>0.80451127819548873</v>
      </c>
      <c r="S465" s="850">
        <v>251</v>
      </c>
    </row>
    <row r="466" spans="1:19" ht="14.4" customHeight="1" x14ac:dyDescent="0.3">
      <c r="A466" s="831" t="s">
        <v>6372</v>
      </c>
      <c r="B466" s="832" t="s">
        <v>6373</v>
      </c>
      <c r="C466" s="832" t="s">
        <v>604</v>
      </c>
      <c r="D466" s="832" t="s">
        <v>2075</v>
      </c>
      <c r="E466" s="832" t="s">
        <v>6369</v>
      </c>
      <c r="F466" s="832" t="s">
        <v>6476</v>
      </c>
      <c r="G466" s="832" t="s">
        <v>6477</v>
      </c>
      <c r="H466" s="849">
        <v>1</v>
      </c>
      <c r="I466" s="849">
        <v>114</v>
      </c>
      <c r="J466" s="832">
        <v>0.95</v>
      </c>
      <c r="K466" s="832">
        <v>114</v>
      </c>
      <c r="L466" s="849">
        <v>1</v>
      </c>
      <c r="M466" s="849">
        <v>120</v>
      </c>
      <c r="N466" s="832">
        <v>1</v>
      </c>
      <c r="O466" s="832">
        <v>120</v>
      </c>
      <c r="P466" s="849"/>
      <c r="Q466" s="849"/>
      <c r="R466" s="837"/>
      <c r="S466" s="850"/>
    </row>
    <row r="467" spans="1:19" ht="14.4" customHeight="1" x14ac:dyDescent="0.3">
      <c r="A467" s="831" t="s">
        <v>6372</v>
      </c>
      <c r="B467" s="832" t="s">
        <v>6373</v>
      </c>
      <c r="C467" s="832" t="s">
        <v>604</v>
      </c>
      <c r="D467" s="832" t="s">
        <v>2075</v>
      </c>
      <c r="E467" s="832" t="s">
        <v>6369</v>
      </c>
      <c r="F467" s="832" t="s">
        <v>6484</v>
      </c>
      <c r="G467" s="832" t="s">
        <v>6485</v>
      </c>
      <c r="H467" s="849"/>
      <c r="I467" s="849"/>
      <c r="J467" s="832"/>
      <c r="K467" s="832"/>
      <c r="L467" s="849"/>
      <c r="M467" s="849"/>
      <c r="N467" s="832"/>
      <c r="O467" s="832"/>
      <c r="P467" s="849">
        <v>3</v>
      </c>
      <c r="Q467" s="849">
        <v>549</v>
      </c>
      <c r="R467" s="837"/>
      <c r="S467" s="850">
        <v>183</v>
      </c>
    </row>
    <row r="468" spans="1:19" ht="14.4" customHeight="1" x14ac:dyDescent="0.3">
      <c r="A468" s="831" t="s">
        <v>6372</v>
      </c>
      <c r="B468" s="832" t="s">
        <v>6373</v>
      </c>
      <c r="C468" s="832" t="s">
        <v>604</v>
      </c>
      <c r="D468" s="832" t="s">
        <v>2075</v>
      </c>
      <c r="E468" s="832" t="s">
        <v>6369</v>
      </c>
      <c r="F468" s="832" t="s">
        <v>6486</v>
      </c>
      <c r="G468" s="832" t="s">
        <v>6487</v>
      </c>
      <c r="H468" s="849">
        <v>1</v>
      </c>
      <c r="I468" s="849">
        <v>635</v>
      </c>
      <c r="J468" s="832"/>
      <c r="K468" s="832">
        <v>635</v>
      </c>
      <c r="L468" s="849"/>
      <c r="M468" s="849"/>
      <c r="N468" s="832"/>
      <c r="O468" s="832"/>
      <c r="P468" s="849">
        <v>1</v>
      </c>
      <c r="Q468" s="849">
        <v>648</v>
      </c>
      <c r="R468" s="837"/>
      <c r="S468" s="850">
        <v>648</v>
      </c>
    </row>
    <row r="469" spans="1:19" ht="14.4" customHeight="1" x14ac:dyDescent="0.3">
      <c r="A469" s="831" t="s">
        <v>6372</v>
      </c>
      <c r="B469" s="832" t="s">
        <v>6373</v>
      </c>
      <c r="C469" s="832" t="s">
        <v>604</v>
      </c>
      <c r="D469" s="832" t="s">
        <v>2075</v>
      </c>
      <c r="E469" s="832" t="s">
        <v>6369</v>
      </c>
      <c r="F469" s="832" t="s">
        <v>6488</v>
      </c>
      <c r="G469" s="832" t="s">
        <v>6489</v>
      </c>
      <c r="H469" s="849">
        <v>7</v>
      </c>
      <c r="I469" s="849">
        <v>2177</v>
      </c>
      <c r="J469" s="832">
        <v>0.8530564263322884</v>
      </c>
      <c r="K469" s="832">
        <v>311</v>
      </c>
      <c r="L469" s="849">
        <v>8</v>
      </c>
      <c r="M469" s="849">
        <v>2552</v>
      </c>
      <c r="N469" s="832">
        <v>1</v>
      </c>
      <c r="O469" s="832">
        <v>319</v>
      </c>
      <c r="P469" s="849">
        <v>3</v>
      </c>
      <c r="Q469" s="849">
        <v>957</v>
      </c>
      <c r="R469" s="837">
        <v>0.375</v>
      </c>
      <c r="S469" s="850">
        <v>319</v>
      </c>
    </row>
    <row r="470" spans="1:19" ht="14.4" customHeight="1" x14ac:dyDescent="0.3">
      <c r="A470" s="831" t="s">
        <v>6372</v>
      </c>
      <c r="B470" s="832" t="s">
        <v>6373</v>
      </c>
      <c r="C470" s="832" t="s">
        <v>604</v>
      </c>
      <c r="D470" s="832" t="s">
        <v>2075</v>
      </c>
      <c r="E470" s="832" t="s">
        <v>6369</v>
      </c>
      <c r="F470" s="832" t="s">
        <v>6490</v>
      </c>
      <c r="G470" s="832" t="s">
        <v>6491</v>
      </c>
      <c r="H470" s="849"/>
      <c r="I470" s="849"/>
      <c r="J470" s="832"/>
      <c r="K470" s="832"/>
      <c r="L470" s="849">
        <v>1</v>
      </c>
      <c r="M470" s="849">
        <v>500</v>
      </c>
      <c r="N470" s="832">
        <v>1</v>
      </c>
      <c r="O470" s="832">
        <v>500</v>
      </c>
      <c r="P470" s="849">
        <v>2</v>
      </c>
      <c r="Q470" s="849">
        <v>1000</v>
      </c>
      <c r="R470" s="837">
        <v>2</v>
      </c>
      <c r="S470" s="850">
        <v>500</v>
      </c>
    </row>
    <row r="471" spans="1:19" ht="14.4" customHeight="1" x14ac:dyDescent="0.3">
      <c r="A471" s="831" t="s">
        <v>6372</v>
      </c>
      <c r="B471" s="832" t="s">
        <v>6373</v>
      </c>
      <c r="C471" s="832" t="s">
        <v>604</v>
      </c>
      <c r="D471" s="832" t="s">
        <v>2075</v>
      </c>
      <c r="E471" s="832" t="s">
        <v>6369</v>
      </c>
      <c r="F471" s="832" t="s">
        <v>6506</v>
      </c>
      <c r="G471" s="832" t="s">
        <v>6507</v>
      </c>
      <c r="H471" s="849">
        <v>1</v>
      </c>
      <c r="I471" s="849">
        <v>935</v>
      </c>
      <c r="J471" s="832"/>
      <c r="K471" s="832">
        <v>935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" customHeight="1" x14ac:dyDescent="0.3">
      <c r="A472" s="831" t="s">
        <v>6372</v>
      </c>
      <c r="B472" s="832" t="s">
        <v>6373</v>
      </c>
      <c r="C472" s="832" t="s">
        <v>604</v>
      </c>
      <c r="D472" s="832" t="s">
        <v>2075</v>
      </c>
      <c r="E472" s="832" t="s">
        <v>6369</v>
      </c>
      <c r="F472" s="832" t="s">
        <v>6508</v>
      </c>
      <c r="G472" s="832" t="s">
        <v>6509</v>
      </c>
      <c r="H472" s="849">
        <v>17</v>
      </c>
      <c r="I472" s="849">
        <v>3791</v>
      </c>
      <c r="J472" s="832">
        <v>0.72610610994062441</v>
      </c>
      <c r="K472" s="832">
        <v>223</v>
      </c>
      <c r="L472" s="849">
        <v>23</v>
      </c>
      <c r="M472" s="849">
        <v>5221</v>
      </c>
      <c r="N472" s="832">
        <v>1</v>
      </c>
      <c r="O472" s="832">
        <v>227</v>
      </c>
      <c r="P472" s="849">
        <v>22</v>
      </c>
      <c r="Q472" s="849">
        <v>4994</v>
      </c>
      <c r="R472" s="837">
        <v>0.95652173913043481</v>
      </c>
      <c r="S472" s="850">
        <v>227</v>
      </c>
    </row>
    <row r="473" spans="1:19" ht="14.4" customHeight="1" x14ac:dyDescent="0.3">
      <c r="A473" s="831" t="s">
        <v>6372</v>
      </c>
      <c r="B473" s="832" t="s">
        <v>6373</v>
      </c>
      <c r="C473" s="832" t="s">
        <v>604</v>
      </c>
      <c r="D473" s="832" t="s">
        <v>2075</v>
      </c>
      <c r="E473" s="832" t="s">
        <v>6369</v>
      </c>
      <c r="F473" s="832" t="s">
        <v>6510</v>
      </c>
      <c r="G473" s="832" t="s">
        <v>6511</v>
      </c>
      <c r="H473" s="849"/>
      <c r="I473" s="849"/>
      <c r="J473" s="832"/>
      <c r="K473" s="832"/>
      <c r="L473" s="849"/>
      <c r="M473" s="849"/>
      <c r="N473" s="832"/>
      <c r="O473" s="832"/>
      <c r="P473" s="849">
        <v>1</v>
      </c>
      <c r="Q473" s="849">
        <v>892</v>
      </c>
      <c r="R473" s="837"/>
      <c r="S473" s="850">
        <v>892</v>
      </c>
    </row>
    <row r="474" spans="1:19" ht="14.4" customHeight="1" x14ac:dyDescent="0.3">
      <c r="A474" s="831" t="s">
        <v>6372</v>
      </c>
      <c r="B474" s="832" t="s">
        <v>6373</v>
      </c>
      <c r="C474" s="832" t="s">
        <v>604</v>
      </c>
      <c r="D474" s="832" t="s">
        <v>2075</v>
      </c>
      <c r="E474" s="832" t="s">
        <v>6369</v>
      </c>
      <c r="F474" s="832" t="s">
        <v>6516</v>
      </c>
      <c r="G474" s="832" t="s">
        <v>6517</v>
      </c>
      <c r="H474" s="849">
        <v>3</v>
      </c>
      <c r="I474" s="849">
        <v>1167</v>
      </c>
      <c r="J474" s="832">
        <v>0.73120300751879697</v>
      </c>
      <c r="K474" s="832">
        <v>389</v>
      </c>
      <c r="L474" s="849">
        <v>4</v>
      </c>
      <c r="M474" s="849">
        <v>1596</v>
      </c>
      <c r="N474" s="832">
        <v>1</v>
      </c>
      <c r="O474" s="832">
        <v>399</v>
      </c>
      <c r="P474" s="849">
        <v>4</v>
      </c>
      <c r="Q474" s="849">
        <v>1600</v>
      </c>
      <c r="R474" s="837">
        <v>1.0025062656641603</v>
      </c>
      <c r="S474" s="850">
        <v>400</v>
      </c>
    </row>
    <row r="475" spans="1:19" ht="14.4" customHeight="1" x14ac:dyDescent="0.3">
      <c r="A475" s="831" t="s">
        <v>6372</v>
      </c>
      <c r="B475" s="832" t="s">
        <v>6373</v>
      </c>
      <c r="C475" s="832" t="s">
        <v>604</v>
      </c>
      <c r="D475" s="832" t="s">
        <v>2077</v>
      </c>
      <c r="E475" s="832" t="s">
        <v>6374</v>
      </c>
      <c r="F475" s="832" t="s">
        <v>6377</v>
      </c>
      <c r="G475" s="832" t="s">
        <v>6378</v>
      </c>
      <c r="H475" s="849">
        <v>6.6999999999999993</v>
      </c>
      <c r="I475" s="849">
        <v>1011.7500000000003</v>
      </c>
      <c r="J475" s="832">
        <v>1.3137562977198358</v>
      </c>
      <c r="K475" s="832">
        <v>151.00746268656724</v>
      </c>
      <c r="L475" s="849">
        <v>5.1000000000000005</v>
      </c>
      <c r="M475" s="849">
        <v>770.12000000000023</v>
      </c>
      <c r="N475" s="832">
        <v>1</v>
      </c>
      <c r="O475" s="832">
        <v>151.00392156862748</v>
      </c>
      <c r="P475" s="849">
        <v>7.4999999999999991</v>
      </c>
      <c r="Q475" s="849">
        <v>864.22000000000025</v>
      </c>
      <c r="R475" s="837">
        <v>1.1221887498052252</v>
      </c>
      <c r="S475" s="850">
        <v>115.22933333333339</v>
      </c>
    </row>
    <row r="476" spans="1:19" ht="14.4" customHeight="1" x14ac:dyDescent="0.3">
      <c r="A476" s="831" t="s">
        <v>6372</v>
      </c>
      <c r="B476" s="832" t="s">
        <v>6373</v>
      </c>
      <c r="C476" s="832" t="s">
        <v>604</v>
      </c>
      <c r="D476" s="832" t="s">
        <v>2077</v>
      </c>
      <c r="E476" s="832" t="s">
        <v>6374</v>
      </c>
      <c r="F476" s="832" t="s">
        <v>6393</v>
      </c>
      <c r="G476" s="832" t="s">
        <v>1268</v>
      </c>
      <c r="H476" s="849">
        <v>0.2</v>
      </c>
      <c r="I476" s="849">
        <v>52.81</v>
      </c>
      <c r="J476" s="832"/>
      <c r="K476" s="832">
        <v>264.05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6372</v>
      </c>
      <c r="B477" s="832" t="s">
        <v>6373</v>
      </c>
      <c r="C477" s="832" t="s">
        <v>604</v>
      </c>
      <c r="D477" s="832" t="s">
        <v>2077</v>
      </c>
      <c r="E477" s="832" t="s">
        <v>6369</v>
      </c>
      <c r="F477" s="832" t="s">
        <v>6398</v>
      </c>
      <c r="G477" s="832" t="s">
        <v>6399</v>
      </c>
      <c r="H477" s="849">
        <v>3</v>
      </c>
      <c r="I477" s="849">
        <v>243</v>
      </c>
      <c r="J477" s="832">
        <v>2.927710843373494</v>
      </c>
      <c r="K477" s="832">
        <v>81</v>
      </c>
      <c r="L477" s="849">
        <v>1</v>
      </c>
      <c r="M477" s="849">
        <v>83</v>
      </c>
      <c r="N477" s="832">
        <v>1</v>
      </c>
      <c r="O477" s="832">
        <v>83</v>
      </c>
      <c r="P477" s="849">
        <v>5</v>
      </c>
      <c r="Q477" s="849">
        <v>415</v>
      </c>
      <c r="R477" s="837">
        <v>5</v>
      </c>
      <c r="S477" s="850">
        <v>83</v>
      </c>
    </row>
    <row r="478" spans="1:19" ht="14.4" customHeight="1" x14ac:dyDescent="0.3">
      <c r="A478" s="831" t="s">
        <v>6372</v>
      </c>
      <c r="B478" s="832" t="s">
        <v>6373</v>
      </c>
      <c r="C478" s="832" t="s">
        <v>604</v>
      </c>
      <c r="D478" s="832" t="s">
        <v>2077</v>
      </c>
      <c r="E478" s="832" t="s">
        <v>6369</v>
      </c>
      <c r="F478" s="832" t="s">
        <v>6402</v>
      </c>
      <c r="G478" s="832" t="s">
        <v>6403</v>
      </c>
      <c r="H478" s="849">
        <v>2</v>
      </c>
      <c r="I478" s="849">
        <v>70</v>
      </c>
      <c r="J478" s="832">
        <v>0.94594594594594594</v>
      </c>
      <c r="K478" s="832">
        <v>35</v>
      </c>
      <c r="L478" s="849">
        <v>2</v>
      </c>
      <c r="M478" s="849">
        <v>74</v>
      </c>
      <c r="N478" s="832">
        <v>1</v>
      </c>
      <c r="O478" s="832">
        <v>37</v>
      </c>
      <c r="P478" s="849"/>
      <c r="Q478" s="849"/>
      <c r="R478" s="837"/>
      <c r="S478" s="850"/>
    </row>
    <row r="479" spans="1:19" ht="14.4" customHeight="1" x14ac:dyDescent="0.3">
      <c r="A479" s="831" t="s">
        <v>6372</v>
      </c>
      <c r="B479" s="832" t="s">
        <v>6373</v>
      </c>
      <c r="C479" s="832" t="s">
        <v>604</v>
      </c>
      <c r="D479" s="832" t="s">
        <v>2077</v>
      </c>
      <c r="E479" s="832" t="s">
        <v>6369</v>
      </c>
      <c r="F479" s="832" t="s">
        <v>6411</v>
      </c>
      <c r="G479" s="832" t="s">
        <v>6412</v>
      </c>
      <c r="H479" s="849"/>
      <c r="I479" s="849"/>
      <c r="J479" s="832"/>
      <c r="K479" s="832"/>
      <c r="L479" s="849">
        <v>2</v>
      </c>
      <c r="M479" s="849">
        <v>414</v>
      </c>
      <c r="N479" s="832">
        <v>1</v>
      </c>
      <c r="O479" s="832">
        <v>207</v>
      </c>
      <c r="P479" s="849">
        <v>2</v>
      </c>
      <c r="Q479" s="849">
        <v>414</v>
      </c>
      <c r="R479" s="837">
        <v>1</v>
      </c>
      <c r="S479" s="850">
        <v>207</v>
      </c>
    </row>
    <row r="480" spans="1:19" ht="14.4" customHeight="1" x14ac:dyDescent="0.3">
      <c r="A480" s="831" t="s">
        <v>6372</v>
      </c>
      <c r="B480" s="832" t="s">
        <v>6373</v>
      </c>
      <c r="C480" s="832" t="s">
        <v>604</v>
      </c>
      <c r="D480" s="832" t="s">
        <v>2077</v>
      </c>
      <c r="E480" s="832" t="s">
        <v>6369</v>
      </c>
      <c r="F480" s="832" t="s">
        <v>6413</v>
      </c>
      <c r="G480" s="832" t="s">
        <v>6414</v>
      </c>
      <c r="H480" s="849"/>
      <c r="I480" s="849"/>
      <c r="J480" s="832"/>
      <c r="K480" s="832"/>
      <c r="L480" s="849">
        <v>2</v>
      </c>
      <c r="M480" s="849">
        <v>618</v>
      </c>
      <c r="N480" s="832">
        <v>1</v>
      </c>
      <c r="O480" s="832">
        <v>309</v>
      </c>
      <c r="P480" s="849">
        <v>4</v>
      </c>
      <c r="Q480" s="849">
        <v>1236</v>
      </c>
      <c r="R480" s="837">
        <v>2</v>
      </c>
      <c r="S480" s="850">
        <v>309</v>
      </c>
    </row>
    <row r="481" spans="1:19" ht="14.4" customHeight="1" x14ac:dyDescent="0.3">
      <c r="A481" s="831" t="s">
        <v>6372</v>
      </c>
      <c r="B481" s="832" t="s">
        <v>6373</v>
      </c>
      <c r="C481" s="832" t="s">
        <v>604</v>
      </c>
      <c r="D481" s="832" t="s">
        <v>2077</v>
      </c>
      <c r="E481" s="832" t="s">
        <v>6369</v>
      </c>
      <c r="F481" s="832" t="s">
        <v>6415</v>
      </c>
      <c r="G481" s="832" t="s">
        <v>6416</v>
      </c>
      <c r="H481" s="849"/>
      <c r="I481" s="849"/>
      <c r="J481" s="832"/>
      <c r="K481" s="832"/>
      <c r="L481" s="849">
        <v>2</v>
      </c>
      <c r="M481" s="849">
        <v>976</v>
      </c>
      <c r="N481" s="832">
        <v>1</v>
      </c>
      <c r="O481" s="832">
        <v>488</v>
      </c>
      <c r="P481" s="849">
        <v>2</v>
      </c>
      <c r="Q481" s="849">
        <v>978</v>
      </c>
      <c r="R481" s="837">
        <v>1.0020491803278688</v>
      </c>
      <c r="S481" s="850">
        <v>489</v>
      </c>
    </row>
    <row r="482" spans="1:19" ht="14.4" customHeight="1" x14ac:dyDescent="0.3">
      <c r="A482" s="831" t="s">
        <v>6372</v>
      </c>
      <c r="B482" s="832" t="s">
        <v>6373</v>
      </c>
      <c r="C482" s="832" t="s">
        <v>604</v>
      </c>
      <c r="D482" s="832" t="s">
        <v>2077</v>
      </c>
      <c r="E482" s="832" t="s">
        <v>6369</v>
      </c>
      <c r="F482" s="832" t="s">
        <v>6417</v>
      </c>
      <c r="G482" s="832" t="s">
        <v>6418</v>
      </c>
      <c r="H482" s="849"/>
      <c r="I482" s="849"/>
      <c r="J482" s="832"/>
      <c r="K482" s="832"/>
      <c r="L482" s="849"/>
      <c r="M482" s="849"/>
      <c r="N482" s="832"/>
      <c r="O482" s="832"/>
      <c r="P482" s="849">
        <v>2</v>
      </c>
      <c r="Q482" s="849">
        <v>198</v>
      </c>
      <c r="R482" s="837"/>
      <c r="S482" s="850">
        <v>99</v>
      </c>
    </row>
    <row r="483" spans="1:19" ht="14.4" customHeight="1" x14ac:dyDescent="0.3">
      <c r="A483" s="831" t="s">
        <v>6372</v>
      </c>
      <c r="B483" s="832" t="s">
        <v>6373</v>
      </c>
      <c r="C483" s="832" t="s">
        <v>604</v>
      </c>
      <c r="D483" s="832" t="s">
        <v>2077</v>
      </c>
      <c r="E483" s="832" t="s">
        <v>6369</v>
      </c>
      <c r="F483" s="832" t="s">
        <v>6421</v>
      </c>
      <c r="G483" s="832" t="s">
        <v>6422</v>
      </c>
      <c r="H483" s="849">
        <v>7</v>
      </c>
      <c r="I483" s="849">
        <v>651</v>
      </c>
      <c r="J483" s="832">
        <v>1.1185567010309279</v>
      </c>
      <c r="K483" s="832">
        <v>93</v>
      </c>
      <c r="L483" s="849">
        <v>6</v>
      </c>
      <c r="M483" s="849">
        <v>582</v>
      </c>
      <c r="N483" s="832">
        <v>1</v>
      </c>
      <c r="O483" s="832">
        <v>97</v>
      </c>
      <c r="P483" s="849">
        <v>3</v>
      </c>
      <c r="Q483" s="849">
        <v>291</v>
      </c>
      <c r="R483" s="837">
        <v>0.5</v>
      </c>
      <c r="S483" s="850">
        <v>97</v>
      </c>
    </row>
    <row r="484" spans="1:19" ht="14.4" customHeight="1" x14ac:dyDescent="0.3">
      <c r="A484" s="831" t="s">
        <v>6372</v>
      </c>
      <c r="B484" s="832" t="s">
        <v>6373</v>
      </c>
      <c r="C484" s="832" t="s">
        <v>604</v>
      </c>
      <c r="D484" s="832" t="s">
        <v>2077</v>
      </c>
      <c r="E484" s="832" t="s">
        <v>6369</v>
      </c>
      <c r="F484" s="832" t="s">
        <v>6423</v>
      </c>
      <c r="G484" s="832" t="s">
        <v>6424</v>
      </c>
      <c r="H484" s="849">
        <v>908</v>
      </c>
      <c r="I484" s="849">
        <v>107144</v>
      </c>
      <c r="J484" s="832">
        <v>0.99108299108299114</v>
      </c>
      <c r="K484" s="832">
        <v>118</v>
      </c>
      <c r="L484" s="849">
        <v>858</v>
      </c>
      <c r="M484" s="849">
        <v>108108</v>
      </c>
      <c r="N484" s="832">
        <v>1</v>
      </c>
      <c r="O484" s="832">
        <v>126</v>
      </c>
      <c r="P484" s="849">
        <v>954</v>
      </c>
      <c r="Q484" s="849">
        <v>120204</v>
      </c>
      <c r="R484" s="837">
        <v>1.1118881118881119</v>
      </c>
      <c r="S484" s="850">
        <v>126</v>
      </c>
    </row>
    <row r="485" spans="1:19" ht="14.4" customHeight="1" x14ac:dyDescent="0.3">
      <c r="A485" s="831" t="s">
        <v>6372</v>
      </c>
      <c r="B485" s="832" t="s">
        <v>6373</v>
      </c>
      <c r="C485" s="832" t="s">
        <v>604</v>
      </c>
      <c r="D485" s="832" t="s">
        <v>2077</v>
      </c>
      <c r="E485" s="832" t="s">
        <v>6369</v>
      </c>
      <c r="F485" s="832" t="s">
        <v>6435</v>
      </c>
      <c r="G485" s="832" t="s">
        <v>6436</v>
      </c>
      <c r="H485" s="849"/>
      <c r="I485" s="849"/>
      <c r="J485" s="832"/>
      <c r="K485" s="832"/>
      <c r="L485" s="849"/>
      <c r="M485" s="849"/>
      <c r="N485" s="832"/>
      <c r="O485" s="832"/>
      <c r="P485" s="849">
        <v>1</v>
      </c>
      <c r="Q485" s="849">
        <v>1275</v>
      </c>
      <c r="R485" s="837"/>
      <c r="S485" s="850">
        <v>1275</v>
      </c>
    </row>
    <row r="486" spans="1:19" ht="14.4" customHeight="1" x14ac:dyDescent="0.3">
      <c r="A486" s="831" t="s">
        <v>6372</v>
      </c>
      <c r="B486" s="832" t="s">
        <v>6373</v>
      </c>
      <c r="C486" s="832" t="s">
        <v>604</v>
      </c>
      <c r="D486" s="832" t="s">
        <v>2077</v>
      </c>
      <c r="E486" s="832" t="s">
        <v>6369</v>
      </c>
      <c r="F486" s="832" t="s">
        <v>6439</v>
      </c>
      <c r="G486" s="832" t="s">
        <v>6440</v>
      </c>
      <c r="H486" s="849">
        <v>59</v>
      </c>
      <c r="I486" s="849">
        <v>96583</v>
      </c>
      <c r="J486" s="832">
        <v>1.2253771298798513</v>
      </c>
      <c r="K486" s="832">
        <v>1637</v>
      </c>
      <c r="L486" s="849">
        <v>47</v>
      </c>
      <c r="M486" s="849">
        <v>78819</v>
      </c>
      <c r="N486" s="832">
        <v>1</v>
      </c>
      <c r="O486" s="832">
        <v>1677</v>
      </c>
      <c r="P486" s="849">
        <v>70</v>
      </c>
      <c r="Q486" s="849">
        <v>117460</v>
      </c>
      <c r="R486" s="837">
        <v>1.4902498128623809</v>
      </c>
      <c r="S486" s="850">
        <v>1678</v>
      </c>
    </row>
    <row r="487" spans="1:19" ht="14.4" customHeight="1" x14ac:dyDescent="0.3">
      <c r="A487" s="831" t="s">
        <v>6372</v>
      </c>
      <c r="B487" s="832" t="s">
        <v>6373</v>
      </c>
      <c r="C487" s="832" t="s">
        <v>604</v>
      </c>
      <c r="D487" s="832" t="s">
        <v>2077</v>
      </c>
      <c r="E487" s="832" t="s">
        <v>6369</v>
      </c>
      <c r="F487" s="832" t="s">
        <v>6443</v>
      </c>
      <c r="G487" s="832" t="s">
        <v>6444</v>
      </c>
      <c r="H487" s="849">
        <v>4</v>
      </c>
      <c r="I487" s="849">
        <v>5136</v>
      </c>
      <c r="J487" s="832"/>
      <c r="K487" s="832">
        <v>1284</v>
      </c>
      <c r="L487" s="849"/>
      <c r="M487" s="849"/>
      <c r="N487" s="832"/>
      <c r="O487" s="832"/>
      <c r="P487" s="849">
        <v>3</v>
      </c>
      <c r="Q487" s="849">
        <v>3930</v>
      </c>
      <c r="R487" s="837"/>
      <c r="S487" s="850">
        <v>1310</v>
      </c>
    </row>
    <row r="488" spans="1:19" ht="14.4" customHeight="1" x14ac:dyDescent="0.3">
      <c r="A488" s="831" t="s">
        <v>6372</v>
      </c>
      <c r="B488" s="832" t="s">
        <v>6373</v>
      </c>
      <c r="C488" s="832" t="s">
        <v>604</v>
      </c>
      <c r="D488" s="832" t="s">
        <v>2077</v>
      </c>
      <c r="E488" s="832" t="s">
        <v>6369</v>
      </c>
      <c r="F488" s="832" t="s">
        <v>6445</v>
      </c>
      <c r="G488" s="832" t="s">
        <v>6446</v>
      </c>
      <c r="H488" s="849"/>
      <c r="I488" s="849"/>
      <c r="J488" s="832"/>
      <c r="K488" s="832"/>
      <c r="L488" s="849">
        <v>6</v>
      </c>
      <c r="M488" s="849">
        <v>5826</v>
      </c>
      <c r="N488" s="832">
        <v>1</v>
      </c>
      <c r="O488" s="832">
        <v>971</v>
      </c>
      <c r="P488" s="849">
        <v>4</v>
      </c>
      <c r="Q488" s="849">
        <v>3888</v>
      </c>
      <c r="R488" s="837">
        <v>0.66735324407826979</v>
      </c>
      <c r="S488" s="850">
        <v>972</v>
      </c>
    </row>
    <row r="489" spans="1:19" ht="14.4" customHeight="1" x14ac:dyDescent="0.3">
      <c r="A489" s="831" t="s">
        <v>6372</v>
      </c>
      <c r="B489" s="832" t="s">
        <v>6373</v>
      </c>
      <c r="C489" s="832" t="s">
        <v>604</v>
      </c>
      <c r="D489" s="832" t="s">
        <v>2077</v>
      </c>
      <c r="E489" s="832" t="s">
        <v>6369</v>
      </c>
      <c r="F489" s="832" t="s">
        <v>6451</v>
      </c>
      <c r="G489" s="832" t="s">
        <v>6452</v>
      </c>
      <c r="H489" s="849">
        <v>26</v>
      </c>
      <c r="I489" s="849">
        <v>4082</v>
      </c>
      <c r="J489" s="832">
        <v>1.2521472392638038</v>
      </c>
      <c r="K489" s="832">
        <v>157</v>
      </c>
      <c r="L489" s="849">
        <v>20</v>
      </c>
      <c r="M489" s="849">
        <v>3260</v>
      </c>
      <c r="N489" s="832">
        <v>1</v>
      </c>
      <c r="O489" s="832">
        <v>163</v>
      </c>
      <c r="P489" s="849">
        <v>14</v>
      </c>
      <c r="Q489" s="849">
        <v>2282</v>
      </c>
      <c r="R489" s="837">
        <v>0.7</v>
      </c>
      <c r="S489" s="850">
        <v>163</v>
      </c>
    </row>
    <row r="490" spans="1:19" ht="14.4" customHeight="1" x14ac:dyDescent="0.3">
      <c r="A490" s="831" t="s">
        <v>6372</v>
      </c>
      <c r="B490" s="832" t="s">
        <v>6373</v>
      </c>
      <c r="C490" s="832" t="s">
        <v>604</v>
      </c>
      <c r="D490" s="832" t="s">
        <v>2077</v>
      </c>
      <c r="E490" s="832" t="s">
        <v>6369</v>
      </c>
      <c r="F490" s="832" t="s">
        <v>6455</v>
      </c>
      <c r="G490" s="832" t="s">
        <v>6456</v>
      </c>
      <c r="H490" s="849">
        <v>495</v>
      </c>
      <c r="I490" s="849">
        <v>16499.990000000002</v>
      </c>
      <c r="J490" s="832">
        <v>0.50101295772116083</v>
      </c>
      <c r="K490" s="832">
        <v>33.333313131313133</v>
      </c>
      <c r="L490" s="849">
        <v>988</v>
      </c>
      <c r="M490" s="849">
        <v>32933.260000000009</v>
      </c>
      <c r="N490" s="832">
        <v>1</v>
      </c>
      <c r="O490" s="832">
        <v>33.333259109311747</v>
      </c>
      <c r="P490" s="849">
        <v>1193</v>
      </c>
      <c r="Q490" s="849">
        <v>39766.510000000046</v>
      </c>
      <c r="R490" s="837">
        <v>1.2074878101955298</v>
      </c>
      <c r="S490" s="850">
        <v>33.33320201173516</v>
      </c>
    </row>
    <row r="491" spans="1:19" ht="14.4" customHeight="1" x14ac:dyDescent="0.3">
      <c r="A491" s="831" t="s">
        <v>6372</v>
      </c>
      <c r="B491" s="832" t="s">
        <v>6373</v>
      </c>
      <c r="C491" s="832" t="s">
        <v>604</v>
      </c>
      <c r="D491" s="832" t="s">
        <v>2077</v>
      </c>
      <c r="E491" s="832" t="s">
        <v>6369</v>
      </c>
      <c r="F491" s="832" t="s">
        <v>6457</v>
      </c>
      <c r="G491" s="832" t="s">
        <v>6458</v>
      </c>
      <c r="H491" s="849"/>
      <c r="I491" s="849"/>
      <c r="J491" s="832"/>
      <c r="K491" s="832"/>
      <c r="L491" s="849">
        <v>1</v>
      </c>
      <c r="M491" s="849">
        <v>116</v>
      </c>
      <c r="N491" s="832">
        <v>1</v>
      </c>
      <c r="O491" s="832">
        <v>116</v>
      </c>
      <c r="P491" s="849"/>
      <c r="Q491" s="849"/>
      <c r="R491" s="837"/>
      <c r="S491" s="850"/>
    </row>
    <row r="492" spans="1:19" ht="14.4" customHeight="1" x14ac:dyDescent="0.3">
      <c r="A492" s="831" t="s">
        <v>6372</v>
      </c>
      <c r="B492" s="832" t="s">
        <v>6373</v>
      </c>
      <c r="C492" s="832" t="s">
        <v>604</v>
      </c>
      <c r="D492" s="832" t="s">
        <v>2077</v>
      </c>
      <c r="E492" s="832" t="s">
        <v>6369</v>
      </c>
      <c r="F492" s="832" t="s">
        <v>6461</v>
      </c>
      <c r="G492" s="832" t="s">
        <v>6462</v>
      </c>
      <c r="H492" s="849">
        <v>74</v>
      </c>
      <c r="I492" s="849">
        <v>6068</v>
      </c>
      <c r="J492" s="832">
        <v>1.2828752642706132</v>
      </c>
      <c r="K492" s="832">
        <v>82</v>
      </c>
      <c r="L492" s="849">
        <v>55</v>
      </c>
      <c r="M492" s="849">
        <v>4730</v>
      </c>
      <c r="N492" s="832">
        <v>1</v>
      </c>
      <c r="O492" s="832">
        <v>86</v>
      </c>
      <c r="P492" s="849">
        <v>73</v>
      </c>
      <c r="Q492" s="849">
        <v>6278</v>
      </c>
      <c r="R492" s="837">
        <v>1.3272727272727274</v>
      </c>
      <c r="S492" s="850">
        <v>86</v>
      </c>
    </row>
    <row r="493" spans="1:19" ht="14.4" customHeight="1" x14ac:dyDescent="0.3">
      <c r="A493" s="831" t="s">
        <v>6372</v>
      </c>
      <c r="B493" s="832" t="s">
        <v>6373</v>
      </c>
      <c r="C493" s="832" t="s">
        <v>604</v>
      </c>
      <c r="D493" s="832" t="s">
        <v>2077</v>
      </c>
      <c r="E493" s="832" t="s">
        <v>6369</v>
      </c>
      <c r="F493" s="832" t="s">
        <v>6463</v>
      </c>
      <c r="G493" s="832" t="s">
        <v>6464</v>
      </c>
      <c r="H493" s="849">
        <v>3</v>
      </c>
      <c r="I493" s="849">
        <v>93</v>
      </c>
      <c r="J493" s="832">
        <v>1.453125</v>
      </c>
      <c r="K493" s="832">
        <v>31</v>
      </c>
      <c r="L493" s="849">
        <v>2</v>
      </c>
      <c r="M493" s="849">
        <v>64</v>
      </c>
      <c r="N493" s="832">
        <v>1</v>
      </c>
      <c r="O493" s="832">
        <v>32</v>
      </c>
      <c r="P493" s="849">
        <v>2</v>
      </c>
      <c r="Q493" s="849">
        <v>64</v>
      </c>
      <c r="R493" s="837">
        <v>1</v>
      </c>
      <c r="S493" s="850">
        <v>32</v>
      </c>
    </row>
    <row r="494" spans="1:19" ht="14.4" customHeight="1" x14ac:dyDescent="0.3">
      <c r="A494" s="831" t="s">
        <v>6372</v>
      </c>
      <c r="B494" s="832" t="s">
        <v>6373</v>
      </c>
      <c r="C494" s="832" t="s">
        <v>604</v>
      </c>
      <c r="D494" s="832" t="s">
        <v>2077</v>
      </c>
      <c r="E494" s="832" t="s">
        <v>6369</v>
      </c>
      <c r="F494" s="832" t="s">
        <v>6470</v>
      </c>
      <c r="G494" s="832" t="s">
        <v>6471</v>
      </c>
      <c r="H494" s="849">
        <v>1</v>
      </c>
      <c r="I494" s="849">
        <v>158</v>
      </c>
      <c r="J494" s="832">
        <v>0.32510288065843623</v>
      </c>
      <c r="K494" s="832">
        <v>158</v>
      </c>
      <c r="L494" s="849">
        <v>3</v>
      </c>
      <c r="M494" s="849">
        <v>486</v>
      </c>
      <c r="N494" s="832">
        <v>1</v>
      </c>
      <c r="O494" s="832">
        <v>162</v>
      </c>
      <c r="P494" s="849">
        <v>2</v>
      </c>
      <c r="Q494" s="849">
        <v>324</v>
      </c>
      <c r="R494" s="837">
        <v>0.66666666666666663</v>
      </c>
      <c r="S494" s="850">
        <v>162</v>
      </c>
    </row>
    <row r="495" spans="1:19" ht="14.4" customHeight="1" x14ac:dyDescent="0.3">
      <c r="A495" s="831" t="s">
        <v>6372</v>
      </c>
      <c r="B495" s="832" t="s">
        <v>6373</v>
      </c>
      <c r="C495" s="832" t="s">
        <v>604</v>
      </c>
      <c r="D495" s="832" t="s">
        <v>2077</v>
      </c>
      <c r="E495" s="832" t="s">
        <v>6369</v>
      </c>
      <c r="F495" s="832" t="s">
        <v>6370</v>
      </c>
      <c r="G495" s="832" t="s">
        <v>6371</v>
      </c>
      <c r="H495" s="849">
        <v>379</v>
      </c>
      <c r="I495" s="849">
        <v>89065</v>
      </c>
      <c r="J495" s="832">
        <v>0.98022275538729065</v>
      </c>
      <c r="K495" s="832">
        <v>235</v>
      </c>
      <c r="L495" s="849">
        <v>362</v>
      </c>
      <c r="M495" s="849">
        <v>90862</v>
      </c>
      <c r="N495" s="832">
        <v>1</v>
      </c>
      <c r="O495" s="832">
        <v>251</v>
      </c>
      <c r="P495" s="849">
        <v>394</v>
      </c>
      <c r="Q495" s="849">
        <v>98894</v>
      </c>
      <c r="R495" s="837">
        <v>1.0883977900552486</v>
      </c>
      <c r="S495" s="850">
        <v>251</v>
      </c>
    </row>
    <row r="496" spans="1:19" ht="14.4" customHeight="1" x14ac:dyDescent="0.3">
      <c r="A496" s="831" t="s">
        <v>6372</v>
      </c>
      <c r="B496" s="832" t="s">
        <v>6373</v>
      </c>
      <c r="C496" s="832" t="s">
        <v>604</v>
      </c>
      <c r="D496" s="832" t="s">
        <v>2077</v>
      </c>
      <c r="E496" s="832" t="s">
        <v>6369</v>
      </c>
      <c r="F496" s="832" t="s">
        <v>6488</v>
      </c>
      <c r="G496" s="832" t="s">
        <v>6489</v>
      </c>
      <c r="H496" s="849">
        <v>1</v>
      </c>
      <c r="I496" s="849">
        <v>311</v>
      </c>
      <c r="J496" s="832"/>
      <c r="K496" s="832">
        <v>311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 t="s">
        <v>6372</v>
      </c>
      <c r="B497" s="832" t="s">
        <v>6373</v>
      </c>
      <c r="C497" s="832" t="s">
        <v>604</v>
      </c>
      <c r="D497" s="832" t="s">
        <v>2077</v>
      </c>
      <c r="E497" s="832" t="s">
        <v>6369</v>
      </c>
      <c r="F497" s="832" t="s">
        <v>6490</v>
      </c>
      <c r="G497" s="832" t="s">
        <v>6491</v>
      </c>
      <c r="H497" s="849">
        <v>1</v>
      </c>
      <c r="I497" s="849">
        <v>487</v>
      </c>
      <c r="J497" s="832">
        <v>0.97399999999999998</v>
      </c>
      <c r="K497" s="832">
        <v>487</v>
      </c>
      <c r="L497" s="849">
        <v>1</v>
      </c>
      <c r="M497" s="849">
        <v>500</v>
      </c>
      <c r="N497" s="832">
        <v>1</v>
      </c>
      <c r="O497" s="832">
        <v>500</v>
      </c>
      <c r="P497" s="849">
        <v>2</v>
      </c>
      <c r="Q497" s="849">
        <v>1000</v>
      </c>
      <c r="R497" s="837">
        <v>2</v>
      </c>
      <c r="S497" s="850">
        <v>500</v>
      </c>
    </row>
    <row r="498" spans="1:19" ht="14.4" customHeight="1" x14ac:dyDescent="0.3">
      <c r="A498" s="831" t="s">
        <v>6372</v>
      </c>
      <c r="B498" s="832" t="s">
        <v>6373</v>
      </c>
      <c r="C498" s="832" t="s">
        <v>604</v>
      </c>
      <c r="D498" s="832" t="s">
        <v>2077</v>
      </c>
      <c r="E498" s="832" t="s">
        <v>6369</v>
      </c>
      <c r="F498" s="832" t="s">
        <v>6494</v>
      </c>
      <c r="G498" s="832" t="s">
        <v>6495</v>
      </c>
      <c r="H498" s="849">
        <v>1</v>
      </c>
      <c r="I498" s="849">
        <v>111</v>
      </c>
      <c r="J498" s="832"/>
      <c r="K498" s="832">
        <v>111</v>
      </c>
      <c r="L498" s="849"/>
      <c r="M498" s="849"/>
      <c r="N498" s="832"/>
      <c r="O498" s="832"/>
      <c r="P498" s="849">
        <v>1</v>
      </c>
      <c r="Q498" s="849">
        <v>115</v>
      </c>
      <c r="R498" s="837"/>
      <c r="S498" s="850">
        <v>115</v>
      </c>
    </row>
    <row r="499" spans="1:19" ht="14.4" customHeight="1" x14ac:dyDescent="0.3">
      <c r="A499" s="831" t="s">
        <v>6372</v>
      </c>
      <c r="B499" s="832" t="s">
        <v>6373</v>
      </c>
      <c r="C499" s="832" t="s">
        <v>604</v>
      </c>
      <c r="D499" s="832" t="s">
        <v>2077</v>
      </c>
      <c r="E499" s="832" t="s">
        <v>6369</v>
      </c>
      <c r="F499" s="832" t="s">
        <v>6496</v>
      </c>
      <c r="G499" s="832" t="s">
        <v>6497</v>
      </c>
      <c r="H499" s="849">
        <v>1</v>
      </c>
      <c r="I499" s="849">
        <v>116</v>
      </c>
      <c r="J499" s="832"/>
      <c r="K499" s="832">
        <v>116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" customHeight="1" x14ac:dyDescent="0.3">
      <c r="A500" s="831" t="s">
        <v>6372</v>
      </c>
      <c r="B500" s="832" t="s">
        <v>6373</v>
      </c>
      <c r="C500" s="832" t="s">
        <v>604</v>
      </c>
      <c r="D500" s="832" t="s">
        <v>2077</v>
      </c>
      <c r="E500" s="832" t="s">
        <v>6369</v>
      </c>
      <c r="F500" s="832" t="s">
        <v>6506</v>
      </c>
      <c r="G500" s="832" t="s">
        <v>6507</v>
      </c>
      <c r="H500" s="849"/>
      <c r="I500" s="849"/>
      <c r="J500" s="832"/>
      <c r="K500" s="832"/>
      <c r="L500" s="849">
        <v>1</v>
      </c>
      <c r="M500" s="849">
        <v>948</v>
      </c>
      <c r="N500" s="832">
        <v>1</v>
      </c>
      <c r="O500" s="832">
        <v>948</v>
      </c>
      <c r="P500" s="849"/>
      <c r="Q500" s="849"/>
      <c r="R500" s="837"/>
      <c r="S500" s="850"/>
    </row>
    <row r="501" spans="1:19" ht="14.4" customHeight="1" x14ac:dyDescent="0.3">
      <c r="A501" s="831" t="s">
        <v>6372</v>
      </c>
      <c r="B501" s="832" t="s">
        <v>6373</v>
      </c>
      <c r="C501" s="832" t="s">
        <v>604</v>
      </c>
      <c r="D501" s="832" t="s">
        <v>6365</v>
      </c>
      <c r="E501" s="832" t="s">
        <v>6369</v>
      </c>
      <c r="F501" s="832" t="s">
        <v>6423</v>
      </c>
      <c r="G501" s="832" t="s">
        <v>6424</v>
      </c>
      <c r="H501" s="849"/>
      <c r="I501" s="849"/>
      <c r="J501" s="832"/>
      <c r="K501" s="832"/>
      <c r="L501" s="849">
        <v>6</v>
      </c>
      <c r="M501" s="849">
        <v>756</v>
      </c>
      <c r="N501" s="832">
        <v>1</v>
      </c>
      <c r="O501" s="832">
        <v>126</v>
      </c>
      <c r="P501" s="849"/>
      <c r="Q501" s="849"/>
      <c r="R501" s="837"/>
      <c r="S501" s="850"/>
    </row>
    <row r="502" spans="1:19" ht="14.4" customHeight="1" x14ac:dyDescent="0.3">
      <c r="A502" s="831" t="s">
        <v>6372</v>
      </c>
      <c r="B502" s="832" t="s">
        <v>6373</v>
      </c>
      <c r="C502" s="832" t="s">
        <v>604</v>
      </c>
      <c r="D502" s="832" t="s">
        <v>6365</v>
      </c>
      <c r="E502" s="832" t="s">
        <v>6369</v>
      </c>
      <c r="F502" s="832" t="s">
        <v>6455</v>
      </c>
      <c r="G502" s="832" t="s">
        <v>6456</v>
      </c>
      <c r="H502" s="849"/>
      <c r="I502" s="849"/>
      <c r="J502" s="832"/>
      <c r="K502" s="832"/>
      <c r="L502" s="849">
        <v>6</v>
      </c>
      <c r="M502" s="849">
        <v>200</v>
      </c>
      <c r="N502" s="832">
        <v>1</v>
      </c>
      <c r="O502" s="832">
        <v>33.333333333333336</v>
      </c>
      <c r="P502" s="849"/>
      <c r="Q502" s="849"/>
      <c r="R502" s="837"/>
      <c r="S502" s="850"/>
    </row>
    <row r="503" spans="1:19" ht="14.4" customHeight="1" x14ac:dyDescent="0.3">
      <c r="A503" s="831" t="s">
        <v>6372</v>
      </c>
      <c r="B503" s="832" t="s">
        <v>6373</v>
      </c>
      <c r="C503" s="832" t="s">
        <v>604</v>
      </c>
      <c r="D503" s="832" t="s">
        <v>6366</v>
      </c>
      <c r="E503" s="832" t="s">
        <v>6374</v>
      </c>
      <c r="F503" s="832" t="s">
        <v>6377</v>
      </c>
      <c r="G503" s="832" t="s">
        <v>6378</v>
      </c>
      <c r="H503" s="849"/>
      <c r="I503" s="849"/>
      <c r="J503" s="832"/>
      <c r="K503" s="832"/>
      <c r="L503" s="849">
        <v>0.2</v>
      </c>
      <c r="M503" s="849">
        <v>30.2</v>
      </c>
      <c r="N503" s="832">
        <v>1</v>
      </c>
      <c r="O503" s="832">
        <v>151</v>
      </c>
      <c r="P503" s="849"/>
      <c r="Q503" s="849"/>
      <c r="R503" s="837"/>
      <c r="S503" s="850"/>
    </row>
    <row r="504" spans="1:19" ht="14.4" customHeight="1" x14ac:dyDescent="0.3">
      <c r="A504" s="831" t="s">
        <v>6372</v>
      </c>
      <c r="B504" s="832" t="s">
        <v>6373</v>
      </c>
      <c r="C504" s="832" t="s">
        <v>604</v>
      </c>
      <c r="D504" s="832" t="s">
        <v>6366</v>
      </c>
      <c r="E504" s="832" t="s">
        <v>6369</v>
      </c>
      <c r="F504" s="832" t="s">
        <v>6398</v>
      </c>
      <c r="G504" s="832" t="s">
        <v>6399</v>
      </c>
      <c r="H504" s="849"/>
      <c r="I504" s="849"/>
      <c r="J504" s="832"/>
      <c r="K504" s="832"/>
      <c r="L504" s="849">
        <v>5</v>
      </c>
      <c r="M504" s="849">
        <v>415</v>
      </c>
      <c r="N504" s="832">
        <v>1</v>
      </c>
      <c r="O504" s="832">
        <v>83</v>
      </c>
      <c r="P504" s="849"/>
      <c r="Q504" s="849"/>
      <c r="R504" s="837"/>
      <c r="S504" s="850"/>
    </row>
    <row r="505" spans="1:19" ht="14.4" customHeight="1" x14ac:dyDescent="0.3">
      <c r="A505" s="831" t="s">
        <v>6372</v>
      </c>
      <c r="B505" s="832" t="s">
        <v>6373</v>
      </c>
      <c r="C505" s="832" t="s">
        <v>604</v>
      </c>
      <c r="D505" s="832" t="s">
        <v>6366</v>
      </c>
      <c r="E505" s="832" t="s">
        <v>6369</v>
      </c>
      <c r="F505" s="832" t="s">
        <v>6423</v>
      </c>
      <c r="G505" s="832" t="s">
        <v>6424</v>
      </c>
      <c r="H505" s="849"/>
      <c r="I505" s="849"/>
      <c r="J505" s="832"/>
      <c r="K505" s="832"/>
      <c r="L505" s="849">
        <v>23</v>
      </c>
      <c r="M505" s="849">
        <v>2898</v>
      </c>
      <c r="N505" s="832">
        <v>1</v>
      </c>
      <c r="O505" s="832">
        <v>126</v>
      </c>
      <c r="P505" s="849"/>
      <c r="Q505" s="849"/>
      <c r="R505" s="837"/>
      <c r="S505" s="850"/>
    </row>
    <row r="506" spans="1:19" ht="14.4" customHeight="1" x14ac:dyDescent="0.3">
      <c r="A506" s="831" t="s">
        <v>6372</v>
      </c>
      <c r="B506" s="832" t="s">
        <v>6373</v>
      </c>
      <c r="C506" s="832" t="s">
        <v>604</v>
      </c>
      <c r="D506" s="832" t="s">
        <v>6366</v>
      </c>
      <c r="E506" s="832" t="s">
        <v>6369</v>
      </c>
      <c r="F506" s="832" t="s">
        <v>6443</v>
      </c>
      <c r="G506" s="832" t="s">
        <v>6444</v>
      </c>
      <c r="H506" s="849"/>
      <c r="I506" s="849"/>
      <c r="J506" s="832"/>
      <c r="K506" s="832"/>
      <c r="L506" s="849">
        <v>2</v>
      </c>
      <c r="M506" s="849">
        <v>2618</v>
      </c>
      <c r="N506" s="832">
        <v>1</v>
      </c>
      <c r="O506" s="832">
        <v>1309</v>
      </c>
      <c r="P506" s="849"/>
      <c r="Q506" s="849"/>
      <c r="R506" s="837"/>
      <c r="S506" s="850"/>
    </row>
    <row r="507" spans="1:19" ht="14.4" customHeight="1" x14ac:dyDescent="0.3">
      <c r="A507" s="831" t="s">
        <v>6372</v>
      </c>
      <c r="B507" s="832" t="s">
        <v>6373</v>
      </c>
      <c r="C507" s="832" t="s">
        <v>604</v>
      </c>
      <c r="D507" s="832" t="s">
        <v>6366</v>
      </c>
      <c r="E507" s="832" t="s">
        <v>6369</v>
      </c>
      <c r="F507" s="832" t="s">
        <v>6455</v>
      </c>
      <c r="G507" s="832" t="s">
        <v>6456</v>
      </c>
      <c r="H507" s="849"/>
      <c r="I507" s="849"/>
      <c r="J507" s="832"/>
      <c r="K507" s="832"/>
      <c r="L507" s="849">
        <v>22</v>
      </c>
      <c r="M507" s="849">
        <v>733.33</v>
      </c>
      <c r="N507" s="832">
        <v>1</v>
      </c>
      <c r="O507" s="832">
        <v>33.333181818181821</v>
      </c>
      <c r="P507" s="849"/>
      <c r="Q507" s="849"/>
      <c r="R507" s="837"/>
      <c r="S507" s="850"/>
    </row>
    <row r="508" spans="1:19" ht="14.4" customHeight="1" x14ac:dyDescent="0.3">
      <c r="A508" s="831" t="s">
        <v>6372</v>
      </c>
      <c r="B508" s="832" t="s">
        <v>6373</v>
      </c>
      <c r="C508" s="832" t="s">
        <v>604</v>
      </c>
      <c r="D508" s="832" t="s">
        <v>6366</v>
      </c>
      <c r="E508" s="832" t="s">
        <v>6369</v>
      </c>
      <c r="F508" s="832" t="s">
        <v>6461</v>
      </c>
      <c r="G508" s="832" t="s">
        <v>6462</v>
      </c>
      <c r="H508" s="849"/>
      <c r="I508" s="849"/>
      <c r="J508" s="832"/>
      <c r="K508" s="832"/>
      <c r="L508" s="849">
        <v>2</v>
      </c>
      <c r="M508" s="849">
        <v>172</v>
      </c>
      <c r="N508" s="832">
        <v>1</v>
      </c>
      <c r="O508" s="832">
        <v>86</v>
      </c>
      <c r="P508" s="849"/>
      <c r="Q508" s="849"/>
      <c r="R508" s="837"/>
      <c r="S508" s="850"/>
    </row>
    <row r="509" spans="1:19" ht="14.4" customHeight="1" x14ac:dyDescent="0.3">
      <c r="A509" s="831" t="s">
        <v>6372</v>
      </c>
      <c r="B509" s="832" t="s">
        <v>6373</v>
      </c>
      <c r="C509" s="832" t="s">
        <v>604</v>
      </c>
      <c r="D509" s="832" t="s">
        <v>2078</v>
      </c>
      <c r="E509" s="832" t="s">
        <v>6374</v>
      </c>
      <c r="F509" s="832" t="s">
        <v>6377</v>
      </c>
      <c r="G509" s="832" t="s">
        <v>6378</v>
      </c>
      <c r="H509" s="849">
        <v>7.2</v>
      </c>
      <c r="I509" s="849">
        <v>1087.4400000000003</v>
      </c>
      <c r="J509" s="832">
        <v>0.76595385005494054</v>
      </c>
      <c r="K509" s="832">
        <v>151.03333333333336</v>
      </c>
      <c r="L509" s="849">
        <v>9.3999999999999986</v>
      </c>
      <c r="M509" s="849">
        <v>1419.72</v>
      </c>
      <c r="N509" s="832">
        <v>1</v>
      </c>
      <c r="O509" s="832">
        <v>151.03404255319151</v>
      </c>
      <c r="P509" s="849">
        <v>6.1</v>
      </c>
      <c r="Q509" s="849">
        <v>717.93000000000018</v>
      </c>
      <c r="R509" s="837">
        <v>0.50568421942354846</v>
      </c>
      <c r="S509" s="850">
        <v>117.69344262295085</v>
      </c>
    </row>
    <row r="510" spans="1:19" ht="14.4" customHeight="1" x14ac:dyDescent="0.3">
      <c r="A510" s="831" t="s">
        <v>6372</v>
      </c>
      <c r="B510" s="832" t="s">
        <v>6373</v>
      </c>
      <c r="C510" s="832" t="s">
        <v>604</v>
      </c>
      <c r="D510" s="832" t="s">
        <v>2078</v>
      </c>
      <c r="E510" s="832" t="s">
        <v>6374</v>
      </c>
      <c r="F510" s="832" t="s">
        <v>6379</v>
      </c>
      <c r="G510" s="832" t="s">
        <v>6380</v>
      </c>
      <c r="H510" s="849"/>
      <c r="I510" s="849"/>
      <c r="J510" s="832"/>
      <c r="K510" s="832"/>
      <c r="L510" s="849">
        <v>0.2</v>
      </c>
      <c r="M510" s="849">
        <v>50.71</v>
      </c>
      <c r="N510" s="832">
        <v>1</v>
      </c>
      <c r="O510" s="832">
        <v>253.54999999999998</v>
      </c>
      <c r="P510" s="849"/>
      <c r="Q510" s="849"/>
      <c r="R510" s="837"/>
      <c r="S510" s="850"/>
    </row>
    <row r="511" spans="1:19" ht="14.4" customHeight="1" x14ac:dyDescent="0.3">
      <c r="A511" s="831" t="s">
        <v>6372</v>
      </c>
      <c r="B511" s="832" t="s">
        <v>6373</v>
      </c>
      <c r="C511" s="832" t="s">
        <v>604</v>
      </c>
      <c r="D511" s="832" t="s">
        <v>2078</v>
      </c>
      <c r="E511" s="832" t="s">
        <v>6374</v>
      </c>
      <c r="F511" s="832" t="s">
        <v>6384</v>
      </c>
      <c r="G511" s="832" t="s">
        <v>637</v>
      </c>
      <c r="H511" s="849"/>
      <c r="I511" s="849"/>
      <c r="J511" s="832"/>
      <c r="K511" s="832"/>
      <c r="L511" s="849">
        <v>0.1</v>
      </c>
      <c r="M511" s="849">
        <v>7.8</v>
      </c>
      <c r="N511" s="832">
        <v>1</v>
      </c>
      <c r="O511" s="832">
        <v>78</v>
      </c>
      <c r="P511" s="849"/>
      <c r="Q511" s="849"/>
      <c r="R511" s="837"/>
      <c r="S511" s="850"/>
    </row>
    <row r="512" spans="1:19" ht="14.4" customHeight="1" x14ac:dyDescent="0.3">
      <c r="A512" s="831" t="s">
        <v>6372</v>
      </c>
      <c r="B512" s="832" t="s">
        <v>6373</v>
      </c>
      <c r="C512" s="832" t="s">
        <v>604</v>
      </c>
      <c r="D512" s="832" t="s">
        <v>2078</v>
      </c>
      <c r="E512" s="832" t="s">
        <v>6374</v>
      </c>
      <c r="F512" s="832" t="s">
        <v>6387</v>
      </c>
      <c r="G512" s="832" t="s">
        <v>1268</v>
      </c>
      <c r="H512" s="849">
        <v>0.2</v>
      </c>
      <c r="I512" s="849">
        <v>52.81</v>
      </c>
      <c r="J512" s="832"/>
      <c r="K512" s="832">
        <v>264.05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 t="s">
        <v>6372</v>
      </c>
      <c r="B513" s="832" t="s">
        <v>6373</v>
      </c>
      <c r="C513" s="832" t="s">
        <v>604</v>
      </c>
      <c r="D513" s="832" t="s">
        <v>2078</v>
      </c>
      <c r="E513" s="832" t="s">
        <v>6374</v>
      </c>
      <c r="F513" s="832" t="s">
        <v>6393</v>
      </c>
      <c r="G513" s="832" t="s">
        <v>1268</v>
      </c>
      <c r="H513" s="849"/>
      <c r="I513" s="849"/>
      <c r="J513" s="832"/>
      <c r="K513" s="832"/>
      <c r="L513" s="849">
        <v>1.2</v>
      </c>
      <c r="M513" s="849">
        <v>316.86</v>
      </c>
      <c r="N513" s="832">
        <v>1</v>
      </c>
      <c r="O513" s="832">
        <v>264.05</v>
      </c>
      <c r="P513" s="849"/>
      <c r="Q513" s="849"/>
      <c r="R513" s="837"/>
      <c r="S513" s="850"/>
    </row>
    <row r="514" spans="1:19" ht="14.4" customHeight="1" x14ac:dyDescent="0.3">
      <c r="A514" s="831" t="s">
        <v>6372</v>
      </c>
      <c r="B514" s="832" t="s">
        <v>6373</v>
      </c>
      <c r="C514" s="832" t="s">
        <v>604</v>
      </c>
      <c r="D514" s="832" t="s">
        <v>2078</v>
      </c>
      <c r="E514" s="832" t="s">
        <v>6369</v>
      </c>
      <c r="F514" s="832" t="s">
        <v>6398</v>
      </c>
      <c r="G514" s="832" t="s">
        <v>6399</v>
      </c>
      <c r="H514" s="849">
        <v>1</v>
      </c>
      <c r="I514" s="849">
        <v>81</v>
      </c>
      <c r="J514" s="832"/>
      <c r="K514" s="832">
        <v>81</v>
      </c>
      <c r="L514" s="849"/>
      <c r="M514" s="849"/>
      <c r="N514" s="832"/>
      <c r="O514" s="832"/>
      <c r="P514" s="849">
        <v>2</v>
      </c>
      <c r="Q514" s="849">
        <v>166</v>
      </c>
      <c r="R514" s="837"/>
      <c r="S514" s="850">
        <v>83</v>
      </c>
    </row>
    <row r="515" spans="1:19" ht="14.4" customHeight="1" x14ac:dyDescent="0.3">
      <c r="A515" s="831" t="s">
        <v>6372</v>
      </c>
      <c r="B515" s="832" t="s">
        <v>6373</v>
      </c>
      <c r="C515" s="832" t="s">
        <v>604</v>
      </c>
      <c r="D515" s="832" t="s">
        <v>2078</v>
      </c>
      <c r="E515" s="832" t="s">
        <v>6369</v>
      </c>
      <c r="F515" s="832" t="s">
        <v>6402</v>
      </c>
      <c r="G515" s="832" t="s">
        <v>6403</v>
      </c>
      <c r="H515" s="849">
        <v>8</v>
      </c>
      <c r="I515" s="849">
        <v>280</v>
      </c>
      <c r="J515" s="832">
        <v>1.2612612612612613</v>
      </c>
      <c r="K515" s="832">
        <v>35</v>
      </c>
      <c r="L515" s="849">
        <v>6</v>
      </c>
      <c r="M515" s="849">
        <v>222</v>
      </c>
      <c r="N515" s="832">
        <v>1</v>
      </c>
      <c r="O515" s="832">
        <v>37</v>
      </c>
      <c r="P515" s="849">
        <v>8</v>
      </c>
      <c r="Q515" s="849">
        <v>296</v>
      </c>
      <c r="R515" s="837">
        <v>1.3333333333333333</v>
      </c>
      <c r="S515" s="850">
        <v>37</v>
      </c>
    </row>
    <row r="516" spans="1:19" ht="14.4" customHeight="1" x14ac:dyDescent="0.3">
      <c r="A516" s="831" t="s">
        <v>6372</v>
      </c>
      <c r="B516" s="832" t="s">
        <v>6373</v>
      </c>
      <c r="C516" s="832" t="s">
        <v>604</v>
      </c>
      <c r="D516" s="832" t="s">
        <v>2078</v>
      </c>
      <c r="E516" s="832" t="s">
        <v>6369</v>
      </c>
      <c r="F516" s="832" t="s">
        <v>6411</v>
      </c>
      <c r="G516" s="832" t="s">
        <v>6412</v>
      </c>
      <c r="H516" s="849">
        <v>15</v>
      </c>
      <c r="I516" s="849">
        <v>3015</v>
      </c>
      <c r="J516" s="832">
        <v>0.97101449275362317</v>
      </c>
      <c r="K516" s="832">
        <v>201</v>
      </c>
      <c r="L516" s="849">
        <v>15</v>
      </c>
      <c r="M516" s="849">
        <v>3105</v>
      </c>
      <c r="N516" s="832">
        <v>1</v>
      </c>
      <c r="O516" s="832">
        <v>207</v>
      </c>
      <c r="P516" s="849">
        <v>10</v>
      </c>
      <c r="Q516" s="849">
        <v>2070</v>
      </c>
      <c r="R516" s="837">
        <v>0.66666666666666663</v>
      </c>
      <c r="S516" s="850">
        <v>207</v>
      </c>
    </row>
    <row r="517" spans="1:19" ht="14.4" customHeight="1" x14ac:dyDescent="0.3">
      <c r="A517" s="831" t="s">
        <v>6372</v>
      </c>
      <c r="B517" s="832" t="s">
        <v>6373</v>
      </c>
      <c r="C517" s="832" t="s">
        <v>604</v>
      </c>
      <c r="D517" s="832" t="s">
        <v>2078</v>
      </c>
      <c r="E517" s="832" t="s">
        <v>6369</v>
      </c>
      <c r="F517" s="832" t="s">
        <v>6413</v>
      </c>
      <c r="G517" s="832" t="s">
        <v>6414</v>
      </c>
      <c r="H517" s="849">
        <v>6</v>
      </c>
      <c r="I517" s="849">
        <v>1806</v>
      </c>
      <c r="J517" s="832">
        <v>1.948220064724919</v>
      </c>
      <c r="K517" s="832">
        <v>301</v>
      </c>
      <c r="L517" s="849">
        <v>3</v>
      </c>
      <c r="M517" s="849">
        <v>927</v>
      </c>
      <c r="N517" s="832">
        <v>1</v>
      </c>
      <c r="O517" s="832">
        <v>309</v>
      </c>
      <c r="P517" s="849">
        <v>5</v>
      </c>
      <c r="Q517" s="849">
        <v>1545</v>
      </c>
      <c r="R517" s="837">
        <v>1.6666666666666667</v>
      </c>
      <c r="S517" s="850">
        <v>309</v>
      </c>
    </row>
    <row r="518" spans="1:19" ht="14.4" customHeight="1" x14ac:dyDescent="0.3">
      <c r="A518" s="831" t="s">
        <v>6372</v>
      </c>
      <c r="B518" s="832" t="s">
        <v>6373</v>
      </c>
      <c r="C518" s="832" t="s">
        <v>604</v>
      </c>
      <c r="D518" s="832" t="s">
        <v>2078</v>
      </c>
      <c r="E518" s="832" t="s">
        <v>6369</v>
      </c>
      <c r="F518" s="832" t="s">
        <v>6417</v>
      </c>
      <c r="G518" s="832" t="s">
        <v>6418</v>
      </c>
      <c r="H518" s="849">
        <v>95</v>
      </c>
      <c r="I518" s="849">
        <v>9025</v>
      </c>
      <c r="J518" s="832">
        <v>0.84408903853348294</v>
      </c>
      <c r="K518" s="832">
        <v>95</v>
      </c>
      <c r="L518" s="849">
        <v>108</v>
      </c>
      <c r="M518" s="849">
        <v>10692</v>
      </c>
      <c r="N518" s="832">
        <v>1</v>
      </c>
      <c r="O518" s="832">
        <v>99</v>
      </c>
      <c r="P518" s="849">
        <v>94</v>
      </c>
      <c r="Q518" s="849">
        <v>9306</v>
      </c>
      <c r="R518" s="837">
        <v>0.87037037037037035</v>
      </c>
      <c r="S518" s="850">
        <v>99</v>
      </c>
    </row>
    <row r="519" spans="1:19" ht="14.4" customHeight="1" x14ac:dyDescent="0.3">
      <c r="A519" s="831" t="s">
        <v>6372</v>
      </c>
      <c r="B519" s="832" t="s">
        <v>6373</v>
      </c>
      <c r="C519" s="832" t="s">
        <v>604</v>
      </c>
      <c r="D519" s="832" t="s">
        <v>2078</v>
      </c>
      <c r="E519" s="832" t="s">
        <v>6369</v>
      </c>
      <c r="F519" s="832" t="s">
        <v>6421</v>
      </c>
      <c r="G519" s="832" t="s">
        <v>6422</v>
      </c>
      <c r="H519" s="849">
        <v>39</v>
      </c>
      <c r="I519" s="849">
        <v>3627</v>
      </c>
      <c r="J519" s="832">
        <v>1.3848797250859106</v>
      </c>
      <c r="K519" s="832">
        <v>93</v>
      </c>
      <c r="L519" s="849">
        <v>27</v>
      </c>
      <c r="M519" s="849">
        <v>2619</v>
      </c>
      <c r="N519" s="832">
        <v>1</v>
      </c>
      <c r="O519" s="832">
        <v>97</v>
      </c>
      <c r="P519" s="849">
        <v>35</v>
      </c>
      <c r="Q519" s="849">
        <v>3395</v>
      </c>
      <c r="R519" s="837">
        <v>1.2962962962962963</v>
      </c>
      <c r="S519" s="850">
        <v>97</v>
      </c>
    </row>
    <row r="520" spans="1:19" ht="14.4" customHeight="1" x14ac:dyDescent="0.3">
      <c r="A520" s="831" t="s">
        <v>6372</v>
      </c>
      <c r="B520" s="832" t="s">
        <v>6373</v>
      </c>
      <c r="C520" s="832" t="s">
        <v>604</v>
      </c>
      <c r="D520" s="832" t="s">
        <v>2078</v>
      </c>
      <c r="E520" s="832" t="s">
        <v>6369</v>
      </c>
      <c r="F520" s="832" t="s">
        <v>6423</v>
      </c>
      <c r="G520" s="832" t="s">
        <v>6424</v>
      </c>
      <c r="H520" s="849">
        <v>1090</v>
      </c>
      <c r="I520" s="849">
        <v>128620</v>
      </c>
      <c r="J520" s="832">
        <v>0.90096526989730874</v>
      </c>
      <c r="K520" s="832">
        <v>118</v>
      </c>
      <c r="L520" s="849">
        <v>1133</v>
      </c>
      <c r="M520" s="849">
        <v>142758</v>
      </c>
      <c r="N520" s="832">
        <v>1</v>
      </c>
      <c r="O520" s="832">
        <v>126</v>
      </c>
      <c r="P520" s="849">
        <v>1230</v>
      </c>
      <c r="Q520" s="849">
        <v>154980</v>
      </c>
      <c r="R520" s="837">
        <v>1.0856134157105031</v>
      </c>
      <c r="S520" s="850">
        <v>126</v>
      </c>
    </row>
    <row r="521" spans="1:19" ht="14.4" customHeight="1" x14ac:dyDescent="0.3">
      <c r="A521" s="831" t="s">
        <v>6372</v>
      </c>
      <c r="B521" s="832" t="s">
        <v>6373</v>
      </c>
      <c r="C521" s="832" t="s">
        <v>604</v>
      </c>
      <c r="D521" s="832" t="s">
        <v>2078</v>
      </c>
      <c r="E521" s="832" t="s">
        <v>6369</v>
      </c>
      <c r="F521" s="832" t="s">
        <v>6439</v>
      </c>
      <c r="G521" s="832" t="s">
        <v>6440</v>
      </c>
      <c r="H521" s="849">
        <v>14</v>
      </c>
      <c r="I521" s="849">
        <v>22918</v>
      </c>
      <c r="J521" s="832">
        <v>0.40194324599249359</v>
      </c>
      <c r="K521" s="832">
        <v>1637</v>
      </c>
      <c r="L521" s="849">
        <v>34</v>
      </c>
      <c r="M521" s="849">
        <v>57018</v>
      </c>
      <c r="N521" s="832">
        <v>1</v>
      </c>
      <c r="O521" s="832">
        <v>1677</v>
      </c>
      <c r="P521" s="849">
        <v>19</v>
      </c>
      <c r="Q521" s="849">
        <v>31882</v>
      </c>
      <c r="R521" s="837">
        <v>0.55915675751517069</v>
      </c>
      <c r="S521" s="850">
        <v>1678</v>
      </c>
    </row>
    <row r="522" spans="1:19" ht="14.4" customHeight="1" x14ac:dyDescent="0.3">
      <c r="A522" s="831" t="s">
        <v>6372</v>
      </c>
      <c r="B522" s="832" t="s">
        <v>6373</v>
      </c>
      <c r="C522" s="832" t="s">
        <v>604</v>
      </c>
      <c r="D522" s="832" t="s">
        <v>2078</v>
      </c>
      <c r="E522" s="832" t="s">
        <v>6369</v>
      </c>
      <c r="F522" s="832" t="s">
        <v>6443</v>
      </c>
      <c r="G522" s="832" t="s">
        <v>6444</v>
      </c>
      <c r="H522" s="849">
        <v>18</v>
      </c>
      <c r="I522" s="849">
        <v>23112</v>
      </c>
      <c r="J522" s="832">
        <v>0.73567608861726508</v>
      </c>
      <c r="K522" s="832">
        <v>1284</v>
      </c>
      <c r="L522" s="849">
        <v>24</v>
      </c>
      <c r="M522" s="849">
        <v>31416</v>
      </c>
      <c r="N522" s="832">
        <v>1</v>
      </c>
      <c r="O522" s="832">
        <v>1309</v>
      </c>
      <c r="P522" s="849">
        <v>17</v>
      </c>
      <c r="Q522" s="849">
        <v>22270</v>
      </c>
      <c r="R522" s="837">
        <v>0.70887445887445888</v>
      </c>
      <c r="S522" s="850">
        <v>1310</v>
      </c>
    </row>
    <row r="523" spans="1:19" ht="14.4" customHeight="1" x14ac:dyDescent="0.3">
      <c r="A523" s="831" t="s">
        <v>6372</v>
      </c>
      <c r="B523" s="832" t="s">
        <v>6373</v>
      </c>
      <c r="C523" s="832" t="s">
        <v>604</v>
      </c>
      <c r="D523" s="832" t="s">
        <v>2078</v>
      </c>
      <c r="E523" s="832" t="s">
        <v>6369</v>
      </c>
      <c r="F523" s="832" t="s">
        <v>6445</v>
      </c>
      <c r="G523" s="832" t="s">
        <v>6446</v>
      </c>
      <c r="H523" s="849"/>
      <c r="I523" s="849"/>
      <c r="J523" s="832"/>
      <c r="K523" s="832"/>
      <c r="L523" s="849">
        <v>2</v>
      </c>
      <c r="M523" s="849">
        <v>1942</v>
      </c>
      <c r="N523" s="832">
        <v>1</v>
      </c>
      <c r="O523" s="832">
        <v>971</v>
      </c>
      <c r="P523" s="849">
        <v>1</v>
      </c>
      <c r="Q523" s="849">
        <v>972</v>
      </c>
      <c r="R523" s="837">
        <v>0.50051493305870232</v>
      </c>
      <c r="S523" s="850">
        <v>972</v>
      </c>
    </row>
    <row r="524" spans="1:19" ht="14.4" customHeight="1" x14ac:dyDescent="0.3">
      <c r="A524" s="831" t="s">
        <v>6372</v>
      </c>
      <c r="B524" s="832" t="s">
        <v>6373</v>
      </c>
      <c r="C524" s="832" t="s">
        <v>604</v>
      </c>
      <c r="D524" s="832" t="s">
        <v>2078</v>
      </c>
      <c r="E524" s="832" t="s">
        <v>6369</v>
      </c>
      <c r="F524" s="832" t="s">
        <v>6447</v>
      </c>
      <c r="G524" s="832" t="s">
        <v>6448</v>
      </c>
      <c r="H524" s="849">
        <v>1</v>
      </c>
      <c r="I524" s="849">
        <v>960</v>
      </c>
      <c r="J524" s="832"/>
      <c r="K524" s="832">
        <v>960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6372</v>
      </c>
      <c r="B525" s="832" t="s">
        <v>6373</v>
      </c>
      <c r="C525" s="832" t="s">
        <v>604</v>
      </c>
      <c r="D525" s="832" t="s">
        <v>2078</v>
      </c>
      <c r="E525" s="832" t="s">
        <v>6369</v>
      </c>
      <c r="F525" s="832" t="s">
        <v>6451</v>
      </c>
      <c r="G525" s="832" t="s">
        <v>6452</v>
      </c>
      <c r="H525" s="849">
        <v>21</v>
      </c>
      <c r="I525" s="849">
        <v>3297</v>
      </c>
      <c r="J525" s="832">
        <v>1.0113496932515338</v>
      </c>
      <c r="K525" s="832">
        <v>157</v>
      </c>
      <c r="L525" s="849">
        <v>20</v>
      </c>
      <c r="M525" s="849">
        <v>3260</v>
      </c>
      <c r="N525" s="832">
        <v>1</v>
      </c>
      <c r="O525" s="832">
        <v>163</v>
      </c>
      <c r="P525" s="849">
        <v>12</v>
      </c>
      <c r="Q525" s="849">
        <v>1956</v>
      </c>
      <c r="R525" s="837">
        <v>0.6</v>
      </c>
      <c r="S525" s="850">
        <v>163</v>
      </c>
    </row>
    <row r="526" spans="1:19" ht="14.4" customHeight="1" x14ac:dyDescent="0.3">
      <c r="A526" s="831" t="s">
        <v>6372</v>
      </c>
      <c r="B526" s="832" t="s">
        <v>6373</v>
      </c>
      <c r="C526" s="832" t="s">
        <v>604</v>
      </c>
      <c r="D526" s="832" t="s">
        <v>2078</v>
      </c>
      <c r="E526" s="832" t="s">
        <v>6369</v>
      </c>
      <c r="F526" s="832" t="s">
        <v>6455</v>
      </c>
      <c r="G526" s="832" t="s">
        <v>6456</v>
      </c>
      <c r="H526" s="849">
        <v>420</v>
      </c>
      <c r="I526" s="849">
        <v>14000</v>
      </c>
      <c r="J526" s="832">
        <v>0.46052677025668104</v>
      </c>
      <c r="K526" s="832">
        <v>33.333333333333336</v>
      </c>
      <c r="L526" s="849">
        <v>912</v>
      </c>
      <c r="M526" s="849">
        <v>30399.970000000008</v>
      </c>
      <c r="N526" s="832">
        <v>1</v>
      </c>
      <c r="O526" s="832">
        <v>33.333300438596503</v>
      </c>
      <c r="P526" s="849">
        <v>1095</v>
      </c>
      <c r="Q526" s="849">
        <v>36499.940000000024</v>
      </c>
      <c r="R526" s="837">
        <v>1.2006571059116182</v>
      </c>
      <c r="S526" s="850">
        <v>33.333278538812806</v>
      </c>
    </row>
    <row r="527" spans="1:19" ht="14.4" customHeight="1" x14ac:dyDescent="0.3">
      <c r="A527" s="831" t="s">
        <v>6372</v>
      </c>
      <c r="B527" s="832" t="s">
        <v>6373</v>
      </c>
      <c r="C527" s="832" t="s">
        <v>604</v>
      </c>
      <c r="D527" s="832" t="s">
        <v>2078</v>
      </c>
      <c r="E527" s="832" t="s">
        <v>6369</v>
      </c>
      <c r="F527" s="832" t="s">
        <v>6457</v>
      </c>
      <c r="G527" s="832" t="s">
        <v>6458</v>
      </c>
      <c r="H527" s="849">
        <v>22</v>
      </c>
      <c r="I527" s="849">
        <v>2376</v>
      </c>
      <c r="J527" s="832">
        <v>1.2801724137931034</v>
      </c>
      <c r="K527" s="832">
        <v>108</v>
      </c>
      <c r="L527" s="849">
        <v>16</v>
      </c>
      <c r="M527" s="849">
        <v>1856</v>
      </c>
      <c r="N527" s="832">
        <v>1</v>
      </c>
      <c r="O527" s="832">
        <v>116</v>
      </c>
      <c r="P527" s="849">
        <v>10</v>
      </c>
      <c r="Q527" s="849">
        <v>1160</v>
      </c>
      <c r="R527" s="837">
        <v>0.625</v>
      </c>
      <c r="S527" s="850">
        <v>116</v>
      </c>
    </row>
    <row r="528" spans="1:19" ht="14.4" customHeight="1" x14ac:dyDescent="0.3">
      <c r="A528" s="831" t="s">
        <v>6372</v>
      </c>
      <c r="B528" s="832" t="s">
        <v>6373</v>
      </c>
      <c r="C528" s="832" t="s">
        <v>604</v>
      </c>
      <c r="D528" s="832" t="s">
        <v>2078</v>
      </c>
      <c r="E528" s="832" t="s">
        <v>6369</v>
      </c>
      <c r="F528" s="832" t="s">
        <v>6459</v>
      </c>
      <c r="G528" s="832" t="s">
        <v>6460</v>
      </c>
      <c r="H528" s="849">
        <v>1</v>
      </c>
      <c r="I528" s="849">
        <v>36</v>
      </c>
      <c r="J528" s="832">
        <v>0.97297297297297303</v>
      </c>
      <c r="K528" s="832">
        <v>36</v>
      </c>
      <c r="L528" s="849">
        <v>1</v>
      </c>
      <c r="M528" s="849">
        <v>37</v>
      </c>
      <c r="N528" s="832">
        <v>1</v>
      </c>
      <c r="O528" s="832">
        <v>37</v>
      </c>
      <c r="P528" s="849">
        <v>4</v>
      </c>
      <c r="Q528" s="849">
        <v>148</v>
      </c>
      <c r="R528" s="837">
        <v>4</v>
      </c>
      <c r="S528" s="850">
        <v>37</v>
      </c>
    </row>
    <row r="529" spans="1:19" ht="14.4" customHeight="1" x14ac:dyDescent="0.3">
      <c r="A529" s="831" t="s">
        <v>6372</v>
      </c>
      <c r="B529" s="832" t="s">
        <v>6373</v>
      </c>
      <c r="C529" s="832" t="s">
        <v>604</v>
      </c>
      <c r="D529" s="832" t="s">
        <v>2078</v>
      </c>
      <c r="E529" s="832" t="s">
        <v>6369</v>
      </c>
      <c r="F529" s="832" t="s">
        <v>6461</v>
      </c>
      <c r="G529" s="832" t="s">
        <v>6462</v>
      </c>
      <c r="H529" s="849">
        <v>47</v>
      </c>
      <c r="I529" s="849">
        <v>3854</v>
      </c>
      <c r="J529" s="832">
        <v>0.75955853370122195</v>
      </c>
      <c r="K529" s="832">
        <v>82</v>
      </c>
      <c r="L529" s="849">
        <v>59</v>
      </c>
      <c r="M529" s="849">
        <v>5074</v>
      </c>
      <c r="N529" s="832">
        <v>1</v>
      </c>
      <c r="O529" s="832">
        <v>86</v>
      </c>
      <c r="P529" s="849">
        <v>46</v>
      </c>
      <c r="Q529" s="849">
        <v>3956</v>
      </c>
      <c r="R529" s="837">
        <v>0.77966101694915257</v>
      </c>
      <c r="S529" s="850">
        <v>86</v>
      </c>
    </row>
    <row r="530" spans="1:19" ht="14.4" customHeight="1" x14ac:dyDescent="0.3">
      <c r="A530" s="831" t="s">
        <v>6372</v>
      </c>
      <c r="B530" s="832" t="s">
        <v>6373</v>
      </c>
      <c r="C530" s="832" t="s">
        <v>604</v>
      </c>
      <c r="D530" s="832" t="s">
        <v>2078</v>
      </c>
      <c r="E530" s="832" t="s">
        <v>6369</v>
      </c>
      <c r="F530" s="832" t="s">
        <v>6463</v>
      </c>
      <c r="G530" s="832" t="s">
        <v>6464</v>
      </c>
      <c r="H530" s="849">
        <v>22</v>
      </c>
      <c r="I530" s="849">
        <v>682</v>
      </c>
      <c r="J530" s="832">
        <v>0.96875</v>
      </c>
      <c r="K530" s="832">
        <v>31</v>
      </c>
      <c r="L530" s="849">
        <v>22</v>
      </c>
      <c r="M530" s="849">
        <v>704</v>
      </c>
      <c r="N530" s="832">
        <v>1</v>
      </c>
      <c r="O530" s="832">
        <v>32</v>
      </c>
      <c r="P530" s="849">
        <v>13</v>
      </c>
      <c r="Q530" s="849">
        <v>416</v>
      </c>
      <c r="R530" s="837">
        <v>0.59090909090909094</v>
      </c>
      <c r="S530" s="850">
        <v>32</v>
      </c>
    </row>
    <row r="531" spans="1:19" ht="14.4" customHeight="1" x14ac:dyDescent="0.3">
      <c r="A531" s="831" t="s">
        <v>6372</v>
      </c>
      <c r="B531" s="832" t="s">
        <v>6373</v>
      </c>
      <c r="C531" s="832" t="s">
        <v>604</v>
      </c>
      <c r="D531" s="832" t="s">
        <v>2078</v>
      </c>
      <c r="E531" s="832" t="s">
        <v>6369</v>
      </c>
      <c r="F531" s="832" t="s">
        <v>6467</v>
      </c>
      <c r="G531" s="832" t="s">
        <v>6468</v>
      </c>
      <c r="H531" s="849">
        <v>8</v>
      </c>
      <c r="I531" s="849">
        <v>3072</v>
      </c>
      <c r="J531" s="832">
        <v>0.86632825719120132</v>
      </c>
      <c r="K531" s="832">
        <v>384</v>
      </c>
      <c r="L531" s="849">
        <v>9</v>
      </c>
      <c r="M531" s="849">
        <v>3546</v>
      </c>
      <c r="N531" s="832">
        <v>1</v>
      </c>
      <c r="O531" s="832">
        <v>394</v>
      </c>
      <c r="P531" s="849">
        <v>3</v>
      </c>
      <c r="Q531" s="849">
        <v>1185</v>
      </c>
      <c r="R531" s="837">
        <v>0.33417935702199664</v>
      </c>
      <c r="S531" s="850">
        <v>395</v>
      </c>
    </row>
    <row r="532" spans="1:19" ht="14.4" customHeight="1" x14ac:dyDescent="0.3">
      <c r="A532" s="831" t="s">
        <v>6372</v>
      </c>
      <c r="B532" s="832" t="s">
        <v>6373</v>
      </c>
      <c r="C532" s="832" t="s">
        <v>604</v>
      </c>
      <c r="D532" s="832" t="s">
        <v>2078</v>
      </c>
      <c r="E532" s="832" t="s">
        <v>6369</v>
      </c>
      <c r="F532" s="832" t="s">
        <v>6470</v>
      </c>
      <c r="G532" s="832" t="s">
        <v>6471</v>
      </c>
      <c r="H532" s="849">
        <v>17</v>
      </c>
      <c r="I532" s="849">
        <v>2686</v>
      </c>
      <c r="J532" s="832">
        <v>1.275403608736942</v>
      </c>
      <c r="K532" s="832">
        <v>158</v>
      </c>
      <c r="L532" s="849">
        <v>13</v>
      </c>
      <c r="M532" s="849">
        <v>2106</v>
      </c>
      <c r="N532" s="832">
        <v>1</v>
      </c>
      <c r="O532" s="832">
        <v>162</v>
      </c>
      <c r="P532" s="849">
        <v>14</v>
      </c>
      <c r="Q532" s="849">
        <v>2268</v>
      </c>
      <c r="R532" s="837">
        <v>1.0769230769230769</v>
      </c>
      <c r="S532" s="850">
        <v>162</v>
      </c>
    </row>
    <row r="533" spans="1:19" ht="14.4" customHeight="1" x14ac:dyDescent="0.3">
      <c r="A533" s="831" t="s">
        <v>6372</v>
      </c>
      <c r="B533" s="832" t="s">
        <v>6373</v>
      </c>
      <c r="C533" s="832" t="s">
        <v>604</v>
      </c>
      <c r="D533" s="832" t="s">
        <v>2078</v>
      </c>
      <c r="E533" s="832" t="s">
        <v>6369</v>
      </c>
      <c r="F533" s="832" t="s">
        <v>6474</v>
      </c>
      <c r="G533" s="832" t="s">
        <v>6475</v>
      </c>
      <c r="H533" s="849">
        <v>1</v>
      </c>
      <c r="I533" s="849">
        <v>436</v>
      </c>
      <c r="J533" s="832"/>
      <c r="K533" s="832">
        <v>436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 t="s">
        <v>6372</v>
      </c>
      <c r="B534" s="832" t="s">
        <v>6373</v>
      </c>
      <c r="C534" s="832" t="s">
        <v>604</v>
      </c>
      <c r="D534" s="832" t="s">
        <v>2078</v>
      </c>
      <c r="E534" s="832" t="s">
        <v>6369</v>
      </c>
      <c r="F534" s="832" t="s">
        <v>6370</v>
      </c>
      <c r="G534" s="832" t="s">
        <v>6371</v>
      </c>
      <c r="H534" s="849">
        <v>27</v>
      </c>
      <c r="I534" s="849">
        <v>6345</v>
      </c>
      <c r="J534" s="832">
        <v>0.48613239350291143</v>
      </c>
      <c r="K534" s="832">
        <v>235</v>
      </c>
      <c r="L534" s="849">
        <v>52</v>
      </c>
      <c r="M534" s="849">
        <v>13052</v>
      </c>
      <c r="N534" s="832">
        <v>1</v>
      </c>
      <c r="O534" s="832">
        <v>251</v>
      </c>
      <c r="P534" s="849">
        <v>29</v>
      </c>
      <c r="Q534" s="849">
        <v>7279</v>
      </c>
      <c r="R534" s="837">
        <v>0.55769230769230771</v>
      </c>
      <c r="S534" s="850">
        <v>251</v>
      </c>
    </row>
    <row r="535" spans="1:19" ht="14.4" customHeight="1" x14ac:dyDescent="0.3">
      <c r="A535" s="831" t="s">
        <v>6372</v>
      </c>
      <c r="B535" s="832" t="s">
        <v>6373</v>
      </c>
      <c r="C535" s="832" t="s">
        <v>604</v>
      </c>
      <c r="D535" s="832" t="s">
        <v>2078</v>
      </c>
      <c r="E535" s="832" t="s">
        <v>6369</v>
      </c>
      <c r="F535" s="832" t="s">
        <v>6476</v>
      </c>
      <c r="G535" s="832" t="s">
        <v>6477</v>
      </c>
      <c r="H535" s="849">
        <v>6</v>
      </c>
      <c r="I535" s="849">
        <v>684</v>
      </c>
      <c r="J535" s="832">
        <v>5.7</v>
      </c>
      <c r="K535" s="832">
        <v>114</v>
      </c>
      <c r="L535" s="849">
        <v>1</v>
      </c>
      <c r="M535" s="849">
        <v>120</v>
      </c>
      <c r="N535" s="832">
        <v>1</v>
      </c>
      <c r="O535" s="832">
        <v>120</v>
      </c>
      <c r="P535" s="849">
        <v>4</v>
      </c>
      <c r="Q535" s="849">
        <v>480</v>
      </c>
      <c r="R535" s="837">
        <v>4</v>
      </c>
      <c r="S535" s="850">
        <v>120</v>
      </c>
    </row>
    <row r="536" spans="1:19" ht="14.4" customHeight="1" x14ac:dyDescent="0.3">
      <c r="A536" s="831" t="s">
        <v>6372</v>
      </c>
      <c r="B536" s="832" t="s">
        <v>6373</v>
      </c>
      <c r="C536" s="832" t="s">
        <v>604</v>
      </c>
      <c r="D536" s="832" t="s">
        <v>2078</v>
      </c>
      <c r="E536" s="832" t="s">
        <v>6369</v>
      </c>
      <c r="F536" s="832" t="s">
        <v>6480</v>
      </c>
      <c r="G536" s="832" t="s">
        <v>6481</v>
      </c>
      <c r="H536" s="849">
        <v>10</v>
      </c>
      <c r="I536" s="849">
        <v>1200</v>
      </c>
      <c r="J536" s="832">
        <v>1.6260162601626016</v>
      </c>
      <c r="K536" s="832">
        <v>120</v>
      </c>
      <c r="L536" s="849">
        <v>6</v>
      </c>
      <c r="M536" s="849">
        <v>738</v>
      </c>
      <c r="N536" s="832">
        <v>1</v>
      </c>
      <c r="O536" s="832">
        <v>123</v>
      </c>
      <c r="P536" s="849">
        <v>14</v>
      </c>
      <c r="Q536" s="849">
        <v>1722</v>
      </c>
      <c r="R536" s="837">
        <v>2.3333333333333335</v>
      </c>
      <c r="S536" s="850">
        <v>123</v>
      </c>
    </row>
    <row r="537" spans="1:19" ht="14.4" customHeight="1" x14ac:dyDescent="0.3">
      <c r="A537" s="831" t="s">
        <v>6372</v>
      </c>
      <c r="B537" s="832" t="s">
        <v>6373</v>
      </c>
      <c r="C537" s="832" t="s">
        <v>604</v>
      </c>
      <c r="D537" s="832" t="s">
        <v>2078</v>
      </c>
      <c r="E537" s="832" t="s">
        <v>6369</v>
      </c>
      <c r="F537" s="832" t="s">
        <v>6482</v>
      </c>
      <c r="G537" s="832" t="s">
        <v>6483</v>
      </c>
      <c r="H537" s="849">
        <v>3</v>
      </c>
      <c r="I537" s="849">
        <v>171</v>
      </c>
      <c r="J537" s="832"/>
      <c r="K537" s="832">
        <v>57</v>
      </c>
      <c r="L537" s="849"/>
      <c r="M537" s="849"/>
      <c r="N537" s="832"/>
      <c r="O537" s="832"/>
      <c r="P537" s="849">
        <v>1</v>
      </c>
      <c r="Q537" s="849">
        <v>59</v>
      </c>
      <c r="R537" s="837"/>
      <c r="S537" s="850">
        <v>59</v>
      </c>
    </row>
    <row r="538" spans="1:19" ht="14.4" customHeight="1" x14ac:dyDescent="0.3">
      <c r="A538" s="831" t="s">
        <v>6372</v>
      </c>
      <c r="B538" s="832" t="s">
        <v>6373</v>
      </c>
      <c r="C538" s="832" t="s">
        <v>604</v>
      </c>
      <c r="D538" s="832" t="s">
        <v>2078</v>
      </c>
      <c r="E538" s="832" t="s">
        <v>6369</v>
      </c>
      <c r="F538" s="832" t="s">
        <v>6484</v>
      </c>
      <c r="G538" s="832" t="s">
        <v>6485</v>
      </c>
      <c r="H538" s="849">
        <v>1</v>
      </c>
      <c r="I538" s="849">
        <v>179</v>
      </c>
      <c r="J538" s="832"/>
      <c r="K538" s="832">
        <v>179</v>
      </c>
      <c r="L538" s="849"/>
      <c r="M538" s="849"/>
      <c r="N538" s="832"/>
      <c r="O538" s="832"/>
      <c r="P538" s="849"/>
      <c r="Q538" s="849"/>
      <c r="R538" s="837"/>
      <c r="S538" s="850"/>
    </row>
    <row r="539" spans="1:19" ht="14.4" customHeight="1" x14ac:dyDescent="0.3">
      <c r="A539" s="831" t="s">
        <v>6372</v>
      </c>
      <c r="B539" s="832" t="s">
        <v>6373</v>
      </c>
      <c r="C539" s="832" t="s">
        <v>604</v>
      </c>
      <c r="D539" s="832" t="s">
        <v>2078</v>
      </c>
      <c r="E539" s="832" t="s">
        <v>6369</v>
      </c>
      <c r="F539" s="832" t="s">
        <v>6486</v>
      </c>
      <c r="G539" s="832" t="s">
        <v>6487</v>
      </c>
      <c r="H539" s="849">
        <v>1</v>
      </c>
      <c r="I539" s="849">
        <v>635</v>
      </c>
      <c r="J539" s="832"/>
      <c r="K539" s="832">
        <v>635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" customHeight="1" x14ac:dyDescent="0.3">
      <c r="A540" s="831" t="s">
        <v>6372</v>
      </c>
      <c r="B540" s="832" t="s">
        <v>6373</v>
      </c>
      <c r="C540" s="832" t="s">
        <v>604</v>
      </c>
      <c r="D540" s="832" t="s">
        <v>2078</v>
      </c>
      <c r="E540" s="832" t="s">
        <v>6369</v>
      </c>
      <c r="F540" s="832" t="s">
        <v>6488</v>
      </c>
      <c r="G540" s="832" t="s">
        <v>6489</v>
      </c>
      <c r="H540" s="849">
        <v>4</v>
      </c>
      <c r="I540" s="849">
        <v>1244</v>
      </c>
      <c r="J540" s="832"/>
      <c r="K540" s="832">
        <v>311</v>
      </c>
      <c r="L540" s="849"/>
      <c r="M540" s="849"/>
      <c r="N540" s="832"/>
      <c r="O540" s="832"/>
      <c r="P540" s="849">
        <v>1</v>
      </c>
      <c r="Q540" s="849">
        <v>319</v>
      </c>
      <c r="R540" s="837"/>
      <c r="S540" s="850">
        <v>319</v>
      </c>
    </row>
    <row r="541" spans="1:19" ht="14.4" customHeight="1" x14ac:dyDescent="0.3">
      <c r="A541" s="831" t="s">
        <v>6372</v>
      </c>
      <c r="B541" s="832" t="s">
        <v>6373</v>
      </c>
      <c r="C541" s="832" t="s">
        <v>604</v>
      </c>
      <c r="D541" s="832" t="s">
        <v>2078</v>
      </c>
      <c r="E541" s="832" t="s">
        <v>6369</v>
      </c>
      <c r="F541" s="832" t="s">
        <v>6492</v>
      </c>
      <c r="G541" s="832" t="s">
        <v>6493</v>
      </c>
      <c r="H541" s="849">
        <v>1</v>
      </c>
      <c r="I541" s="849">
        <v>126</v>
      </c>
      <c r="J541" s="832">
        <v>0.19090909090909092</v>
      </c>
      <c r="K541" s="832">
        <v>126</v>
      </c>
      <c r="L541" s="849">
        <v>5</v>
      </c>
      <c r="M541" s="849">
        <v>660</v>
      </c>
      <c r="N541" s="832">
        <v>1</v>
      </c>
      <c r="O541" s="832">
        <v>132</v>
      </c>
      <c r="P541" s="849"/>
      <c r="Q541" s="849"/>
      <c r="R541" s="837"/>
      <c r="S541" s="850"/>
    </row>
    <row r="542" spans="1:19" ht="14.4" customHeight="1" x14ac:dyDescent="0.3">
      <c r="A542" s="831" t="s">
        <v>6372</v>
      </c>
      <c r="B542" s="832" t="s">
        <v>6373</v>
      </c>
      <c r="C542" s="832" t="s">
        <v>604</v>
      </c>
      <c r="D542" s="832" t="s">
        <v>2078</v>
      </c>
      <c r="E542" s="832" t="s">
        <v>6369</v>
      </c>
      <c r="F542" s="832" t="s">
        <v>6494</v>
      </c>
      <c r="G542" s="832" t="s">
        <v>6495</v>
      </c>
      <c r="H542" s="849">
        <v>87</v>
      </c>
      <c r="I542" s="849">
        <v>9657</v>
      </c>
      <c r="J542" s="832">
        <v>0.89333950046253474</v>
      </c>
      <c r="K542" s="832">
        <v>111</v>
      </c>
      <c r="L542" s="849">
        <v>94</v>
      </c>
      <c r="M542" s="849">
        <v>10810</v>
      </c>
      <c r="N542" s="832">
        <v>1</v>
      </c>
      <c r="O542" s="832">
        <v>115</v>
      </c>
      <c r="P542" s="849">
        <v>91</v>
      </c>
      <c r="Q542" s="849">
        <v>10465</v>
      </c>
      <c r="R542" s="837">
        <v>0.96808510638297873</v>
      </c>
      <c r="S542" s="850">
        <v>115</v>
      </c>
    </row>
    <row r="543" spans="1:19" ht="14.4" customHeight="1" x14ac:dyDescent="0.3">
      <c r="A543" s="831" t="s">
        <v>6372</v>
      </c>
      <c r="B543" s="832" t="s">
        <v>6373</v>
      </c>
      <c r="C543" s="832" t="s">
        <v>604</v>
      </c>
      <c r="D543" s="832" t="s">
        <v>2078</v>
      </c>
      <c r="E543" s="832" t="s">
        <v>6369</v>
      </c>
      <c r="F543" s="832" t="s">
        <v>6508</v>
      </c>
      <c r="G543" s="832" t="s">
        <v>6509</v>
      </c>
      <c r="H543" s="849">
        <v>26</v>
      </c>
      <c r="I543" s="849">
        <v>5798</v>
      </c>
      <c r="J543" s="832">
        <v>1.0642437591776799</v>
      </c>
      <c r="K543" s="832">
        <v>223</v>
      </c>
      <c r="L543" s="849">
        <v>24</v>
      </c>
      <c r="M543" s="849">
        <v>5448</v>
      </c>
      <c r="N543" s="832">
        <v>1</v>
      </c>
      <c r="O543" s="832">
        <v>227</v>
      </c>
      <c r="P543" s="849">
        <v>26</v>
      </c>
      <c r="Q543" s="849">
        <v>5902</v>
      </c>
      <c r="R543" s="837">
        <v>1.0833333333333333</v>
      </c>
      <c r="S543" s="850">
        <v>227</v>
      </c>
    </row>
    <row r="544" spans="1:19" ht="14.4" customHeight="1" x14ac:dyDescent="0.3">
      <c r="A544" s="831" t="s">
        <v>6372</v>
      </c>
      <c r="B544" s="832" t="s">
        <v>6373</v>
      </c>
      <c r="C544" s="832" t="s">
        <v>604</v>
      </c>
      <c r="D544" s="832" t="s">
        <v>2078</v>
      </c>
      <c r="E544" s="832" t="s">
        <v>6369</v>
      </c>
      <c r="F544" s="832" t="s">
        <v>6510</v>
      </c>
      <c r="G544" s="832" t="s">
        <v>6511</v>
      </c>
      <c r="H544" s="849"/>
      <c r="I544" s="849"/>
      <c r="J544" s="832"/>
      <c r="K544" s="832"/>
      <c r="L544" s="849"/>
      <c r="M544" s="849"/>
      <c r="N544" s="832"/>
      <c r="O544" s="832"/>
      <c r="P544" s="849">
        <v>1</v>
      </c>
      <c r="Q544" s="849">
        <v>892</v>
      </c>
      <c r="R544" s="837"/>
      <c r="S544" s="850">
        <v>892</v>
      </c>
    </row>
    <row r="545" spans="1:19" ht="14.4" customHeight="1" x14ac:dyDescent="0.3">
      <c r="A545" s="831" t="s">
        <v>6372</v>
      </c>
      <c r="B545" s="832" t="s">
        <v>6373</v>
      </c>
      <c r="C545" s="832" t="s">
        <v>604</v>
      </c>
      <c r="D545" s="832" t="s">
        <v>2078</v>
      </c>
      <c r="E545" s="832" t="s">
        <v>6369</v>
      </c>
      <c r="F545" s="832" t="s">
        <v>6516</v>
      </c>
      <c r="G545" s="832" t="s">
        <v>6517</v>
      </c>
      <c r="H545" s="849">
        <v>2</v>
      </c>
      <c r="I545" s="849">
        <v>778</v>
      </c>
      <c r="J545" s="832">
        <v>0.64995822890559729</v>
      </c>
      <c r="K545" s="832">
        <v>389</v>
      </c>
      <c r="L545" s="849">
        <v>3</v>
      </c>
      <c r="M545" s="849">
        <v>1197</v>
      </c>
      <c r="N545" s="832">
        <v>1</v>
      </c>
      <c r="O545" s="832">
        <v>399</v>
      </c>
      <c r="P545" s="849">
        <v>1</v>
      </c>
      <c r="Q545" s="849">
        <v>400</v>
      </c>
      <c r="R545" s="837">
        <v>0.33416875522138678</v>
      </c>
      <c r="S545" s="850">
        <v>400</v>
      </c>
    </row>
    <row r="546" spans="1:19" ht="14.4" customHeight="1" x14ac:dyDescent="0.3">
      <c r="A546" s="831" t="s">
        <v>6372</v>
      </c>
      <c r="B546" s="832" t="s">
        <v>6373</v>
      </c>
      <c r="C546" s="832" t="s">
        <v>604</v>
      </c>
      <c r="D546" s="832" t="s">
        <v>2078</v>
      </c>
      <c r="E546" s="832" t="s">
        <v>6369</v>
      </c>
      <c r="F546" s="832" t="s">
        <v>6522</v>
      </c>
      <c r="G546" s="832" t="s">
        <v>6523</v>
      </c>
      <c r="H546" s="849">
        <v>1</v>
      </c>
      <c r="I546" s="849">
        <v>114</v>
      </c>
      <c r="J546" s="832">
        <v>0.95</v>
      </c>
      <c r="K546" s="832">
        <v>114</v>
      </c>
      <c r="L546" s="849">
        <v>1</v>
      </c>
      <c r="M546" s="849">
        <v>120</v>
      </c>
      <c r="N546" s="832">
        <v>1</v>
      </c>
      <c r="O546" s="832">
        <v>120</v>
      </c>
      <c r="P546" s="849">
        <v>1</v>
      </c>
      <c r="Q546" s="849">
        <v>120</v>
      </c>
      <c r="R546" s="837">
        <v>1</v>
      </c>
      <c r="S546" s="850">
        <v>120</v>
      </c>
    </row>
    <row r="547" spans="1:19" ht="14.4" customHeight="1" x14ac:dyDescent="0.3">
      <c r="A547" s="831" t="s">
        <v>6372</v>
      </c>
      <c r="B547" s="832" t="s">
        <v>6373</v>
      </c>
      <c r="C547" s="832" t="s">
        <v>604</v>
      </c>
      <c r="D547" s="832" t="s">
        <v>2078</v>
      </c>
      <c r="E547" s="832" t="s">
        <v>6369</v>
      </c>
      <c r="F547" s="832" t="s">
        <v>6532</v>
      </c>
      <c r="G547" s="832" t="s">
        <v>6533</v>
      </c>
      <c r="H547" s="849">
        <v>1</v>
      </c>
      <c r="I547" s="849">
        <v>171</v>
      </c>
      <c r="J547" s="832">
        <v>0.47765363128491622</v>
      </c>
      <c r="K547" s="832">
        <v>171</v>
      </c>
      <c r="L547" s="849">
        <v>2</v>
      </c>
      <c r="M547" s="849">
        <v>358</v>
      </c>
      <c r="N547" s="832">
        <v>1</v>
      </c>
      <c r="O547" s="832">
        <v>179</v>
      </c>
      <c r="P547" s="849"/>
      <c r="Q547" s="849"/>
      <c r="R547" s="837"/>
      <c r="S547" s="850"/>
    </row>
    <row r="548" spans="1:19" ht="14.4" customHeight="1" x14ac:dyDescent="0.3">
      <c r="A548" s="831" t="s">
        <v>6372</v>
      </c>
      <c r="B548" s="832" t="s">
        <v>6373</v>
      </c>
      <c r="C548" s="832" t="s">
        <v>604</v>
      </c>
      <c r="D548" s="832" t="s">
        <v>2076</v>
      </c>
      <c r="E548" s="832" t="s">
        <v>6374</v>
      </c>
      <c r="F548" s="832" t="s">
        <v>6377</v>
      </c>
      <c r="G548" s="832" t="s">
        <v>6378</v>
      </c>
      <c r="H548" s="849"/>
      <c r="I548" s="849"/>
      <c r="J548" s="832"/>
      <c r="K548" s="832"/>
      <c r="L548" s="849"/>
      <c r="M548" s="849"/>
      <c r="N548" s="832"/>
      <c r="O548" s="832"/>
      <c r="P548" s="849">
        <v>2.4</v>
      </c>
      <c r="Q548" s="849">
        <v>167.28</v>
      </c>
      <c r="R548" s="837"/>
      <c r="S548" s="850">
        <v>69.7</v>
      </c>
    </row>
    <row r="549" spans="1:19" ht="14.4" customHeight="1" x14ac:dyDescent="0.3">
      <c r="A549" s="831" t="s">
        <v>6372</v>
      </c>
      <c r="B549" s="832" t="s">
        <v>6373</v>
      </c>
      <c r="C549" s="832" t="s">
        <v>604</v>
      </c>
      <c r="D549" s="832" t="s">
        <v>2076</v>
      </c>
      <c r="E549" s="832" t="s">
        <v>6369</v>
      </c>
      <c r="F549" s="832" t="s">
        <v>6398</v>
      </c>
      <c r="G549" s="832" t="s">
        <v>6399</v>
      </c>
      <c r="H549" s="849"/>
      <c r="I549" s="849"/>
      <c r="J549" s="832"/>
      <c r="K549" s="832"/>
      <c r="L549" s="849"/>
      <c r="M549" s="849"/>
      <c r="N549" s="832"/>
      <c r="O549" s="832"/>
      <c r="P549" s="849">
        <v>2</v>
      </c>
      <c r="Q549" s="849">
        <v>166</v>
      </c>
      <c r="R549" s="837"/>
      <c r="S549" s="850">
        <v>83</v>
      </c>
    </row>
    <row r="550" spans="1:19" ht="14.4" customHeight="1" x14ac:dyDescent="0.3">
      <c r="A550" s="831" t="s">
        <v>6372</v>
      </c>
      <c r="B550" s="832" t="s">
        <v>6373</v>
      </c>
      <c r="C550" s="832" t="s">
        <v>604</v>
      </c>
      <c r="D550" s="832" t="s">
        <v>2076</v>
      </c>
      <c r="E550" s="832" t="s">
        <v>6369</v>
      </c>
      <c r="F550" s="832" t="s">
        <v>6400</v>
      </c>
      <c r="G550" s="832" t="s">
        <v>6401</v>
      </c>
      <c r="H550" s="849"/>
      <c r="I550" s="849"/>
      <c r="J550" s="832"/>
      <c r="K550" s="832"/>
      <c r="L550" s="849"/>
      <c r="M550" s="849"/>
      <c r="N550" s="832"/>
      <c r="O550" s="832"/>
      <c r="P550" s="849">
        <v>1</v>
      </c>
      <c r="Q550" s="849">
        <v>106</v>
      </c>
      <c r="R550" s="837"/>
      <c r="S550" s="850">
        <v>106</v>
      </c>
    </row>
    <row r="551" spans="1:19" ht="14.4" customHeight="1" x14ac:dyDescent="0.3">
      <c r="A551" s="831" t="s">
        <v>6372</v>
      </c>
      <c r="B551" s="832" t="s">
        <v>6373</v>
      </c>
      <c r="C551" s="832" t="s">
        <v>604</v>
      </c>
      <c r="D551" s="832" t="s">
        <v>2076</v>
      </c>
      <c r="E551" s="832" t="s">
        <v>6369</v>
      </c>
      <c r="F551" s="832" t="s">
        <v>6402</v>
      </c>
      <c r="G551" s="832" t="s">
        <v>6403</v>
      </c>
      <c r="H551" s="849"/>
      <c r="I551" s="849"/>
      <c r="J551" s="832"/>
      <c r="K551" s="832"/>
      <c r="L551" s="849"/>
      <c r="M551" s="849"/>
      <c r="N551" s="832"/>
      <c r="O551" s="832"/>
      <c r="P551" s="849">
        <v>2</v>
      </c>
      <c r="Q551" s="849">
        <v>74</v>
      </c>
      <c r="R551" s="837"/>
      <c r="S551" s="850">
        <v>37</v>
      </c>
    </row>
    <row r="552" spans="1:19" ht="14.4" customHeight="1" x14ac:dyDescent="0.3">
      <c r="A552" s="831" t="s">
        <v>6372</v>
      </c>
      <c r="B552" s="832" t="s">
        <v>6373</v>
      </c>
      <c r="C552" s="832" t="s">
        <v>604</v>
      </c>
      <c r="D552" s="832" t="s">
        <v>2076</v>
      </c>
      <c r="E552" s="832" t="s">
        <v>6369</v>
      </c>
      <c r="F552" s="832" t="s">
        <v>6411</v>
      </c>
      <c r="G552" s="832" t="s">
        <v>6412</v>
      </c>
      <c r="H552" s="849"/>
      <c r="I552" s="849"/>
      <c r="J552" s="832"/>
      <c r="K552" s="832"/>
      <c r="L552" s="849"/>
      <c r="M552" s="849"/>
      <c r="N552" s="832"/>
      <c r="O552" s="832"/>
      <c r="P552" s="849">
        <v>3</v>
      </c>
      <c r="Q552" s="849">
        <v>621</v>
      </c>
      <c r="R552" s="837"/>
      <c r="S552" s="850">
        <v>207</v>
      </c>
    </row>
    <row r="553" spans="1:19" ht="14.4" customHeight="1" x14ac:dyDescent="0.3">
      <c r="A553" s="831" t="s">
        <v>6372</v>
      </c>
      <c r="B553" s="832" t="s">
        <v>6373</v>
      </c>
      <c r="C553" s="832" t="s">
        <v>604</v>
      </c>
      <c r="D553" s="832" t="s">
        <v>2076</v>
      </c>
      <c r="E553" s="832" t="s">
        <v>6369</v>
      </c>
      <c r="F553" s="832" t="s">
        <v>6417</v>
      </c>
      <c r="G553" s="832" t="s">
        <v>6418</v>
      </c>
      <c r="H553" s="849"/>
      <c r="I553" s="849"/>
      <c r="J553" s="832"/>
      <c r="K553" s="832"/>
      <c r="L553" s="849"/>
      <c r="M553" s="849"/>
      <c r="N553" s="832"/>
      <c r="O553" s="832"/>
      <c r="P553" s="849">
        <v>6</v>
      </c>
      <c r="Q553" s="849">
        <v>594</v>
      </c>
      <c r="R553" s="837"/>
      <c r="S553" s="850">
        <v>99</v>
      </c>
    </row>
    <row r="554" spans="1:19" ht="14.4" customHeight="1" x14ac:dyDescent="0.3">
      <c r="A554" s="831" t="s">
        <v>6372</v>
      </c>
      <c r="B554" s="832" t="s">
        <v>6373</v>
      </c>
      <c r="C554" s="832" t="s">
        <v>604</v>
      </c>
      <c r="D554" s="832" t="s">
        <v>2076</v>
      </c>
      <c r="E554" s="832" t="s">
        <v>6369</v>
      </c>
      <c r="F554" s="832" t="s">
        <v>6423</v>
      </c>
      <c r="G554" s="832" t="s">
        <v>6424</v>
      </c>
      <c r="H554" s="849"/>
      <c r="I554" s="849"/>
      <c r="J554" s="832"/>
      <c r="K554" s="832"/>
      <c r="L554" s="849"/>
      <c r="M554" s="849"/>
      <c r="N554" s="832"/>
      <c r="O554" s="832"/>
      <c r="P554" s="849">
        <v>33</v>
      </c>
      <c r="Q554" s="849">
        <v>4158</v>
      </c>
      <c r="R554" s="837"/>
      <c r="S554" s="850">
        <v>126</v>
      </c>
    </row>
    <row r="555" spans="1:19" ht="14.4" customHeight="1" x14ac:dyDescent="0.3">
      <c r="A555" s="831" t="s">
        <v>6372</v>
      </c>
      <c r="B555" s="832" t="s">
        <v>6373</v>
      </c>
      <c r="C555" s="832" t="s">
        <v>604</v>
      </c>
      <c r="D555" s="832" t="s">
        <v>2076</v>
      </c>
      <c r="E555" s="832" t="s">
        <v>6369</v>
      </c>
      <c r="F555" s="832" t="s">
        <v>6443</v>
      </c>
      <c r="G555" s="832" t="s">
        <v>6444</v>
      </c>
      <c r="H555" s="849"/>
      <c r="I555" s="849"/>
      <c r="J555" s="832"/>
      <c r="K555" s="832"/>
      <c r="L555" s="849"/>
      <c r="M555" s="849"/>
      <c r="N555" s="832"/>
      <c r="O555" s="832"/>
      <c r="P555" s="849">
        <v>8</v>
      </c>
      <c r="Q555" s="849">
        <v>10480</v>
      </c>
      <c r="R555" s="837"/>
      <c r="S555" s="850">
        <v>1310</v>
      </c>
    </row>
    <row r="556" spans="1:19" ht="14.4" customHeight="1" x14ac:dyDescent="0.3">
      <c r="A556" s="831" t="s">
        <v>6372</v>
      </c>
      <c r="B556" s="832" t="s">
        <v>6373</v>
      </c>
      <c r="C556" s="832" t="s">
        <v>604</v>
      </c>
      <c r="D556" s="832" t="s">
        <v>2076</v>
      </c>
      <c r="E556" s="832" t="s">
        <v>6369</v>
      </c>
      <c r="F556" s="832" t="s">
        <v>6455</v>
      </c>
      <c r="G556" s="832" t="s">
        <v>6456</v>
      </c>
      <c r="H556" s="849"/>
      <c r="I556" s="849"/>
      <c r="J556" s="832"/>
      <c r="K556" s="832"/>
      <c r="L556" s="849"/>
      <c r="M556" s="849"/>
      <c r="N556" s="832"/>
      <c r="O556" s="832"/>
      <c r="P556" s="849">
        <v>31</v>
      </c>
      <c r="Q556" s="849">
        <v>1033.33</v>
      </c>
      <c r="R556" s="837"/>
      <c r="S556" s="850">
        <v>33.333225806451608</v>
      </c>
    </row>
    <row r="557" spans="1:19" ht="14.4" customHeight="1" x14ac:dyDescent="0.3">
      <c r="A557" s="831" t="s">
        <v>6372</v>
      </c>
      <c r="B557" s="832" t="s">
        <v>6373</v>
      </c>
      <c r="C557" s="832" t="s">
        <v>604</v>
      </c>
      <c r="D557" s="832" t="s">
        <v>2076</v>
      </c>
      <c r="E557" s="832" t="s">
        <v>6369</v>
      </c>
      <c r="F557" s="832" t="s">
        <v>6461</v>
      </c>
      <c r="G557" s="832" t="s">
        <v>6462</v>
      </c>
      <c r="H557" s="849"/>
      <c r="I557" s="849"/>
      <c r="J557" s="832"/>
      <c r="K557" s="832"/>
      <c r="L557" s="849"/>
      <c r="M557" s="849"/>
      <c r="N557" s="832"/>
      <c r="O557" s="832"/>
      <c r="P557" s="849">
        <v>8</v>
      </c>
      <c r="Q557" s="849">
        <v>688</v>
      </c>
      <c r="R557" s="837"/>
      <c r="S557" s="850">
        <v>86</v>
      </c>
    </row>
    <row r="558" spans="1:19" ht="14.4" customHeight="1" x14ac:dyDescent="0.3">
      <c r="A558" s="831" t="s">
        <v>6372</v>
      </c>
      <c r="B558" s="832" t="s">
        <v>6373</v>
      </c>
      <c r="C558" s="832" t="s">
        <v>604</v>
      </c>
      <c r="D558" s="832" t="s">
        <v>2076</v>
      </c>
      <c r="E558" s="832" t="s">
        <v>6369</v>
      </c>
      <c r="F558" s="832" t="s">
        <v>6463</v>
      </c>
      <c r="G558" s="832" t="s">
        <v>6464</v>
      </c>
      <c r="H558" s="849"/>
      <c r="I558" s="849"/>
      <c r="J558" s="832"/>
      <c r="K558" s="832"/>
      <c r="L558" s="849"/>
      <c r="M558" s="849"/>
      <c r="N558" s="832"/>
      <c r="O558" s="832"/>
      <c r="P558" s="849">
        <v>8</v>
      </c>
      <c r="Q558" s="849">
        <v>256</v>
      </c>
      <c r="R558" s="837"/>
      <c r="S558" s="850">
        <v>32</v>
      </c>
    </row>
    <row r="559" spans="1:19" ht="14.4" customHeight="1" x14ac:dyDescent="0.3">
      <c r="A559" s="831" t="s">
        <v>6372</v>
      </c>
      <c r="B559" s="832" t="s">
        <v>6373</v>
      </c>
      <c r="C559" s="832" t="s">
        <v>604</v>
      </c>
      <c r="D559" s="832" t="s">
        <v>2076</v>
      </c>
      <c r="E559" s="832" t="s">
        <v>6369</v>
      </c>
      <c r="F559" s="832" t="s">
        <v>6467</v>
      </c>
      <c r="G559" s="832" t="s">
        <v>6468</v>
      </c>
      <c r="H559" s="849"/>
      <c r="I559" s="849"/>
      <c r="J559" s="832"/>
      <c r="K559" s="832"/>
      <c r="L559" s="849"/>
      <c r="M559" s="849"/>
      <c r="N559" s="832"/>
      <c r="O559" s="832"/>
      <c r="P559" s="849">
        <v>1</v>
      </c>
      <c r="Q559" s="849">
        <v>395</v>
      </c>
      <c r="R559" s="837"/>
      <c r="S559" s="850">
        <v>395</v>
      </c>
    </row>
    <row r="560" spans="1:19" ht="14.4" customHeight="1" x14ac:dyDescent="0.3">
      <c r="A560" s="831" t="s">
        <v>6372</v>
      </c>
      <c r="B560" s="832" t="s">
        <v>6373</v>
      </c>
      <c r="C560" s="832" t="s">
        <v>604</v>
      </c>
      <c r="D560" s="832" t="s">
        <v>2076</v>
      </c>
      <c r="E560" s="832" t="s">
        <v>6369</v>
      </c>
      <c r="F560" s="832" t="s">
        <v>6370</v>
      </c>
      <c r="G560" s="832" t="s">
        <v>6371</v>
      </c>
      <c r="H560" s="849"/>
      <c r="I560" s="849"/>
      <c r="J560" s="832"/>
      <c r="K560" s="832"/>
      <c r="L560" s="849"/>
      <c r="M560" s="849"/>
      <c r="N560" s="832"/>
      <c r="O560" s="832"/>
      <c r="P560" s="849">
        <v>8</v>
      </c>
      <c r="Q560" s="849">
        <v>2008</v>
      </c>
      <c r="R560" s="837"/>
      <c r="S560" s="850">
        <v>251</v>
      </c>
    </row>
    <row r="561" spans="1:19" ht="14.4" customHeight="1" x14ac:dyDescent="0.3">
      <c r="A561" s="831" t="s">
        <v>6372</v>
      </c>
      <c r="B561" s="832" t="s">
        <v>6373</v>
      </c>
      <c r="C561" s="832" t="s">
        <v>604</v>
      </c>
      <c r="D561" s="832" t="s">
        <v>2068</v>
      </c>
      <c r="E561" s="832" t="s">
        <v>6369</v>
      </c>
      <c r="F561" s="832" t="s">
        <v>6411</v>
      </c>
      <c r="G561" s="832" t="s">
        <v>6412</v>
      </c>
      <c r="H561" s="849"/>
      <c r="I561" s="849"/>
      <c r="J561" s="832"/>
      <c r="K561" s="832"/>
      <c r="L561" s="849"/>
      <c r="M561" s="849"/>
      <c r="N561" s="832"/>
      <c r="O561" s="832"/>
      <c r="P561" s="849">
        <v>1</v>
      </c>
      <c r="Q561" s="849">
        <v>207</v>
      </c>
      <c r="R561" s="837"/>
      <c r="S561" s="850">
        <v>207</v>
      </c>
    </row>
    <row r="562" spans="1:19" ht="14.4" customHeight="1" x14ac:dyDescent="0.3">
      <c r="A562" s="831" t="s">
        <v>6372</v>
      </c>
      <c r="B562" s="832" t="s">
        <v>6373</v>
      </c>
      <c r="C562" s="832" t="s">
        <v>604</v>
      </c>
      <c r="D562" s="832" t="s">
        <v>2068</v>
      </c>
      <c r="E562" s="832" t="s">
        <v>6369</v>
      </c>
      <c r="F562" s="832" t="s">
        <v>6423</v>
      </c>
      <c r="G562" s="832" t="s">
        <v>6424</v>
      </c>
      <c r="H562" s="849"/>
      <c r="I562" s="849"/>
      <c r="J562" s="832"/>
      <c r="K562" s="832"/>
      <c r="L562" s="849"/>
      <c r="M562" s="849"/>
      <c r="N562" s="832"/>
      <c r="O562" s="832"/>
      <c r="P562" s="849">
        <v>17</v>
      </c>
      <c r="Q562" s="849">
        <v>2142</v>
      </c>
      <c r="R562" s="837"/>
      <c r="S562" s="850">
        <v>126</v>
      </c>
    </row>
    <row r="563" spans="1:19" ht="14.4" customHeight="1" x14ac:dyDescent="0.3">
      <c r="A563" s="831" t="s">
        <v>6372</v>
      </c>
      <c r="B563" s="832" t="s">
        <v>6373</v>
      </c>
      <c r="C563" s="832" t="s">
        <v>604</v>
      </c>
      <c r="D563" s="832" t="s">
        <v>2068</v>
      </c>
      <c r="E563" s="832" t="s">
        <v>6369</v>
      </c>
      <c r="F563" s="832" t="s">
        <v>6455</v>
      </c>
      <c r="G563" s="832" t="s">
        <v>6456</v>
      </c>
      <c r="H563" s="849"/>
      <c r="I563" s="849"/>
      <c r="J563" s="832"/>
      <c r="K563" s="832"/>
      <c r="L563" s="849"/>
      <c r="M563" s="849"/>
      <c r="N563" s="832"/>
      <c r="O563" s="832"/>
      <c r="P563" s="849">
        <v>15</v>
      </c>
      <c r="Q563" s="849">
        <v>499.99</v>
      </c>
      <c r="R563" s="837"/>
      <c r="S563" s="850">
        <v>33.332666666666668</v>
      </c>
    </row>
    <row r="564" spans="1:19" ht="14.4" customHeight="1" x14ac:dyDescent="0.3">
      <c r="A564" s="831" t="s">
        <v>6372</v>
      </c>
      <c r="B564" s="832" t="s">
        <v>6373</v>
      </c>
      <c r="C564" s="832" t="s">
        <v>604</v>
      </c>
      <c r="D564" s="832" t="s">
        <v>2068</v>
      </c>
      <c r="E564" s="832" t="s">
        <v>6369</v>
      </c>
      <c r="F564" s="832" t="s">
        <v>6467</v>
      </c>
      <c r="G564" s="832" t="s">
        <v>6468</v>
      </c>
      <c r="H564" s="849"/>
      <c r="I564" s="849"/>
      <c r="J564" s="832"/>
      <c r="K564" s="832"/>
      <c r="L564" s="849"/>
      <c r="M564" s="849"/>
      <c r="N564" s="832"/>
      <c r="O564" s="832"/>
      <c r="P564" s="849">
        <v>1</v>
      </c>
      <c r="Q564" s="849">
        <v>395</v>
      </c>
      <c r="R564" s="837"/>
      <c r="S564" s="850">
        <v>395</v>
      </c>
    </row>
    <row r="565" spans="1:19" ht="14.4" customHeight="1" thickBot="1" x14ac:dyDescent="0.35">
      <c r="A565" s="839" t="s">
        <v>6372</v>
      </c>
      <c r="B565" s="840" t="s">
        <v>6373</v>
      </c>
      <c r="C565" s="840" t="s">
        <v>604</v>
      </c>
      <c r="D565" s="840" t="s">
        <v>2068</v>
      </c>
      <c r="E565" s="840" t="s">
        <v>6369</v>
      </c>
      <c r="F565" s="840" t="s">
        <v>6508</v>
      </c>
      <c r="G565" s="840" t="s">
        <v>6509</v>
      </c>
      <c r="H565" s="851"/>
      <c r="I565" s="851"/>
      <c r="J565" s="840"/>
      <c r="K565" s="840"/>
      <c r="L565" s="851"/>
      <c r="M565" s="851"/>
      <c r="N565" s="840"/>
      <c r="O565" s="840"/>
      <c r="P565" s="851">
        <v>1</v>
      </c>
      <c r="Q565" s="851">
        <v>227</v>
      </c>
      <c r="R565" s="845"/>
      <c r="S565" s="852">
        <v>227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27172285</v>
      </c>
      <c r="C3" s="344">
        <f t="shared" ref="C3:R3" si="0">SUBTOTAL(9,C6:C1048576)</f>
        <v>22.129051800502719</v>
      </c>
      <c r="D3" s="344">
        <f t="shared" si="0"/>
        <v>26994347.950000003</v>
      </c>
      <c r="E3" s="344">
        <f t="shared" si="0"/>
        <v>23</v>
      </c>
      <c r="F3" s="344">
        <f t="shared" si="0"/>
        <v>26527912.979999997</v>
      </c>
      <c r="G3" s="347">
        <f>IF(D3&lt;&gt;0,F3/D3,"")</f>
        <v>0.98272101364093123</v>
      </c>
      <c r="H3" s="343">
        <f t="shared" si="0"/>
        <v>14513461.709999995</v>
      </c>
      <c r="I3" s="344">
        <f t="shared" si="0"/>
        <v>0.92423133676782843</v>
      </c>
      <c r="J3" s="344">
        <f t="shared" si="0"/>
        <v>15758735.420000033</v>
      </c>
      <c r="K3" s="344">
        <f t="shared" si="0"/>
        <v>2</v>
      </c>
      <c r="L3" s="344">
        <f t="shared" si="0"/>
        <v>17278919.950000022</v>
      </c>
      <c r="M3" s="345">
        <f>IF(J3&lt;&gt;0,L3/J3,"")</f>
        <v>1.0964661496931196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6540</v>
      </c>
      <c r="B6" s="887">
        <v>2853</v>
      </c>
      <c r="C6" s="825">
        <v>1.5841199333703497</v>
      </c>
      <c r="D6" s="887">
        <v>1801</v>
      </c>
      <c r="E6" s="825">
        <v>1</v>
      </c>
      <c r="F6" s="887">
        <v>1251</v>
      </c>
      <c r="G6" s="830">
        <v>0.69461410327595785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6541</v>
      </c>
      <c r="B7" s="889">
        <v>2414</v>
      </c>
      <c r="C7" s="832">
        <v>3.0582899421027965</v>
      </c>
      <c r="D7" s="889">
        <v>789.32999999999993</v>
      </c>
      <c r="E7" s="832">
        <v>1</v>
      </c>
      <c r="F7" s="889">
        <v>1132</v>
      </c>
      <c r="G7" s="837">
        <v>1.4341276779040453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6542</v>
      </c>
      <c r="B8" s="889">
        <v>1644</v>
      </c>
      <c r="C8" s="832">
        <v>1.3692469141971917</v>
      </c>
      <c r="D8" s="889">
        <v>1200.6599999999999</v>
      </c>
      <c r="E8" s="832">
        <v>1</v>
      </c>
      <c r="F8" s="889">
        <v>1857</v>
      </c>
      <c r="G8" s="837">
        <v>1.5466493428614263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6543</v>
      </c>
      <c r="B9" s="889">
        <v>1177</v>
      </c>
      <c r="C9" s="832">
        <v>0.77998674618952946</v>
      </c>
      <c r="D9" s="889">
        <v>1509</v>
      </c>
      <c r="E9" s="832">
        <v>1</v>
      </c>
      <c r="F9" s="889">
        <v>1008</v>
      </c>
      <c r="G9" s="837">
        <v>0.66799204771371767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6544</v>
      </c>
      <c r="B10" s="889">
        <v>235</v>
      </c>
      <c r="C10" s="832">
        <v>0.93253968253968256</v>
      </c>
      <c r="D10" s="889">
        <v>252</v>
      </c>
      <c r="E10" s="832">
        <v>1</v>
      </c>
      <c r="F10" s="889">
        <v>126</v>
      </c>
      <c r="G10" s="837">
        <v>0.5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6545</v>
      </c>
      <c r="B11" s="889">
        <v>2355</v>
      </c>
      <c r="C11" s="832">
        <v>0.44905640949368175</v>
      </c>
      <c r="D11" s="889">
        <v>5244.33</v>
      </c>
      <c r="E11" s="832">
        <v>1</v>
      </c>
      <c r="F11" s="889">
        <v>871</v>
      </c>
      <c r="G11" s="837">
        <v>0.16608413276815151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6546</v>
      </c>
      <c r="B12" s="889">
        <v>3680</v>
      </c>
      <c r="C12" s="832">
        <v>0.12031255108379377</v>
      </c>
      <c r="D12" s="889">
        <v>30587</v>
      </c>
      <c r="E12" s="832">
        <v>1</v>
      </c>
      <c r="F12" s="889">
        <v>1007</v>
      </c>
      <c r="G12" s="837">
        <v>3.2922483407983781E-2</v>
      </c>
      <c r="H12" s="889"/>
      <c r="I12" s="832"/>
      <c r="J12" s="889">
        <v>55457.319999999992</v>
      </c>
      <c r="K12" s="832">
        <v>1</v>
      </c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6547</v>
      </c>
      <c r="B13" s="889">
        <v>236</v>
      </c>
      <c r="C13" s="832">
        <v>0.44002759495086985</v>
      </c>
      <c r="D13" s="889">
        <v>536.32999999999993</v>
      </c>
      <c r="E13" s="832">
        <v>1</v>
      </c>
      <c r="F13" s="889">
        <v>126</v>
      </c>
      <c r="G13" s="837">
        <v>0.23492998713478644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6548</v>
      </c>
      <c r="B14" s="889">
        <v>31198</v>
      </c>
      <c r="C14" s="832">
        <v>0.66274376513574373</v>
      </c>
      <c r="D14" s="889">
        <v>47074</v>
      </c>
      <c r="E14" s="832">
        <v>1</v>
      </c>
      <c r="F14" s="889">
        <v>42402</v>
      </c>
      <c r="G14" s="837">
        <v>0.90075200747758843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6549</v>
      </c>
      <c r="B15" s="889">
        <v>470</v>
      </c>
      <c r="C15" s="832"/>
      <c r="D15" s="889"/>
      <c r="E15" s="832"/>
      <c r="F15" s="889">
        <v>526</v>
      </c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6550</v>
      </c>
      <c r="B16" s="889">
        <v>706</v>
      </c>
      <c r="C16" s="832">
        <v>1.8677248677248677</v>
      </c>
      <c r="D16" s="889">
        <v>378</v>
      </c>
      <c r="E16" s="832">
        <v>1</v>
      </c>
      <c r="F16" s="889">
        <v>754</v>
      </c>
      <c r="G16" s="837">
        <v>1.9947089947089947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6551</v>
      </c>
      <c r="B17" s="889"/>
      <c r="C17" s="832"/>
      <c r="D17" s="889">
        <v>252</v>
      </c>
      <c r="E17" s="832">
        <v>1</v>
      </c>
      <c r="F17" s="889">
        <v>503</v>
      </c>
      <c r="G17" s="837">
        <v>1.996031746031746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6552</v>
      </c>
      <c r="B18" s="889">
        <v>118</v>
      </c>
      <c r="C18" s="832">
        <v>0.24789915966386555</v>
      </c>
      <c r="D18" s="889">
        <v>476</v>
      </c>
      <c r="E18" s="832">
        <v>1</v>
      </c>
      <c r="F18" s="889">
        <v>126</v>
      </c>
      <c r="G18" s="837">
        <v>0.26470588235294118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6553</v>
      </c>
      <c r="B19" s="889">
        <v>471</v>
      </c>
      <c r="C19" s="832">
        <v>0.29176190741669922</v>
      </c>
      <c r="D19" s="889">
        <v>1614.33</v>
      </c>
      <c r="E19" s="832">
        <v>1</v>
      </c>
      <c r="F19" s="889">
        <v>1883</v>
      </c>
      <c r="G19" s="837">
        <v>1.166428177634065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6554</v>
      </c>
      <c r="B20" s="889">
        <v>1439</v>
      </c>
      <c r="C20" s="832">
        <v>0.62619669277632728</v>
      </c>
      <c r="D20" s="889">
        <v>2298</v>
      </c>
      <c r="E20" s="832">
        <v>1</v>
      </c>
      <c r="F20" s="889">
        <v>1693</v>
      </c>
      <c r="G20" s="837">
        <v>0.73672758920800696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6555</v>
      </c>
      <c r="B21" s="889">
        <v>2829</v>
      </c>
      <c r="C21" s="832">
        <v>0.84296781883194283</v>
      </c>
      <c r="D21" s="889">
        <v>3356</v>
      </c>
      <c r="E21" s="832">
        <v>1</v>
      </c>
      <c r="F21" s="889">
        <v>3368</v>
      </c>
      <c r="G21" s="837">
        <v>1.0035756853396902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6556</v>
      </c>
      <c r="B22" s="889">
        <v>354</v>
      </c>
      <c r="C22" s="832"/>
      <c r="D22" s="889"/>
      <c r="E22" s="832"/>
      <c r="F22" s="889">
        <v>502</v>
      </c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6557</v>
      </c>
      <c r="B23" s="889">
        <v>471</v>
      </c>
      <c r="C23" s="832">
        <v>0.46819085487077533</v>
      </c>
      <c r="D23" s="889">
        <v>1006</v>
      </c>
      <c r="E23" s="832">
        <v>1</v>
      </c>
      <c r="F23" s="889">
        <v>378</v>
      </c>
      <c r="G23" s="837">
        <v>0.37574552683896623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6558</v>
      </c>
      <c r="B24" s="889">
        <v>856</v>
      </c>
      <c r="C24" s="832">
        <v>2.2645502645502646</v>
      </c>
      <c r="D24" s="889">
        <v>378</v>
      </c>
      <c r="E24" s="832">
        <v>1</v>
      </c>
      <c r="F24" s="889">
        <v>2382</v>
      </c>
      <c r="G24" s="837">
        <v>6.3015873015873014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6559</v>
      </c>
      <c r="B25" s="889">
        <v>9956</v>
      </c>
      <c r="C25" s="832">
        <v>0.5570207780611246</v>
      </c>
      <c r="D25" s="889">
        <v>17873.66</v>
      </c>
      <c r="E25" s="832">
        <v>1</v>
      </c>
      <c r="F25" s="889">
        <v>11776</v>
      </c>
      <c r="G25" s="837">
        <v>0.65884659325510275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6560</v>
      </c>
      <c r="B26" s="889">
        <v>12682</v>
      </c>
      <c r="C26" s="832">
        <v>0.64221340302714336</v>
      </c>
      <c r="D26" s="889">
        <v>19747.330000000002</v>
      </c>
      <c r="E26" s="832">
        <v>1</v>
      </c>
      <c r="F26" s="889">
        <v>26624</v>
      </c>
      <c r="G26" s="837">
        <v>1.3482329003465277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2037</v>
      </c>
      <c r="B27" s="889">
        <v>27094143</v>
      </c>
      <c r="C27" s="832">
        <v>1.0090501954640279</v>
      </c>
      <c r="D27" s="889">
        <v>26851134.980000004</v>
      </c>
      <c r="E27" s="832">
        <v>1</v>
      </c>
      <c r="F27" s="889">
        <v>26425103.979999997</v>
      </c>
      <c r="G27" s="837">
        <v>0.98413359434089709</v>
      </c>
      <c r="H27" s="889">
        <v>14513461.709999995</v>
      </c>
      <c r="I27" s="832">
        <v>0.92423133676782843</v>
      </c>
      <c r="J27" s="889">
        <v>15703278.100000033</v>
      </c>
      <c r="K27" s="832">
        <v>1</v>
      </c>
      <c r="L27" s="889">
        <v>17278919.950000022</v>
      </c>
      <c r="M27" s="837">
        <v>1.1003384032280485</v>
      </c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6561</v>
      </c>
      <c r="B28" s="889">
        <v>464</v>
      </c>
      <c r="C28" s="832">
        <v>1.8412698412698412</v>
      </c>
      <c r="D28" s="889">
        <v>252</v>
      </c>
      <c r="E28" s="832">
        <v>1</v>
      </c>
      <c r="F28" s="889">
        <v>1890</v>
      </c>
      <c r="G28" s="837">
        <v>7.5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6562</v>
      </c>
      <c r="B29" s="889">
        <v>236</v>
      </c>
      <c r="C29" s="832">
        <v>1.873015873015873</v>
      </c>
      <c r="D29" s="889">
        <v>126</v>
      </c>
      <c r="E29" s="832">
        <v>1</v>
      </c>
      <c r="F29" s="889">
        <v>372</v>
      </c>
      <c r="G29" s="837">
        <v>2.9523809523809526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6563</v>
      </c>
      <c r="B30" s="891">
        <v>1298</v>
      </c>
      <c r="C30" s="840">
        <v>0.2008666047663262</v>
      </c>
      <c r="D30" s="891">
        <v>6462</v>
      </c>
      <c r="E30" s="840">
        <v>1</v>
      </c>
      <c r="F30" s="891">
        <v>252</v>
      </c>
      <c r="G30" s="845">
        <v>3.8997214484679667E-2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4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8173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30425.380000000005</v>
      </c>
      <c r="G3" s="208">
        <f t="shared" si="0"/>
        <v>41685746.710000031</v>
      </c>
      <c r="H3" s="208"/>
      <c r="I3" s="208"/>
      <c r="J3" s="208">
        <f t="shared" si="0"/>
        <v>31007.269999999997</v>
      </c>
      <c r="K3" s="208">
        <f t="shared" si="0"/>
        <v>42753083.36999999</v>
      </c>
      <c r="L3" s="208"/>
      <c r="M3" s="208"/>
      <c r="N3" s="208">
        <f t="shared" si="0"/>
        <v>32618.600000000002</v>
      </c>
      <c r="O3" s="208">
        <f t="shared" si="0"/>
        <v>43806832.93</v>
      </c>
      <c r="P3" s="79">
        <f>IF(K3=0,0,O3/K3)</f>
        <v>1.0246473348104626</v>
      </c>
      <c r="Q3" s="209">
        <f>IF(N3=0,0,O3/N3)</f>
        <v>1343.0016288252714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6564</v>
      </c>
      <c r="B6" s="825" t="s">
        <v>6373</v>
      </c>
      <c r="C6" s="825" t="s">
        <v>6369</v>
      </c>
      <c r="D6" s="825" t="s">
        <v>6402</v>
      </c>
      <c r="E6" s="825" t="s">
        <v>6403</v>
      </c>
      <c r="F6" s="225">
        <v>1</v>
      </c>
      <c r="G6" s="225">
        <v>35</v>
      </c>
      <c r="H6" s="225"/>
      <c r="I6" s="225">
        <v>35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6564</v>
      </c>
      <c r="B7" s="832" t="s">
        <v>6373</v>
      </c>
      <c r="C7" s="832" t="s">
        <v>6369</v>
      </c>
      <c r="D7" s="832" t="s">
        <v>6417</v>
      </c>
      <c r="E7" s="832" t="s">
        <v>6418</v>
      </c>
      <c r="F7" s="849"/>
      <c r="G7" s="849"/>
      <c r="H7" s="849"/>
      <c r="I7" s="849"/>
      <c r="J7" s="849">
        <v>1</v>
      </c>
      <c r="K7" s="849">
        <v>99</v>
      </c>
      <c r="L7" s="849">
        <v>1</v>
      </c>
      <c r="M7" s="849">
        <v>99</v>
      </c>
      <c r="N7" s="849"/>
      <c r="O7" s="849"/>
      <c r="P7" s="837"/>
      <c r="Q7" s="850"/>
    </row>
    <row r="8" spans="1:17" ht="14.4" customHeight="1" x14ac:dyDescent="0.3">
      <c r="A8" s="831" t="s">
        <v>6564</v>
      </c>
      <c r="B8" s="832" t="s">
        <v>6373</v>
      </c>
      <c r="C8" s="832" t="s">
        <v>6369</v>
      </c>
      <c r="D8" s="832" t="s">
        <v>6423</v>
      </c>
      <c r="E8" s="832" t="s">
        <v>6424</v>
      </c>
      <c r="F8" s="849">
        <v>9</v>
      </c>
      <c r="G8" s="849">
        <v>1062</v>
      </c>
      <c r="H8" s="849">
        <v>1.6857142857142857</v>
      </c>
      <c r="I8" s="849">
        <v>118</v>
      </c>
      <c r="J8" s="849">
        <v>5</v>
      </c>
      <c r="K8" s="849">
        <v>630</v>
      </c>
      <c r="L8" s="849">
        <v>1</v>
      </c>
      <c r="M8" s="849">
        <v>126</v>
      </c>
      <c r="N8" s="849">
        <v>3</v>
      </c>
      <c r="O8" s="849">
        <v>378</v>
      </c>
      <c r="P8" s="837">
        <v>0.6</v>
      </c>
      <c r="Q8" s="850">
        <v>126</v>
      </c>
    </row>
    <row r="9" spans="1:17" ht="14.4" customHeight="1" x14ac:dyDescent="0.3">
      <c r="A9" s="831" t="s">
        <v>6564</v>
      </c>
      <c r="B9" s="832" t="s">
        <v>6373</v>
      </c>
      <c r="C9" s="832" t="s">
        <v>6369</v>
      </c>
      <c r="D9" s="832" t="s">
        <v>6370</v>
      </c>
      <c r="E9" s="832" t="s">
        <v>6371</v>
      </c>
      <c r="F9" s="849">
        <v>7</v>
      </c>
      <c r="G9" s="849">
        <v>1645</v>
      </c>
      <c r="H9" s="849">
        <v>2.1845949535192561</v>
      </c>
      <c r="I9" s="849">
        <v>235</v>
      </c>
      <c r="J9" s="849">
        <v>3</v>
      </c>
      <c r="K9" s="849">
        <v>753</v>
      </c>
      <c r="L9" s="849">
        <v>1</v>
      </c>
      <c r="M9" s="849">
        <v>251</v>
      </c>
      <c r="N9" s="849">
        <v>3</v>
      </c>
      <c r="O9" s="849">
        <v>753</v>
      </c>
      <c r="P9" s="837">
        <v>1</v>
      </c>
      <c r="Q9" s="850">
        <v>251</v>
      </c>
    </row>
    <row r="10" spans="1:17" ht="14.4" customHeight="1" x14ac:dyDescent="0.3">
      <c r="A10" s="831" t="s">
        <v>6564</v>
      </c>
      <c r="B10" s="832" t="s">
        <v>6373</v>
      </c>
      <c r="C10" s="832" t="s">
        <v>6369</v>
      </c>
      <c r="D10" s="832" t="s">
        <v>6476</v>
      </c>
      <c r="E10" s="832" t="s">
        <v>6477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120</v>
      </c>
      <c r="P10" s="837"/>
      <c r="Q10" s="850">
        <v>120</v>
      </c>
    </row>
    <row r="11" spans="1:17" ht="14.4" customHeight="1" x14ac:dyDescent="0.3">
      <c r="A11" s="831" t="s">
        <v>6564</v>
      </c>
      <c r="B11" s="832" t="s">
        <v>6373</v>
      </c>
      <c r="C11" s="832" t="s">
        <v>6369</v>
      </c>
      <c r="D11" s="832" t="s">
        <v>6488</v>
      </c>
      <c r="E11" s="832" t="s">
        <v>6489</v>
      </c>
      <c r="F11" s="849"/>
      <c r="G11" s="849"/>
      <c r="H11" s="849"/>
      <c r="I11" s="849"/>
      <c r="J11" s="849">
        <v>1</v>
      </c>
      <c r="K11" s="849">
        <v>319</v>
      </c>
      <c r="L11" s="849">
        <v>1</v>
      </c>
      <c r="M11" s="849">
        <v>319</v>
      </c>
      <c r="N11" s="849"/>
      <c r="O11" s="849"/>
      <c r="P11" s="837"/>
      <c r="Q11" s="850"/>
    </row>
    <row r="12" spans="1:17" ht="14.4" customHeight="1" x14ac:dyDescent="0.3">
      <c r="A12" s="831" t="s">
        <v>6564</v>
      </c>
      <c r="B12" s="832" t="s">
        <v>6373</v>
      </c>
      <c r="C12" s="832" t="s">
        <v>6369</v>
      </c>
      <c r="D12" s="832" t="s">
        <v>6494</v>
      </c>
      <c r="E12" s="832" t="s">
        <v>6495</v>
      </c>
      <c r="F12" s="849">
        <v>1</v>
      </c>
      <c r="G12" s="849">
        <v>111</v>
      </c>
      <c r="H12" s="849"/>
      <c r="I12" s="849">
        <v>111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6565</v>
      </c>
      <c r="B13" s="832" t="s">
        <v>6373</v>
      </c>
      <c r="C13" s="832" t="s">
        <v>6369</v>
      </c>
      <c r="D13" s="832" t="s">
        <v>6402</v>
      </c>
      <c r="E13" s="832" t="s">
        <v>6403</v>
      </c>
      <c r="F13" s="849">
        <v>1</v>
      </c>
      <c r="G13" s="849">
        <v>35</v>
      </c>
      <c r="H13" s="849"/>
      <c r="I13" s="849">
        <v>35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6565</v>
      </c>
      <c r="B14" s="832" t="s">
        <v>6373</v>
      </c>
      <c r="C14" s="832" t="s">
        <v>6369</v>
      </c>
      <c r="D14" s="832" t="s">
        <v>6417</v>
      </c>
      <c r="E14" s="832" t="s">
        <v>6418</v>
      </c>
      <c r="F14" s="849">
        <v>1</v>
      </c>
      <c r="G14" s="849">
        <v>95</v>
      </c>
      <c r="H14" s="849"/>
      <c r="I14" s="849">
        <v>95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6565</v>
      </c>
      <c r="B15" s="832" t="s">
        <v>6373</v>
      </c>
      <c r="C15" s="832" t="s">
        <v>6369</v>
      </c>
      <c r="D15" s="832" t="s">
        <v>6421</v>
      </c>
      <c r="E15" s="832" t="s">
        <v>6422</v>
      </c>
      <c r="F15" s="849">
        <v>1</v>
      </c>
      <c r="G15" s="849">
        <v>93</v>
      </c>
      <c r="H15" s="849"/>
      <c r="I15" s="849">
        <v>93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6565</v>
      </c>
      <c r="B16" s="832" t="s">
        <v>6373</v>
      </c>
      <c r="C16" s="832" t="s">
        <v>6369</v>
      </c>
      <c r="D16" s="832" t="s">
        <v>6423</v>
      </c>
      <c r="E16" s="832" t="s">
        <v>6424</v>
      </c>
      <c r="F16" s="849">
        <v>13</v>
      </c>
      <c r="G16" s="849">
        <v>1534</v>
      </c>
      <c r="H16" s="849">
        <v>2.0291005291005293</v>
      </c>
      <c r="I16" s="849">
        <v>118</v>
      </c>
      <c r="J16" s="849">
        <v>6</v>
      </c>
      <c r="K16" s="849">
        <v>756</v>
      </c>
      <c r="L16" s="849">
        <v>1</v>
      </c>
      <c r="M16" s="849">
        <v>126</v>
      </c>
      <c r="N16" s="849">
        <v>5</v>
      </c>
      <c r="O16" s="849">
        <v>630</v>
      </c>
      <c r="P16" s="837">
        <v>0.83333333333333337</v>
      </c>
      <c r="Q16" s="850">
        <v>126</v>
      </c>
    </row>
    <row r="17" spans="1:17" ht="14.4" customHeight="1" x14ac:dyDescent="0.3">
      <c r="A17" s="831" t="s">
        <v>6565</v>
      </c>
      <c r="B17" s="832" t="s">
        <v>6373</v>
      </c>
      <c r="C17" s="832" t="s">
        <v>6369</v>
      </c>
      <c r="D17" s="832" t="s">
        <v>6455</v>
      </c>
      <c r="E17" s="832" t="s">
        <v>6456</v>
      </c>
      <c r="F17" s="849"/>
      <c r="G17" s="849"/>
      <c r="H17" s="849"/>
      <c r="I17" s="849"/>
      <c r="J17" s="849">
        <v>1</v>
      </c>
      <c r="K17" s="849">
        <v>33.33</v>
      </c>
      <c r="L17" s="849">
        <v>1</v>
      </c>
      <c r="M17" s="849">
        <v>33.33</v>
      </c>
      <c r="N17" s="849"/>
      <c r="O17" s="849"/>
      <c r="P17" s="837"/>
      <c r="Q17" s="850"/>
    </row>
    <row r="18" spans="1:17" ht="14.4" customHeight="1" x14ac:dyDescent="0.3">
      <c r="A18" s="831" t="s">
        <v>6565</v>
      </c>
      <c r="B18" s="832" t="s">
        <v>6373</v>
      </c>
      <c r="C18" s="832" t="s">
        <v>6369</v>
      </c>
      <c r="D18" s="832" t="s">
        <v>6370</v>
      </c>
      <c r="E18" s="832" t="s">
        <v>6371</v>
      </c>
      <c r="F18" s="849">
        <v>1</v>
      </c>
      <c r="G18" s="849">
        <v>235</v>
      </c>
      <c r="H18" s="849"/>
      <c r="I18" s="849">
        <v>235</v>
      </c>
      <c r="J18" s="849"/>
      <c r="K18" s="849"/>
      <c r="L18" s="849"/>
      <c r="M18" s="849"/>
      <c r="N18" s="849">
        <v>2</v>
      </c>
      <c r="O18" s="849">
        <v>502</v>
      </c>
      <c r="P18" s="837"/>
      <c r="Q18" s="850">
        <v>251</v>
      </c>
    </row>
    <row r="19" spans="1:17" ht="14.4" customHeight="1" x14ac:dyDescent="0.3">
      <c r="A19" s="831" t="s">
        <v>6565</v>
      </c>
      <c r="B19" s="832" t="s">
        <v>6373</v>
      </c>
      <c r="C19" s="832" t="s">
        <v>6369</v>
      </c>
      <c r="D19" s="832" t="s">
        <v>6488</v>
      </c>
      <c r="E19" s="832" t="s">
        <v>6489</v>
      </c>
      <c r="F19" s="849">
        <v>1</v>
      </c>
      <c r="G19" s="849">
        <v>311</v>
      </c>
      <c r="H19" s="849"/>
      <c r="I19" s="849">
        <v>311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6565</v>
      </c>
      <c r="B20" s="832" t="s">
        <v>6373</v>
      </c>
      <c r="C20" s="832" t="s">
        <v>6369</v>
      </c>
      <c r="D20" s="832" t="s">
        <v>6494</v>
      </c>
      <c r="E20" s="832" t="s">
        <v>6495</v>
      </c>
      <c r="F20" s="849">
        <v>1</v>
      </c>
      <c r="G20" s="849">
        <v>111</v>
      </c>
      <c r="H20" s="849"/>
      <c r="I20" s="849">
        <v>111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6566</v>
      </c>
      <c r="B21" s="832" t="s">
        <v>6373</v>
      </c>
      <c r="C21" s="832" t="s">
        <v>6369</v>
      </c>
      <c r="D21" s="832" t="s">
        <v>6421</v>
      </c>
      <c r="E21" s="832" t="s">
        <v>6422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97</v>
      </c>
      <c r="P21" s="837"/>
      <c r="Q21" s="850">
        <v>97</v>
      </c>
    </row>
    <row r="22" spans="1:17" ht="14.4" customHeight="1" x14ac:dyDescent="0.3">
      <c r="A22" s="831" t="s">
        <v>6566</v>
      </c>
      <c r="B22" s="832" t="s">
        <v>6373</v>
      </c>
      <c r="C22" s="832" t="s">
        <v>6369</v>
      </c>
      <c r="D22" s="832" t="s">
        <v>6423</v>
      </c>
      <c r="E22" s="832" t="s">
        <v>6424</v>
      </c>
      <c r="F22" s="849">
        <v>11</v>
      </c>
      <c r="G22" s="849">
        <v>1298</v>
      </c>
      <c r="H22" s="849">
        <v>1.1446208112874781</v>
      </c>
      <c r="I22" s="849">
        <v>118</v>
      </c>
      <c r="J22" s="849">
        <v>9</v>
      </c>
      <c r="K22" s="849">
        <v>1134</v>
      </c>
      <c r="L22" s="849">
        <v>1</v>
      </c>
      <c r="M22" s="849">
        <v>126</v>
      </c>
      <c r="N22" s="849">
        <v>6</v>
      </c>
      <c r="O22" s="849">
        <v>756</v>
      </c>
      <c r="P22" s="837">
        <v>0.66666666666666663</v>
      </c>
      <c r="Q22" s="850">
        <v>126</v>
      </c>
    </row>
    <row r="23" spans="1:17" ht="14.4" customHeight="1" x14ac:dyDescent="0.3">
      <c r="A23" s="831" t="s">
        <v>6566</v>
      </c>
      <c r="B23" s="832" t="s">
        <v>6373</v>
      </c>
      <c r="C23" s="832" t="s">
        <v>6369</v>
      </c>
      <c r="D23" s="832" t="s">
        <v>6455</v>
      </c>
      <c r="E23" s="832" t="s">
        <v>6456</v>
      </c>
      <c r="F23" s="849"/>
      <c r="G23" s="849"/>
      <c r="H23" s="849"/>
      <c r="I23" s="849"/>
      <c r="J23" s="849">
        <v>2</v>
      </c>
      <c r="K23" s="849">
        <v>66.66</v>
      </c>
      <c r="L23" s="849">
        <v>1</v>
      </c>
      <c r="M23" s="849">
        <v>33.33</v>
      </c>
      <c r="N23" s="849"/>
      <c r="O23" s="849"/>
      <c r="P23" s="837"/>
      <c r="Q23" s="850"/>
    </row>
    <row r="24" spans="1:17" ht="14.4" customHeight="1" x14ac:dyDescent="0.3">
      <c r="A24" s="831" t="s">
        <v>6566</v>
      </c>
      <c r="B24" s="832" t="s">
        <v>6373</v>
      </c>
      <c r="C24" s="832" t="s">
        <v>6369</v>
      </c>
      <c r="D24" s="832" t="s">
        <v>6370</v>
      </c>
      <c r="E24" s="832" t="s">
        <v>6371</v>
      </c>
      <c r="F24" s="849">
        <v>1</v>
      </c>
      <c r="G24" s="849">
        <v>235</v>
      </c>
      <c r="H24" s="849"/>
      <c r="I24" s="849">
        <v>235</v>
      </c>
      <c r="J24" s="849"/>
      <c r="K24" s="849"/>
      <c r="L24" s="849"/>
      <c r="M24" s="849"/>
      <c r="N24" s="849">
        <v>4</v>
      </c>
      <c r="O24" s="849">
        <v>1004</v>
      </c>
      <c r="P24" s="837"/>
      <c r="Q24" s="850">
        <v>251</v>
      </c>
    </row>
    <row r="25" spans="1:17" ht="14.4" customHeight="1" x14ac:dyDescent="0.3">
      <c r="A25" s="831" t="s">
        <v>6566</v>
      </c>
      <c r="B25" s="832" t="s">
        <v>6373</v>
      </c>
      <c r="C25" s="832" t="s">
        <v>6369</v>
      </c>
      <c r="D25" s="832" t="s">
        <v>6494</v>
      </c>
      <c r="E25" s="832" t="s">
        <v>6495</v>
      </c>
      <c r="F25" s="849">
        <v>1</v>
      </c>
      <c r="G25" s="849">
        <v>111</v>
      </c>
      <c r="H25" s="849"/>
      <c r="I25" s="849">
        <v>111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6567</v>
      </c>
      <c r="B26" s="832" t="s">
        <v>6373</v>
      </c>
      <c r="C26" s="832" t="s">
        <v>6369</v>
      </c>
      <c r="D26" s="832" t="s">
        <v>6423</v>
      </c>
      <c r="E26" s="832" t="s">
        <v>6424</v>
      </c>
      <c r="F26" s="849">
        <v>4</v>
      </c>
      <c r="G26" s="849">
        <v>472</v>
      </c>
      <c r="H26" s="849">
        <v>0.6243386243386243</v>
      </c>
      <c r="I26" s="849">
        <v>118</v>
      </c>
      <c r="J26" s="849">
        <v>6</v>
      </c>
      <c r="K26" s="849">
        <v>756</v>
      </c>
      <c r="L26" s="849">
        <v>1</v>
      </c>
      <c r="M26" s="849">
        <v>126</v>
      </c>
      <c r="N26" s="849">
        <v>8</v>
      </c>
      <c r="O26" s="849">
        <v>1008</v>
      </c>
      <c r="P26" s="837">
        <v>1.3333333333333333</v>
      </c>
      <c r="Q26" s="850">
        <v>126</v>
      </c>
    </row>
    <row r="27" spans="1:17" ht="14.4" customHeight="1" x14ac:dyDescent="0.3">
      <c r="A27" s="831" t="s">
        <v>6567</v>
      </c>
      <c r="B27" s="832" t="s">
        <v>6373</v>
      </c>
      <c r="C27" s="832" t="s">
        <v>6369</v>
      </c>
      <c r="D27" s="832" t="s">
        <v>6370</v>
      </c>
      <c r="E27" s="832" t="s">
        <v>6371</v>
      </c>
      <c r="F27" s="849">
        <v>3</v>
      </c>
      <c r="G27" s="849">
        <v>705</v>
      </c>
      <c r="H27" s="849">
        <v>0.93625498007968122</v>
      </c>
      <c r="I27" s="849">
        <v>235</v>
      </c>
      <c r="J27" s="849">
        <v>3</v>
      </c>
      <c r="K27" s="849">
        <v>753</v>
      </c>
      <c r="L27" s="849">
        <v>1</v>
      </c>
      <c r="M27" s="849">
        <v>251</v>
      </c>
      <c r="N27" s="849"/>
      <c r="O27" s="849"/>
      <c r="P27" s="837"/>
      <c r="Q27" s="850"/>
    </row>
    <row r="28" spans="1:17" ht="14.4" customHeight="1" x14ac:dyDescent="0.3">
      <c r="A28" s="831" t="s">
        <v>6568</v>
      </c>
      <c r="B28" s="832" t="s">
        <v>6373</v>
      </c>
      <c r="C28" s="832" t="s">
        <v>6369</v>
      </c>
      <c r="D28" s="832" t="s">
        <v>6423</v>
      </c>
      <c r="E28" s="832" t="s">
        <v>6424</v>
      </c>
      <c r="F28" s="849"/>
      <c r="G28" s="849"/>
      <c r="H28" s="849"/>
      <c r="I28" s="849"/>
      <c r="J28" s="849">
        <v>2</v>
      </c>
      <c r="K28" s="849">
        <v>252</v>
      </c>
      <c r="L28" s="849">
        <v>1</v>
      </c>
      <c r="M28" s="849">
        <v>126</v>
      </c>
      <c r="N28" s="849">
        <v>1</v>
      </c>
      <c r="O28" s="849">
        <v>126</v>
      </c>
      <c r="P28" s="837">
        <v>0.5</v>
      </c>
      <c r="Q28" s="850">
        <v>126</v>
      </c>
    </row>
    <row r="29" spans="1:17" ht="14.4" customHeight="1" x14ac:dyDescent="0.3">
      <c r="A29" s="831" t="s">
        <v>6568</v>
      </c>
      <c r="B29" s="832" t="s">
        <v>6373</v>
      </c>
      <c r="C29" s="832" t="s">
        <v>6369</v>
      </c>
      <c r="D29" s="832" t="s">
        <v>6370</v>
      </c>
      <c r="E29" s="832" t="s">
        <v>6371</v>
      </c>
      <c r="F29" s="849">
        <v>1</v>
      </c>
      <c r="G29" s="849">
        <v>235</v>
      </c>
      <c r="H29" s="849"/>
      <c r="I29" s="849">
        <v>235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6372</v>
      </c>
      <c r="B30" s="832" t="s">
        <v>6373</v>
      </c>
      <c r="C30" s="832" t="s">
        <v>6369</v>
      </c>
      <c r="D30" s="832" t="s">
        <v>6402</v>
      </c>
      <c r="E30" s="832" t="s">
        <v>6403</v>
      </c>
      <c r="F30" s="849">
        <v>1</v>
      </c>
      <c r="G30" s="849">
        <v>35</v>
      </c>
      <c r="H30" s="849"/>
      <c r="I30" s="849">
        <v>35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6372</v>
      </c>
      <c r="B31" s="832" t="s">
        <v>6373</v>
      </c>
      <c r="C31" s="832" t="s">
        <v>6369</v>
      </c>
      <c r="D31" s="832" t="s">
        <v>6411</v>
      </c>
      <c r="E31" s="832" t="s">
        <v>6412</v>
      </c>
      <c r="F31" s="849"/>
      <c r="G31" s="849"/>
      <c r="H31" s="849"/>
      <c r="I31" s="849"/>
      <c r="J31" s="849">
        <v>1</v>
      </c>
      <c r="K31" s="849">
        <v>207</v>
      </c>
      <c r="L31" s="849">
        <v>1</v>
      </c>
      <c r="M31" s="849">
        <v>207</v>
      </c>
      <c r="N31" s="849"/>
      <c r="O31" s="849"/>
      <c r="P31" s="837"/>
      <c r="Q31" s="850"/>
    </row>
    <row r="32" spans="1:17" ht="14.4" customHeight="1" x14ac:dyDescent="0.3">
      <c r="A32" s="831" t="s">
        <v>6372</v>
      </c>
      <c r="B32" s="832" t="s">
        <v>6373</v>
      </c>
      <c r="C32" s="832" t="s">
        <v>6369</v>
      </c>
      <c r="D32" s="832" t="s">
        <v>6421</v>
      </c>
      <c r="E32" s="832" t="s">
        <v>6422</v>
      </c>
      <c r="F32" s="849"/>
      <c r="G32" s="849"/>
      <c r="H32" s="849"/>
      <c r="I32" s="849"/>
      <c r="J32" s="849">
        <v>1</v>
      </c>
      <c r="K32" s="849">
        <v>97</v>
      </c>
      <c r="L32" s="849">
        <v>1</v>
      </c>
      <c r="M32" s="849">
        <v>97</v>
      </c>
      <c r="N32" s="849"/>
      <c r="O32" s="849"/>
      <c r="P32" s="837"/>
      <c r="Q32" s="850"/>
    </row>
    <row r="33" spans="1:17" ht="14.4" customHeight="1" x14ac:dyDescent="0.3">
      <c r="A33" s="831" t="s">
        <v>6372</v>
      </c>
      <c r="B33" s="832" t="s">
        <v>6373</v>
      </c>
      <c r="C33" s="832" t="s">
        <v>6369</v>
      </c>
      <c r="D33" s="832" t="s">
        <v>6423</v>
      </c>
      <c r="E33" s="832" t="s">
        <v>6424</v>
      </c>
      <c r="F33" s="849">
        <v>11</v>
      </c>
      <c r="G33" s="849">
        <v>1298</v>
      </c>
      <c r="H33" s="849">
        <v>0.79242979242979239</v>
      </c>
      <c r="I33" s="849">
        <v>118</v>
      </c>
      <c r="J33" s="849">
        <v>13</v>
      </c>
      <c r="K33" s="849">
        <v>1638</v>
      </c>
      <c r="L33" s="849">
        <v>1</v>
      </c>
      <c r="M33" s="849">
        <v>126</v>
      </c>
      <c r="N33" s="849">
        <v>6</v>
      </c>
      <c r="O33" s="849">
        <v>756</v>
      </c>
      <c r="P33" s="837">
        <v>0.46153846153846156</v>
      </c>
      <c r="Q33" s="850">
        <v>126</v>
      </c>
    </row>
    <row r="34" spans="1:17" ht="14.4" customHeight="1" x14ac:dyDescent="0.3">
      <c r="A34" s="831" t="s">
        <v>6372</v>
      </c>
      <c r="B34" s="832" t="s">
        <v>6373</v>
      </c>
      <c r="C34" s="832" t="s">
        <v>6369</v>
      </c>
      <c r="D34" s="832" t="s">
        <v>6439</v>
      </c>
      <c r="E34" s="832" t="s">
        <v>6440</v>
      </c>
      <c r="F34" s="849"/>
      <c r="G34" s="849"/>
      <c r="H34" s="849"/>
      <c r="I34" s="849"/>
      <c r="J34" s="849">
        <v>1</v>
      </c>
      <c r="K34" s="849">
        <v>1677</v>
      </c>
      <c r="L34" s="849">
        <v>1</v>
      </c>
      <c r="M34" s="849">
        <v>1677</v>
      </c>
      <c r="N34" s="849"/>
      <c r="O34" s="849"/>
      <c r="P34" s="837"/>
      <c r="Q34" s="850"/>
    </row>
    <row r="35" spans="1:17" ht="14.4" customHeight="1" x14ac:dyDescent="0.3">
      <c r="A35" s="831" t="s">
        <v>6372</v>
      </c>
      <c r="B35" s="832" t="s">
        <v>6373</v>
      </c>
      <c r="C35" s="832" t="s">
        <v>6369</v>
      </c>
      <c r="D35" s="832" t="s">
        <v>6455</v>
      </c>
      <c r="E35" s="832" t="s">
        <v>6456</v>
      </c>
      <c r="F35" s="849"/>
      <c r="G35" s="849"/>
      <c r="H35" s="849"/>
      <c r="I35" s="849"/>
      <c r="J35" s="849">
        <v>1</v>
      </c>
      <c r="K35" s="849">
        <v>33.33</v>
      </c>
      <c r="L35" s="849">
        <v>1</v>
      </c>
      <c r="M35" s="849">
        <v>33.33</v>
      </c>
      <c r="N35" s="849"/>
      <c r="O35" s="849"/>
      <c r="P35" s="837"/>
      <c r="Q35" s="850"/>
    </row>
    <row r="36" spans="1:17" ht="14.4" customHeight="1" x14ac:dyDescent="0.3">
      <c r="A36" s="831" t="s">
        <v>6372</v>
      </c>
      <c r="B36" s="832" t="s">
        <v>6373</v>
      </c>
      <c r="C36" s="832" t="s">
        <v>6369</v>
      </c>
      <c r="D36" s="832" t="s">
        <v>6461</v>
      </c>
      <c r="E36" s="832" t="s">
        <v>6462</v>
      </c>
      <c r="F36" s="849">
        <v>1</v>
      </c>
      <c r="G36" s="849">
        <v>82</v>
      </c>
      <c r="H36" s="849">
        <v>0.95348837209302328</v>
      </c>
      <c r="I36" s="849">
        <v>82</v>
      </c>
      <c r="J36" s="849">
        <v>1</v>
      </c>
      <c r="K36" s="849">
        <v>86</v>
      </c>
      <c r="L36" s="849">
        <v>1</v>
      </c>
      <c r="M36" s="849">
        <v>86</v>
      </c>
      <c r="N36" s="849"/>
      <c r="O36" s="849"/>
      <c r="P36" s="837"/>
      <c r="Q36" s="850"/>
    </row>
    <row r="37" spans="1:17" ht="14.4" customHeight="1" x14ac:dyDescent="0.3">
      <c r="A37" s="831" t="s">
        <v>6372</v>
      </c>
      <c r="B37" s="832" t="s">
        <v>6373</v>
      </c>
      <c r="C37" s="832" t="s">
        <v>6369</v>
      </c>
      <c r="D37" s="832" t="s">
        <v>6370</v>
      </c>
      <c r="E37" s="832" t="s">
        <v>6371</v>
      </c>
      <c r="F37" s="849">
        <v>4</v>
      </c>
      <c r="G37" s="849">
        <v>940</v>
      </c>
      <c r="H37" s="849">
        <v>0.62416998671978752</v>
      </c>
      <c r="I37" s="849">
        <v>235</v>
      </c>
      <c r="J37" s="849">
        <v>6</v>
      </c>
      <c r="K37" s="849">
        <v>1506</v>
      </c>
      <c r="L37" s="849">
        <v>1</v>
      </c>
      <c r="M37" s="849">
        <v>251</v>
      </c>
      <c r="N37" s="849"/>
      <c r="O37" s="849"/>
      <c r="P37" s="837"/>
      <c r="Q37" s="850"/>
    </row>
    <row r="38" spans="1:17" ht="14.4" customHeight="1" x14ac:dyDescent="0.3">
      <c r="A38" s="831" t="s">
        <v>6372</v>
      </c>
      <c r="B38" s="832" t="s">
        <v>6373</v>
      </c>
      <c r="C38" s="832" t="s">
        <v>6369</v>
      </c>
      <c r="D38" s="832" t="s">
        <v>6494</v>
      </c>
      <c r="E38" s="832" t="s">
        <v>6495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115</v>
      </c>
      <c r="P38" s="837"/>
      <c r="Q38" s="850">
        <v>115</v>
      </c>
    </row>
    <row r="39" spans="1:17" ht="14.4" customHeight="1" x14ac:dyDescent="0.3">
      <c r="A39" s="831" t="s">
        <v>6569</v>
      </c>
      <c r="B39" s="832" t="s">
        <v>6373</v>
      </c>
      <c r="C39" s="832" t="s">
        <v>6369</v>
      </c>
      <c r="D39" s="832" t="s">
        <v>6413</v>
      </c>
      <c r="E39" s="832" t="s">
        <v>6414</v>
      </c>
      <c r="F39" s="849">
        <v>1</v>
      </c>
      <c r="G39" s="849">
        <v>301</v>
      </c>
      <c r="H39" s="849"/>
      <c r="I39" s="849">
        <v>301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6569</v>
      </c>
      <c r="B40" s="832" t="s">
        <v>6373</v>
      </c>
      <c r="C40" s="832" t="s">
        <v>6369</v>
      </c>
      <c r="D40" s="832" t="s">
        <v>6423</v>
      </c>
      <c r="E40" s="832" t="s">
        <v>6424</v>
      </c>
      <c r="F40" s="849">
        <v>14</v>
      </c>
      <c r="G40" s="849">
        <v>1652</v>
      </c>
      <c r="H40" s="849">
        <v>6.5555555555555554</v>
      </c>
      <c r="I40" s="849">
        <v>118</v>
      </c>
      <c r="J40" s="849">
        <v>2</v>
      </c>
      <c r="K40" s="849">
        <v>252</v>
      </c>
      <c r="L40" s="849">
        <v>1</v>
      </c>
      <c r="M40" s="849">
        <v>126</v>
      </c>
      <c r="N40" s="849">
        <v>6</v>
      </c>
      <c r="O40" s="849">
        <v>756</v>
      </c>
      <c r="P40" s="837">
        <v>3</v>
      </c>
      <c r="Q40" s="850">
        <v>126</v>
      </c>
    </row>
    <row r="41" spans="1:17" ht="14.4" customHeight="1" x14ac:dyDescent="0.3">
      <c r="A41" s="831" t="s">
        <v>6569</v>
      </c>
      <c r="B41" s="832" t="s">
        <v>6373</v>
      </c>
      <c r="C41" s="832" t="s">
        <v>6369</v>
      </c>
      <c r="D41" s="832" t="s">
        <v>6445</v>
      </c>
      <c r="E41" s="832" t="s">
        <v>6446</v>
      </c>
      <c r="F41" s="849">
        <v>1</v>
      </c>
      <c r="G41" s="849">
        <v>946</v>
      </c>
      <c r="H41" s="849"/>
      <c r="I41" s="849">
        <v>946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6569</v>
      </c>
      <c r="B42" s="832" t="s">
        <v>6373</v>
      </c>
      <c r="C42" s="832" t="s">
        <v>6369</v>
      </c>
      <c r="D42" s="832" t="s">
        <v>6370</v>
      </c>
      <c r="E42" s="832" t="s">
        <v>6371</v>
      </c>
      <c r="F42" s="849">
        <v>2</v>
      </c>
      <c r="G42" s="849">
        <v>470</v>
      </c>
      <c r="H42" s="849"/>
      <c r="I42" s="849">
        <v>235</v>
      </c>
      <c r="J42" s="849"/>
      <c r="K42" s="849"/>
      <c r="L42" s="849"/>
      <c r="M42" s="849"/>
      <c r="N42" s="849">
        <v>1</v>
      </c>
      <c r="O42" s="849">
        <v>251</v>
      </c>
      <c r="P42" s="837"/>
      <c r="Q42" s="850">
        <v>251</v>
      </c>
    </row>
    <row r="43" spans="1:17" ht="14.4" customHeight="1" x14ac:dyDescent="0.3">
      <c r="A43" s="831" t="s">
        <v>6569</v>
      </c>
      <c r="B43" s="832" t="s">
        <v>6373</v>
      </c>
      <c r="C43" s="832" t="s">
        <v>6369</v>
      </c>
      <c r="D43" s="832" t="s">
        <v>6488</v>
      </c>
      <c r="E43" s="832" t="s">
        <v>6489</v>
      </c>
      <c r="F43" s="849">
        <v>1</v>
      </c>
      <c r="G43" s="849">
        <v>311</v>
      </c>
      <c r="H43" s="849"/>
      <c r="I43" s="849">
        <v>311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6569</v>
      </c>
      <c r="B44" s="832" t="s">
        <v>6368</v>
      </c>
      <c r="C44" s="832" t="s">
        <v>6570</v>
      </c>
      <c r="D44" s="832" t="s">
        <v>6571</v>
      </c>
      <c r="E44" s="832" t="s">
        <v>6572</v>
      </c>
      <c r="F44" s="849"/>
      <c r="G44" s="849"/>
      <c r="H44" s="849"/>
      <c r="I44" s="849"/>
      <c r="J44" s="849">
        <v>5</v>
      </c>
      <c r="K44" s="849">
        <v>1649.9</v>
      </c>
      <c r="L44" s="849">
        <v>1</v>
      </c>
      <c r="M44" s="849">
        <v>329.98</v>
      </c>
      <c r="N44" s="849"/>
      <c r="O44" s="849"/>
      <c r="P44" s="837"/>
      <c r="Q44" s="850"/>
    </row>
    <row r="45" spans="1:17" ht="14.4" customHeight="1" x14ac:dyDescent="0.3">
      <c r="A45" s="831" t="s">
        <v>6569</v>
      </c>
      <c r="B45" s="832" t="s">
        <v>6368</v>
      </c>
      <c r="C45" s="832" t="s">
        <v>6570</v>
      </c>
      <c r="D45" s="832" t="s">
        <v>6573</v>
      </c>
      <c r="E45" s="832" t="s">
        <v>6572</v>
      </c>
      <c r="F45" s="849"/>
      <c r="G45" s="849"/>
      <c r="H45" s="849"/>
      <c r="I45" s="849"/>
      <c r="J45" s="849">
        <v>6</v>
      </c>
      <c r="K45" s="849">
        <v>2600.46</v>
      </c>
      <c r="L45" s="849">
        <v>1</v>
      </c>
      <c r="M45" s="849">
        <v>433.41</v>
      </c>
      <c r="N45" s="849"/>
      <c r="O45" s="849"/>
      <c r="P45" s="837"/>
      <c r="Q45" s="850"/>
    </row>
    <row r="46" spans="1:17" ht="14.4" customHeight="1" x14ac:dyDescent="0.3">
      <c r="A46" s="831" t="s">
        <v>6569</v>
      </c>
      <c r="B46" s="832" t="s">
        <v>6368</v>
      </c>
      <c r="C46" s="832" t="s">
        <v>6570</v>
      </c>
      <c r="D46" s="832" t="s">
        <v>6574</v>
      </c>
      <c r="E46" s="832" t="s">
        <v>6575</v>
      </c>
      <c r="F46" s="849"/>
      <c r="G46" s="849"/>
      <c r="H46" s="849"/>
      <c r="I46" s="849"/>
      <c r="J46" s="849">
        <v>0.8</v>
      </c>
      <c r="K46" s="849">
        <v>503.67</v>
      </c>
      <c r="L46" s="849">
        <v>1</v>
      </c>
      <c r="M46" s="849">
        <v>629.58749999999998</v>
      </c>
      <c r="N46" s="849"/>
      <c r="O46" s="849"/>
      <c r="P46" s="837"/>
      <c r="Q46" s="850"/>
    </row>
    <row r="47" spans="1:17" ht="14.4" customHeight="1" x14ac:dyDescent="0.3">
      <c r="A47" s="831" t="s">
        <v>6569</v>
      </c>
      <c r="B47" s="832" t="s">
        <v>6368</v>
      </c>
      <c r="C47" s="832" t="s">
        <v>6570</v>
      </c>
      <c r="D47" s="832" t="s">
        <v>6576</v>
      </c>
      <c r="E47" s="832" t="s">
        <v>6577</v>
      </c>
      <c r="F47" s="849"/>
      <c r="G47" s="849"/>
      <c r="H47" s="849"/>
      <c r="I47" s="849"/>
      <c r="J47" s="849">
        <v>2</v>
      </c>
      <c r="K47" s="849">
        <v>4223.6000000000004</v>
      </c>
      <c r="L47" s="849">
        <v>1</v>
      </c>
      <c r="M47" s="849">
        <v>2111.8000000000002</v>
      </c>
      <c r="N47" s="849"/>
      <c r="O47" s="849"/>
      <c r="P47" s="837"/>
      <c r="Q47" s="850"/>
    </row>
    <row r="48" spans="1:17" ht="14.4" customHeight="1" x14ac:dyDescent="0.3">
      <c r="A48" s="831" t="s">
        <v>6569</v>
      </c>
      <c r="B48" s="832" t="s">
        <v>6368</v>
      </c>
      <c r="C48" s="832" t="s">
        <v>6570</v>
      </c>
      <c r="D48" s="832" t="s">
        <v>6578</v>
      </c>
      <c r="E48" s="832" t="s">
        <v>6579</v>
      </c>
      <c r="F48" s="849"/>
      <c r="G48" s="849"/>
      <c r="H48" s="849"/>
      <c r="I48" s="849"/>
      <c r="J48" s="849">
        <v>3</v>
      </c>
      <c r="K48" s="849">
        <v>363.75</v>
      </c>
      <c r="L48" s="849">
        <v>1</v>
      </c>
      <c r="M48" s="849">
        <v>121.25</v>
      </c>
      <c r="N48" s="849"/>
      <c r="O48" s="849"/>
      <c r="P48" s="837"/>
      <c r="Q48" s="850"/>
    </row>
    <row r="49" spans="1:17" ht="14.4" customHeight="1" x14ac:dyDescent="0.3">
      <c r="A49" s="831" t="s">
        <v>6569</v>
      </c>
      <c r="B49" s="832" t="s">
        <v>6368</v>
      </c>
      <c r="C49" s="832" t="s">
        <v>6570</v>
      </c>
      <c r="D49" s="832" t="s">
        <v>6580</v>
      </c>
      <c r="E49" s="832" t="s">
        <v>6581</v>
      </c>
      <c r="F49" s="849"/>
      <c r="G49" s="849"/>
      <c r="H49" s="849"/>
      <c r="I49" s="849"/>
      <c r="J49" s="849">
        <v>1</v>
      </c>
      <c r="K49" s="849">
        <v>12681.98</v>
      </c>
      <c r="L49" s="849">
        <v>1</v>
      </c>
      <c r="M49" s="849">
        <v>12681.98</v>
      </c>
      <c r="N49" s="849"/>
      <c r="O49" s="849"/>
      <c r="P49" s="837"/>
      <c r="Q49" s="850"/>
    </row>
    <row r="50" spans="1:17" ht="14.4" customHeight="1" x14ac:dyDescent="0.3">
      <c r="A50" s="831" t="s">
        <v>6569</v>
      </c>
      <c r="B50" s="832" t="s">
        <v>6368</v>
      </c>
      <c r="C50" s="832" t="s">
        <v>6570</v>
      </c>
      <c r="D50" s="832" t="s">
        <v>6582</v>
      </c>
      <c r="E50" s="832" t="s">
        <v>6583</v>
      </c>
      <c r="F50" s="849"/>
      <c r="G50" s="849"/>
      <c r="H50" s="849"/>
      <c r="I50" s="849"/>
      <c r="J50" s="849">
        <v>9</v>
      </c>
      <c r="K50" s="849">
        <v>12778.38</v>
      </c>
      <c r="L50" s="849">
        <v>1</v>
      </c>
      <c r="M50" s="849">
        <v>1419.82</v>
      </c>
      <c r="N50" s="849"/>
      <c r="O50" s="849"/>
      <c r="P50" s="837"/>
      <c r="Q50" s="850"/>
    </row>
    <row r="51" spans="1:17" ht="14.4" customHeight="1" x14ac:dyDescent="0.3">
      <c r="A51" s="831" t="s">
        <v>6569</v>
      </c>
      <c r="B51" s="832" t="s">
        <v>6368</v>
      </c>
      <c r="C51" s="832" t="s">
        <v>6570</v>
      </c>
      <c r="D51" s="832" t="s">
        <v>6584</v>
      </c>
      <c r="E51" s="832" t="s">
        <v>6585</v>
      </c>
      <c r="F51" s="849"/>
      <c r="G51" s="849"/>
      <c r="H51" s="849"/>
      <c r="I51" s="849"/>
      <c r="J51" s="849">
        <v>4</v>
      </c>
      <c r="K51" s="849">
        <v>3409.24</v>
      </c>
      <c r="L51" s="849">
        <v>1</v>
      </c>
      <c r="M51" s="849">
        <v>852.31</v>
      </c>
      <c r="N51" s="849"/>
      <c r="O51" s="849"/>
      <c r="P51" s="837"/>
      <c r="Q51" s="850"/>
    </row>
    <row r="52" spans="1:17" ht="14.4" customHeight="1" x14ac:dyDescent="0.3">
      <c r="A52" s="831" t="s">
        <v>6569</v>
      </c>
      <c r="B52" s="832" t="s">
        <v>6368</v>
      </c>
      <c r="C52" s="832" t="s">
        <v>6570</v>
      </c>
      <c r="D52" s="832" t="s">
        <v>6586</v>
      </c>
      <c r="E52" s="832" t="s">
        <v>6587</v>
      </c>
      <c r="F52" s="849"/>
      <c r="G52" s="849"/>
      <c r="H52" s="849"/>
      <c r="I52" s="849"/>
      <c r="J52" s="849">
        <v>0.4</v>
      </c>
      <c r="K52" s="849">
        <v>100.82</v>
      </c>
      <c r="L52" s="849">
        <v>1</v>
      </c>
      <c r="M52" s="849">
        <v>252.04999999999998</v>
      </c>
      <c r="N52" s="849"/>
      <c r="O52" s="849"/>
      <c r="P52" s="837"/>
      <c r="Q52" s="850"/>
    </row>
    <row r="53" spans="1:17" ht="14.4" customHeight="1" x14ac:dyDescent="0.3">
      <c r="A53" s="831" t="s">
        <v>6569</v>
      </c>
      <c r="B53" s="832" t="s">
        <v>6368</v>
      </c>
      <c r="C53" s="832" t="s">
        <v>6570</v>
      </c>
      <c r="D53" s="832" t="s">
        <v>6588</v>
      </c>
      <c r="E53" s="832" t="s">
        <v>6587</v>
      </c>
      <c r="F53" s="849"/>
      <c r="G53" s="849"/>
      <c r="H53" s="849"/>
      <c r="I53" s="849"/>
      <c r="J53" s="849">
        <v>4</v>
      </c>
      <c r="K53" s="849">
        <v>7395.48</v>
      </c>
      <c r="L53" s="849">
        <v>1</v>
      </c>
      <c r="M53" s="849">
        <v>1848.87</v>
      </c>
      <c r="N53" s="849"/>
      <c r="O53" s="849"/>
      <c r="P53" s="837"/>
      <c r="Q53" s="850"/>
    </row>
    <row r="54" spans="1:17" ht="14.4" customHeight="1" x14ac:dyDescent="0.3">
      <c r="A54" s="831" t="s">
        <v>6569</v>
      </c>
      <c r="B54" s="832" t="s">
        <v>6368</v>
      </c>
      <c r="C54" s="832" t="s">
        <v>6570</v>
      </c>
      <c r="D54" s="832" t="s">
        <v>6589</v>
      </c>
      <c r="E54" s="832" t="s">
        <v>6590</v>
      </c>
      <c r="F54" s="849"/>
      <c r="G54" s="849"/>
      <c r="H54" s="849"/>
      <c r="I54" s="849"/>
      <c r="J54" s="849">
        <v>1</v>
      </c>
      <c r="K54" s="849">
        <v>9736.64</v>
      </c>
      <c r="L54" s="849">
        <v>1</v>
      </c>
      <c r="M54" s="849">
        <v>9736.64</v>
      </c>
      <c r="N54" s="849"/>
      <c r="O54" s="849"/>
      <c r="P54" s="837"/>
      <c r="Q54" s="850"/>
    </row>
    <row r="55" spans="1:17" ht="14.4" customHeight="1" x14ac:dyDescent="0.3">
      <c r="A55" s="831" t="s">
        <v>6569</v>
      </c>
      <c r="B55" s="832" t="s">
        <v>6368</v>
      </c>
      <c r="C55" s="832" t="s">
        <v>6570</v>
      </c>
      <c r="D55" s="832" t="s">
        <v>6591</v>
      </c>
      <c r="E55" s="832" t="s">
        <v>6592</v>
      </c>
      <c r="F55" s="849"/>
      <c r="G55" s="849"/>
      <c r="H55" s="849"/>
      <c r="I55" s="849"/>
      <c r="J55" s="849">
        <v>0.2</v>
      </c>
      <c r="K55" s="849">
        <v>13.4</v>
      </c>
      <c r="L55" s="849">
        <v>1</v>
      </c>
      <c r="M55" s="849">
        <v>67</v>
      </c>
      <c r="N55" s="849"/>
      <c r="O55" s="849"/>
      <c r="P55" s="837"/>
      <c r="Q55" s="850"/>
    </row>
    <row r="56" spans="1:17" ht="14.4" customHeight="1" x14ac:dyDescent="0.3">
      <c r="A56" s="831" t="s">
        <v>6569</v>
      </c>
      <c r="B56" s="832" t="s">
        <v>6368</v>
      </c>
      <c r="C56" s="832" t="s">
        <v>6369</v>
      </c>
      <c r="D56" s="832" t="s">
        <v>6593</v>
      </c>
      <c r="E56" s="832" t="s">
        <v>6594</v>
      </c>
      <c r="F56" s="849"/>
      <c r="G56" s="849"/>
      <c r="H56" s="849"/>
      <c r="I56" s="849"/>
      <c r="J56" s="849">
        <v>1</v>
      </c>
      <c r="K56" s="849">
        <v>709</v>
      </c>
      <c r="L56" s="849">
        <v>1</v>
      </c>
      <c r="M56" s="849">
        <v>709</v>
      </c>
      <c r="N56" s="849"/>
      <c r="O56" s="849"/>
      <c r="P56" s="837"/>
      <c r="Q56" s="850"/>
    </row>
    <row r="57" spans="1:17" ht="14.4" customHeight="1" x14ac:dyDescent="0.3">
      <c r="A57" s="831" t="s">
        <v>6569</v>
      </c>
      <c r="B57" s="832" t="s">
        <v>6368</v>
      </c>
      <c r="C57" s="832" t="s">
        <v>6369</v>
      </c>
      <c r="D57" s="832" t="s">
        <v>6595</v>
      </c>
      <c r="E57" s="832" t="s">
        <v>6596</v>
      </c>
      <c r="F57" s="849"/>
      <c r="G57" s="849"/>
      <c r="H57" s="849"/>
      <c r="I57" s="849"/>
      <c r="J57" s="849">
        <v>1</v>
      </c>
      <c r="K57" s="849">
        <v>5507</v>
      </c>
      <c r="L57" s="849">
        <v>1</v>
      </c>
      <c r="M57" s="849">
        <v>5507</v>
      </c>
      <c r="N57" s="849"/>
      <c r="O57" s="849"/>
      <c r="P57" s="837"/>
      <c r="Q57" s="850"/>
    </row>
    <row r="58" spans="1:17" ht="14.4" customHeight="1" x14ac:dyDescent="0.3">
      <c r="A58" s="831" t="s">
        <v>6569</v>
      </c>
      <c r="B58" s="832" t="s">
        <v>6368</v>
      </c>
      <c r="C58" s="832" t="s">
        <v>6369</v>
      </c>
      <c r="D58" s="832" t="s">
        <v>6597</v>
      </c>
      <c r="E58" s="832" t="s">
        <v>6598</v>
      </c>
      <c r="F58" s="849"/>
      <c r="G58" s="849"/>
      <c r="H58" s="849"/>
      <c r="I58" s="849"/>
      <c r="J58" s="849">
        <v>1</v>
      </c>
      <c r="K58" s="849">
        <v>9211</v>
      </c>
      <c r="L58" s="849">
        <v>1</v>
      </c>
      <c r="M58" s="849">
        <v>9211</v>
      </c>
      <c r="N58" s="849"/>
      <c r="O58" s="849"/>
      <c r="P58" s="837"/>
      <c r="Q58" s="850"/>
    </row>
    <row r="59" spans="1:17" ht="14.4" customHeight="1" x14ac:dyDescent="0.3">
      <c r="A59" s="831" t="s">
        <v>6569</v>
      </c>
      <c r="B59" s="832" t="s">
        <v>6368</v>
      </c>
      <c r="C59" s="832" t="s">
        <v>6369</v>
      </c>
      <c r="D59" s="832" t="s">
        <v>6599</v>
      </c>
      <c r="E59" s="832" t="s">
        <v>6600</v>
      </c>
      <c r="F59" s="849"/>
      <c r="G59" s="849"/>
      <c r="H59" s="849"/>
      <c r="I59" s="849"/>
      <c r="J59" s="849">
        <v>1</v>
      </c>
      <c r="K59" s="849">
        <v>4263</v>
      </c>
      <c r="L59" s="849">
        <v>1</v>
      </c>
      <c r="M59" s="849">
        <v>4263</v>
      </c>
      <c r="N59" s="849"/>
      <c r="O59" s="849"/>
      <c r="P59" s="837"/>
      <c r="Q59" s="850"/>
    </row>
    <row r="60" spans="1:17" ht="14.4" customHeight="1" x14ac:dyDescent="0.3">
      <c r="A60" s="831" t="s">
        <v>6569</v>
      </c>
      <c r="B60" s="832" t="s">
        <v>6368</v>
      </c>
      <c r="C60" s="832" t="s">
        <v>6369</v>
      </c>
      <c r="D60" s="832" t="s">
        <v>6445</v>
      </c>
      <c r="E60" s="832" t="s">
        <v>6446</v>
      </c>
      <c r="F60" s="849"/>
      <c r="G60" s="849"/>
      <c r="H60" s="849"/>
      <c r="I60" s="849"/>
      <c r="J60" s="849">
        <v>1</v>
      </c>
      <c r="K60" s="849">
        <v>971</v>
      </c>
      <c r="L60" s="849">
        <v>1</v>
      </c>
      <c r="M60" s="849">
        <v>971</v>
      </c>
      <c r="N60" s="849"/>
      <c r="O60" s="849"/>
      <c r="P60" s="837"/>
      <c r="Q60" s="850"/>
    </row>
    <row r="61" spans="1:17" ht="14.4" customHeight="1" x14ac:dyDescent="0.3">
      <c r="A61" s="831" t="s">
        <v>6569</v>
      </c>
      <c r="B61" s="832" t="s">
        <v>6368</v>
      </c>
      <c r="C61" s="832" t="s">
        <v>6369</v>
      </c>
      <c r="D61" s="832" t="s">
        <v>6601</v>
      </c>
      <c r="E61" s="832" t="s">
        <v>6602</v>
      </c>
      <c r="F61" s="849"/>
      <c r="G61" s="849"/>
      <c r="H61" s="849"/>
      <c r="I61" s="849"/>
      <c r="J61" s="849">
        <v>1</v>
      </c>
      <c r="K61" s="849">
        <v>2950</v>
      </c>
      <c r="L61" s="849">
        <v>1</v>
      </c>
      <c r="M61" s="849">
        <v>2950</v>
      </c>
      <c r="N61" s="849"/>
      <c r="O61" s="849"/>
      <c r="P61" s="837"/>
      <c r="Q61" s="850"/>
    </row>
    <row r="62" spans="1:17" ht="14.4" customHeight="1" x14ac:dyDescent="0.3">
      <c r="A62" s="831" t="s">
        <v>6569</v>
      </c>
      <c r="B62" s="832" t="s">
        <v>6368</v>
      </c>
      <c r="C62" s="832" t="s">
        <v>6369</v>
      </c>
      <c r="D62" s="832" t="s">
        <v>6603</v>
      </c>
      <c r="E62" s="832" t="s">
        <v>6604</v>
      </c>
      <c r="F62" s="849"/>
      <c r="G62" s="849"/>
      <c r="H62" s="849"/>
      <c r="I62" s="849"/>
      <c r="J62" s="849">
        <v>2</v>
      </c>
      <c r="K62" s="849">
        <v>240</v>
      </c>
      <c r="L62" s="849">
        <v>1</v>
      </c>
      <c r="M62" s="849">
        <v>120</v>
      </c>
      <c r="N62" s="849"/>
      <c r="O62" s="849"/>
      <c r="P62" s="837"/>
      <c r="Q62" s="850"/>
    </row>
    <row r="63" spans="1:17" ht="14.4" customHeight="1" x14ac:dyDescent="0.3">
      <c r="A63" s="831" t="s">
        <v>6569</v>
      </c>
      <c r="B63" s="832" t="s">
        <v>6368</v>
      </c>
      <c r="C63" s="832" t="s">
        <v>6369</v>
      </c>
      <c r="D63" s="832" t="s">
        <v>6488</v>
      </c>
      <c r="E63" s="832" t="s">
        <v>6489</v>
      </c>
      <c r="F63" s="849"/>
      <c r="G63" s="849"/>
      <c r="H63" s="849"/>
      <c r="I63" s="849"/>
      <c r="J63" s="849">
        <v>1</v>
      </c>
      <c r="K63" s="849">
        <v>319</v>
      </c>
      <c r="L63" s="849">
        <v>1</v>
      </c>
      <c r="M63" s="849">
        <v>319</v>
      </c>
      <c r="N63" s="849"/>
      <c r="O63" s="849"/>
      <c r="P63" s="837"/>
      <c r="Q63" s="850"/>
    </row>
    <row r="64" spans="1:17" ht="14.4" customHeight="1" x14ac:dyDescent="0.3">
      <c r="A64" s="831" t="s">
        <v>6569</v>
      </c>
      <c r="B64" s="832" t="s">
        <v>6368</v>
      </c>
      <c r="C64" s="832" t="s">
        <v>6369</v>
      </c>
      <c r="D64" s="832" t="s">
        <v>6518</v>
      </c>
      <c r="E64" s="832" t="s">
        <v>6519</v>
      </c>
      <c r="F64" s="849"/>
      <c r="G64" s="849"/>
      <c r="H64" s="849"/>
      <c r="I64" s="849"/>
      <c r="J64" s="849">
        <v>1</v>
      </c>
      <c r="K64" s="849">
        <v>331</v>
      </c>
      <c r="L64" s="849">
        <v>1</v>
      </c>
      <c r="M64" s="849">
        <v>331</v>
      </c>
      <c r="N64" s="849"/>
      <c r="O64" s="849"/>
      <c r="P64" s="837"/>
      <c r="Q64" s="850"/>
    </row>
    <row r="65" spans="1:17" ht="14.4" customHeight="1" x14ac:dyDescent="0.3">
      <c r="A65" s="831" t="s">
        <v>6569</v>
      </c>
      <c r="B65" s="832" t="s">
        <v>6368</v>
      </c>
      <c r="C65" s="832" t="s">
        <v>6369</v>
      </c>
      <c r="D65" s="832" t="s">
        <v>6605</v>
      </c>
      <c r="E65" s="832" t="s">
        <v>6606</v>
      </c>
      <c r="F65" s="849"/>
      <c r="G65" s="849"/>
      <c r="H65" s="849"/>
      <c r="I65" s="849"/>
      <c r="J65" s="849">
        <v>1</v>
      </c>
      <c r="K65" s="849">
        <v>1380</v>
      </c>
      <c r="L65" s="849">
        <v>1</v>
      </c>
      <c r="M65" s="849">
        <v>1380</v>
      </c>
      <c r="N65" s="849"/>
      <c r="O65" s="849"/>
      <c r="P65" s="837"/>
      <c r="Q65" s="850"/>
    </row>
    <row r="66" spans="1:17" ht="14.4" customHeight="1" x14ac:dyDescent="0.3">
      <c r="A66" s="831" t="s">
        <v>6569</v>
      </c>
      <c r="B66" s="832" t="s">
        <v>6368</v>
      </c>
      <c r="C66" s="832" t="s">
        <v>6369</v>
      </c>
      <c r="D66" s="832" t="s">
        <v>6607</v>
      </c>
      <c r="E66" s="832" t="s">
        <v>6596</v>
      </c>
      <c r="F66" s="849"/>
      <c r="G66" s="849"/>
      <c r="H66" s="849"/>
      <c r="I66" s="849"/>
      <c r="J66" s="849">
        <v>1</v>
      </c>
      <c r="K66" s="849">
        <v>593</v>
      </c>
      <c r="L66" s="849">
        <v>1</v>
      </c>
      <c r="M66" s="849">
        <v>593</v>
      </c>
      <c r="N66" s="849"/>
      <c r="O66" s="849"/>
      <c r="P66" s="837"/>
      <c r="Q66" s="850"/>
    </row>
    <row r="67" spans="1:17" ht="14.4" customHeight="1" x14ac:dyDescent="0.3">
      <c r="A67" s="831" t="s">
        <v>6569</v>
      </c>
      <c r="B67" s="832" t="s">
        <v>6368</v>
      </c>
      <c r="C67" s="832" t="s">
        <v>6369</v>
      </c>
      <c r="D67" s="832" t="s">
        <v>6608</v>
      </c>
      <c r="E67" s="832" t="s">
        <v>6609</v>
      </c>
      <c r="F67" s="849"/>
      <c r="G67" s="849"/>
      <c r="H67" s="849"/>
      <c r="I67" s="849"/>
      <c r="J67" s="849">
        <v>1</v>
      </c>
      <c r="K67" s="849">
        <v>3861</v>
      </c>
      <c r="L67" s="849">
        <v>1</v>
      </c>
      <c r="M67" s="849">
        <v>3861</v>
      </c>
      <c r="N67" s="849"/>
      <c r="O67" s="849"/>
      <c r="P67" s="837"/>
      <c r="Q67" s="850"/>
    </row>
    <row r="68" spans="1:17" ht="14.4" customHeight="1" x14ac:dyDescent="0.3">
      <c r="A68" s="831" t="s">
        <v>6610</v>
      </c>
      <c r="B68" s="832" t="s">
        <v>6373</v>
      </c>
      <c r="C68" s="832" t="s">
        <v>6369</v>
      </c>
      <c r="D68" s="832" t="s">
        <v>6423</v>
      </c>
      <c r="E68" s="832" t="s">
        <v>6424</v>
      </c>
      <c r="F68" s="849">
        <v>2</v>
      </c>
      <c r="G68" s="849">
        <v>236</v>
      </c>
      <c r="H68" s="849">
        <v>0.93650793650793651</v>
      </c>
      <c r="I68" s="849">
        <v>118</v>
      </c>
      <c r="J68" s="849">
        <v>2</v>
      </c>
      <c r="K68" s="849">
        <v>252</v>
      </c>
      <c r="L68" s="849">
        <v>1</v>
      </c>
      <c r="M68" s="849">
        <v>126</v>
      </c>
      <c r="N68" s="849">
        <v>1</v>
      </c>
      <c r="O68" s="849">
        <v>126</v>
      </c>
      <c r="P68" s="837">
        <v>0.5</v>
      </c>
      <c r="Q68" s="850">
        <v>126</v>
      </c>
    </row>
    <row r="69" spans="1:17" ht="14.4" customHeight="1" x14ac:dyDescent="0.3">
      <c r="A69" s="831" t="s">
        <v>6610</v>
      </c>
      <c r="B69" s="832" t="s">
        <v>6373</v>
      </c>
      <c r="C69" s="832" t="s">
        <v>6369</v>
      </c>
      <c r="D69" s="832" t="s">
        <v>6455</v>
      </c>
      <c r="E69" s="832" t="s">
        <v>6456</v>
      </c>
      <c r="F69" s="849"/>
      <c r="G69" s="849"/>
      <c r="H69" s="849"/>
      <c r="I69" s="849"/>
      <c r="J69" s="849">
        <v>1</v>
      </c>
      <c r="K69" s="849">
        <v>33.33</v>
      </c>
      <c r="L69" s="849">
        <v>1</v>
      </c>
      <c r="M69" s="849">
        <v>33.33</v>
      </c>
      <c r="N69" s="849"/>
      <c r="O69" s="849"/>
      <c r="P69" s="837"/>
      <c r="Q69" s="850"/>
    </row>
    <row r="70" spans="1:17" ht="14.4" customHeight="1" x14ac:dyDescent="0.3">
      <c r="A70" s="831" t="s">
        <v>6610</v>
      </c>
      <c r="B70" s="832" t="s">
        <v>6373</v>
      </c>
      <c r="C70" s="832" t="s">
        <v>6369</v>
      </c>
      <c r="D70" s="832" t="s">
        <v>6370</v>
      </c>
      <c r="E70" s="832" t="s">
        <v>6371</v>
      </c>
      <c r="F70" s="849">
        <v>0</v>
      </c>
      <c r="G70" s="849">
        <v>0</v>
      </c>
      <c r="H70" s="849">
        <v>0</v>
      </c>
      <c r="I70" s="849"/>
      <c r="J70" s="849">
        <v>1</v>
      </c>
      <c r="K70" s="849">
        <v>251</v>
      </c>
      <c r="L70" s="849">
        <v>1</v>
      </c>
      <c r="M70" s="849">
        <v>251</v>
      </c>
      <c r="N70" s="849"/>
      <c r="O70" s="849"/>
      <c r="P70" s="837"/>
      <c r="Q70" s="850"/>
    </row>
    <row r="71" spans="1:17" ht="14.4" customHeight="1" x14ac:dyDescent="0.3">
      <c r="A71" s="831" t="s">
        <v>6611</v>
      </c>
      <c r="B71" s="832" t="s">
        <v>6373</v>
      </c>
      <c r="C71" s="832" t="s">
        <v>6369</v>
      </c>
      <c r="D71" s="832" t="s">
        <v>6402</v>
      </c>
      <c r="E71" s="832" t="s">
        <v>6403</v>
      </c>
      <c r="F71" s="849">
        <v>1</v>
      </c>
      <c r="G71" s="849">
        <v>35</v>
      </c>
      <c r="H71" s="849"/>
      <c r="I71" s="849">
        <v>35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6611</v>
      </c>
      <c r="B72" s="832" t="s">
        <v>6373</v>
      </c>
      <c r="C72" s="832" t="s">
        <v>6369</v>
      </c>
      <c r="D72" s="832" t="s">
        <v>6411</v>
      </c>
      <c r="E72" s="832" t="s">
        <v>6412</v>
      </c>
      <c r="F72" s="849">
        <v>1</v>
      </c>
      <c r="G72" s="849">
        <v>201</v>
      </c>
      <c r="H72" s="849">
        <v>0.48550724637681159</v>
      </c>
      <c r="I72" s="849">
        <v>201</v>
      </c>
      <c r="J72" s="849">
        <v>2</v>
      </c>
      <c r="K72" s="849">
        <v>414</v>
      </c>
      <c r="L72" s="849">
        <v>1</v>
      </c>
      <c r="M72" s="849">
        <v>207</v>
      </c>
      <c r="N72" s="849">
        <v>1</v>
      </c>
      <c r="O72" s="849">
        <v>207</v>
      </c>
      <c r="P72" s="837">
        <v>0.5</v>
      </c>
      <c r="Q72" s="850">
        <v>207</v>
      </c>
    </row>
    <row r="73" spans="1:17" ht="14.4" customHeight="1" x14ac:dyDescent="0.3">
      <c r="A73" s="831" t="s">
        <v>6611</v>
      </c>
      <c r="B73" s="832" t="s">
        <v>6373</v>
      </c>
      <c r="C73" s="832" t="s">
        <v>6369</v>
      </c>
      <c r="D73" s="832" t="s">
        <v>6413</v>
      </c>
      <c r="E73" s="832" t="s">
        <v>6414</v>
      </c>
      <c r="F73" s="849"/>
      <c r="G73" s="849"/>
      <c r="H73" s="849"/>
      <c r="I73" s="849"/>
      <c r="J73" s="849">
        <v>1</v>
      </c>
      <c r="K73" s="849">
        <v>309</v>
      </c>
      <c r="L73" s="849">
        <v>1</v>
      </c>
      <c r="M73" s="849">
        <v>309</v>
      </c>
      <c r="N73" s="849"/>
      <c r="O73" s="849"/>
      <c r="P73" s="837"/>
      <c r="Q73" s="850"/>
    </row>
    <row r="74" spans="1:17" ht="14.4" customHeight="1" x14ac:dyDescent="0.3">
      <c r="A74" s="831" t="s">
        <v>6611</v>
      </c>
      <c r="B74" s="832" t="s">
        <v>6373</v>
      </c>
      <c r="C74" s="832" t="s">
        <v>6369</v>
      </c>
      <c r="D74" s="832" t="s">
        <v>6415</v>
      </c>
      <c r="E74" s="832" t="s">
        <v>6416</v>
      </c>
      <c r="F74" s="849">
        <v>1</v>
      </c>
      <c r="G74" s="849">
        <v>476</v>
      </c>
      <c r="H74" s="849">
        <v>0.97540983606557374</v>
      </c>
      <c r="I74" s="849">
        <v>476</v>
      </c>
      <c r="J74" s="849">
        <v>1</v>
      </c>
      <c r="K74" s="849">
        <v>488</v>
      </c>
      <c r="L74" s="849">
        <v>1</v>
      </c>
      <c r="M74" s="849">
        <v>488</v>
      </c>
      <c r="N74" s="849">
        <v>1</v>
      </c>
      <c r="O74" s="849">
        <v>489</v>
      </c>
      <c r="P74" s="837">
        <v>1.0020491803278688</v>
      </c>
      <c r="Q74" s="850">
        <v>489</v>
      </c>
    </row>
    <row r="75" spans="1:17" ht="14.4" customHeight="1" x14ac:dyDescent="0.3">
      <c r="A75" s="831" t="s">
        <v>6611</v>
      </c>
      <c r="B75" s="832" t="s">
        <v>6373</v>
      </c>
      <c r="C75" s="832" t="s">
        <v>6369</v>
      </c>
      <c r="D75" s="832" t="s">
        <v>6417</v>
      </c>
      <c r="E75" s="832" t="s">
        <v>6418</v>
      </c>
      <c r="F75" s="849">
        <v>4</v>
      </c>
      <c r="G75" s="849">
        <v>380</v>
      </c>
      <c r="H75" s="849">
        <v>1.9191919191919191</v>
      </c>
      <c r="I75" s="849">
        <v>95</v>
      </c>
      <c r="J75" s="849">
        <v>2</v>
      </c>
      <c r="K75" s="849">
        <v>198</v>
      </c>
      <c r="L75" s="849">
        <v>1</v>
      </c>
      <c r="M75" s="849">
        <v>99</v>
      </c>
      <c r="N75" s="849"/>
      <c r="O75" s="849"/>
      <c r="P75" s="837"/>
      <c r="Q75" s="850"/>
    </row>
    <row r="76" spans="1:17" ht="14.4" customHeight="1" x14ac:dyDescent="0.3">
      <c r="A76" s="831" t="s">
        <v>6611</v>
      </c>
      <c r="B76" s="832" t="s">
        <v>6373</v>
      </c>
      <c r="C76" s="832" t="s">
        <v>6369</v>
      </c>
      <c r="D76" s="832" t="s">
        <v>6421</v>
      </c>
      <c r="E76" s="832" t="s">
        <v>6422</v>
      </c>
      <c r="F76" s="849">
        <v>3</v>
      </c>
      <c r="G76" s="849">
        <v>279</v>
      </c>
      <c r="H76" s="849">
        <v>1.4381443298969072</v>
      </c>
      <c r="I76" s="849">
        <v>93</v>
      </c>
      <c r="J76" s="849">
        <v>2</v>
      </c>
      <c r="K76" s="849">
        <v>194</v>
      </c>
      <c r="L76" s="849">
        <v>1</v>
      </c>
      <c r="M76" s="849">
        <v>97</v>
      </c>
      <c r="N76" s="849">
        <v>1</v>
      </c>
      <c r="O76" s="849">
        <v>97</v>
      </c>
      <c r="P76" s="837">
        <v>0.5</v>
      </c>
      <c r="Q76" s="850">
        <v>97</v>
      </c>
    </row>
    <row r="77" spans="1:17" ht="14.4" customHeight="1" x14ac:dyDescent="0.3">
      <c r="A77" s="831" t="s">
        <v>6611</v>
      </c>
      <c r="B77" s="832" t="s">
        <v>6373</v>
      </c>
      <c r="C77" s="832" t="s">
        <v>6369</v>
      </c>
      <c r="D77" s="832" t="s">
        <v>6423</v>
      </c>
      <c r="E77" s="832" t="s">
        <v>6424</v>
      </c>
      <c r="F77" s="849">
        <v>145</v>
      </c>
      <c r="G77" s="849">
        <v>17110</v>
      </c>
      <c r="H77" s="849">
        <v>0.79411491692193448</v>
      </c>
      <c r="I77" s="849">
        <v>118</v>
      </c>
      <c r="J77" s="849">
        <v>171</v>
      </c>
      <c r="K77" s="849">
        <v>21546</v>
      </c>
      <c r="L77" s="849">
        <v>1</v>
      </c>
      <c r="M77" s="849">
        <v>126</v>
      </c>
      <c r="N77" s="849">
        <v>158</v>
      </c>
      <c r="O77" s="849">
        <v>19908</v>
      </c>
      <c r="P77" s="837">
        <v>0.92397660818713445</v>
      </c>
      <c r="Q77" s="850">
        <v>126</v>
      </c>
    </row>
    <row r="78" spans="1:17" ht="14.4" customHeight="1" x14ac:dyDescent="0.3">
      <c r="A78" s="831" t="s">
        <v>6611</v>
      </c>
      <c r="B78" s="832" t="s">
        <v>6373</v>
      </c>
      <c r="C78" s="832" t="s">
        <v>6369</v>
      </c>
      <c r="D78" s="832" t="s">
        <v>6443</v>
      </c>
      <c r="E78" s="832" t="s">
        <v>6444</v>
      </c>
      <c r="F78" s="849">
        <v>5</v>
      </c>
      <c r="G78" s="849">
        <v>6420</v>
      </c>
      <c r="H78" s="849">
        <v>1.2261268143621085</v>
      </c>
      <c r="I78" s="849">
        <v>1284</v>
      </c>
      <c r="J78" s="849">
        <v>4</v>
      </c>
      <c r="K78" s="849">
        <v>5236</v>
      </c>
      <c r="L78" s="849">
        <v>1</v>
      </c>
      <c r="M78" s="849">
        <v>1309</v>
      </c>
      <c r="N78" s="849">
        <v>4</v>
      </c>
      <c r="O78" s="849">
        <v>5240</v>
      </c>
      <c r="P78" s="837">
        <v>1.0007639419404126</v>
      </c>
      <c r="Q78" s="850">
        <v>1310</v>
      </c>
    </row>
    <row r="79" spans="1:17" ht="14.4" customHeight="1" x14ac:dyDescent="0.3">
      <c r="A79" s="831" t="s">
        <v>6611</v>
      </c>
      <c r="B79" s="832" t="s">
        <v>6373</v>
      </c>
      <c r="C79" s="832" t="s">
        <v>6369</v>
      </c>
      <c r="D79" s="832" t="s">
        <v>6461</v>
      </c>
      <c r="E79" s="832" t="s">
        <v>6462</v>
      </c>
      <c r="F79" s="849">
        <v>1</v>
      </c>
      <c r="G79" s="849">
        <v>82</v>
      </c>
      <c r="H79" s="849"/>
      <c r="I79" s="849">
        <v>82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6611</v>
      </c>
      <c r="B80" s="832" t="s">
        <v>6373</v>
      </c>
      <c r="C80" s="832" t="s">
        <v>6369</v>
      </c>
      <c r="D80" s="832" t="s">
        <v>6467</v>
      </c>
      <c r="E80" s="832" t="s">
        <v>6468</v>
      </c>
      <c r="F80" s="849">
        <v>1</v>
      </c>
      <c r="G80" s="849">
        <v>384</v>
      </c>
      <c r="H80" s="849"/>
      <c r="I80" s="849">
        <v>384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6611</v>
      </c>
      <c r="B81" s="832" t="s">
        <v>6373</v>
      </c>
      <c r="C81" s="832" t="s">
        <v>6369</v>
      </c>
      <c r="D81" s="832" t="s">
        <v>6370</v>
      </c>
      <c r="E81" s="832" t="s">
        <v>6371</v>
      </c>
      <c r="F81" s="849">
        <v>16</v>
      </c>
      <c r="G81" s="849">
        <v>3760</v>
      </c>
      <c r="H81" s="849">
        <v>0.74900398406374502</v>
      </c>
      <c r="I81" s="849">
        <v>235</v>
      </c>
      <c r="J81" s="849">
        <v>20</v>
      </c>
      <c r="K81" s="849">
        <v>5020</v>
      </c>
      <c r="L81" s="849">
        <v>1</v>
      </c>
      <c r="M81" s="849">
        <v>251</v>
      </c>
      <c r="N81" s="849">
        <v>15</v>
      </c>
      <c r="O81" s="849">
        <v>3765</v>
      </c>
      <c r="P81" s="837">
        <v>0.75</v>
      </c>
      <c r="Q81" s="850">
        <v>251</v>
      </c>
    </row>
    <row r="82" spans="1:17" ht="14.4" customHeight="1" x14ac:dyDescent="0.3">
      <c r="A82" s="831" t="s">
        <v>6611</v>
      </c>
      <c r="B82" s="832" t="s">
        <v>6373</v>
      </c>
      <c r="C82" s="832" t="s">
        <v>6369</v>
      </c>
      <c r="D82" s="832" t="s">
        <v>6603</v>
      </c>
      <c r="E82" s="832" t="s">
        <v>6604</v>
      </c>
      <c r="F82" s="849">
        <v>1</v>
      </c>
      <c r="G82" s="849">
        <v>114</v>
      </c>
      <c r="H82" s="849">
        <v>0.23749999999999999</v>
      </c>
      <c r="I82" s="849">
        <v>114</v>
      </c>
      <c r="J82" s="849">
        <v>4</v>
      </c>
      <c r="K82" s="849">
        <v>480</v>
      </c>
      <c r="L82" s="849">
        <v>1</v>
      </c>
      <c r="M82" s="849">
        <v>120</v>
      </c>
      <c r="N82" s="849">
        <v>1</v>
      </c>
      <c r="O82" s="849">
        <v>120</v>
      </c>
      <c r="P82" s="837">
        <v>0.25</v>
      </c>
      <c r="Q82" s="850">
        <v>120</v>
      </c>
    </row>
    <row r="83" spans="1:17" ht="14.4" customHeight="1" x14ac:dyDescent="0.3">
      <c r="A83" s="831" t="s">
        <v>6611</v>
      </c>
      <c r="B83" s="832" t="s">
        <v>6373</v>
      </c>
      <c r="C83" s="832" t="s">
        <v>6369</v>
      </c>
      <c r="D83" s="832" t="s">
        <v>6488</v>
      </c>
      <c r="E83" s="832" t="s">
        <v>6489</v>
      </c>
      <c r="F83" s="849">
        <v>2</v>
      </c>
      <c r="G83" s="849">
        <v>622</v>
      </c>
      <c r="H83" s="849">
        <v>0.97492163009404387</v>
      </c>
      <c r="I83" s="849">
        <v>311</v>
      </c>
      <c r="J83" s="849">
        <v>2</v>
      </c>
      <c r="K83" s="849">
        <v>638</v>
      </c>
      <c r="L83" s="849">
        <v>1</v>
      </c>
      <c r="M83" s="849">
        <v>319</v>
      </c>
      <c r="N83" s="849">
        <v>2</v>
      </c>
      <c r="O83" s="849">
        <v>638</v>
      </c>
      <c r="P83" s="837">
        <v>1</v>
      </c>
      <c r="Q83" s="850">
        <v>319</v>
      </c>
    </row>
    <row r="84" spans="1:17" ht="14.4" customHeight="1" x14ac:dyDescent="0.3">
      <c r="A84" s="831" t="s">
        <v>6611</v>
      </c>
      <c r="B84" s="832" t="s">
        <v>6373</v>
      </c>
      <c r="C84" s="832" t="s">
        <v>6369</v>
      </c>
      <c r="D84" s="832" t="s">
        <v>6494</v>
      </c>
      <c r="E84" s="832" t="s">
        <v>6495</v>
      </c>
      <c r="F84" s="849">
        <v>6</v>
      </c>
      <c r="G84" s="849">
        <v>666</v>
      </c>
      <c r="H84" s="849">
        <v>1.4478260869565218</v>
      </c>
      <c r="I84" s="849">
        <v>111</v>
      </c>
      <c r="J84" s="849">
        <v>4</v>
      </c>
      <c r="K84" s="849">
        <v>460</v>
      </c>
      <c r="L84" s="849">
        <v>1</v>
      </c>
      <c r="M84" s="849">
        <v>115</v>
      </c>
      <c r="N84" s="849"/>
      <c r="O84" s="849"/>
      <c r="P84" s="837"/>
      <c r="Q84" s="850"/>
    </row>
    <row r="85" spans="1:17" ht="14.4" customHeight="1" x14ac:dyDescent="0.3">
      <c r="A85" s="831" t="s">
        <v>6611</v>
      </c>
      <c r="B85" s="832" t="s">
        <v>6373</v>
      </c>
      <c r="C85" s="832" t="s">
        <v>6369</v>
      </c>
      <c r="D85" s="832" t="s">
        <v>6502</v>
      </c>
      <c r="E85" s="832" t="s">
        <v>6503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120</v>
      </c>
      <c r="P85" s="837"/>
      <c r="Q85" s="850">
        <v>120</v>
      </c>
    </row>
    <row r="86" spans="1:17" ht="14.4" customHeight="1" x14ac:dyDescent="0.3">
      <c r="A86" s="831" t="s">
        <v>6611</v>
      </c>
      <c r="B86" s="832" t="s">
        <v>6373</v>
      </c>
      <c r="C86" s="832" t="s">
        <v>6369</v>
      </c>
      <c r="D86" s="832" t="s">
        <v>6508</v>
      </c>
      <c r="E86" s="832" t="s">
        <v>6509</v>
      </c>
      <c r="F86" s="849">
        <v>3</v>
      </c>
      <c r="G86" s="849">
        <v>669</v>
      </c>
      <c r="H86" s="849"/>
      <c r="I86" s="849">
        <v>223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6611</v>
      </c>
      <c r="B87" s="832" t="s">
        <v>6373</v>
      </c>
      <c r="C87" s="832" t="s">
        <v>6369</v>
      </c>
      <c r="D87" s="832" t="s">
        <v>6516</v>
      </c>
      <c r="E87" s="832" t="s">
        <v>6517</v>
      </c>
      <c r="F87" s="849"/>
      <c r="G87" s="849"/>
      <c r="H87" s="849"/>
      <c r="I87" s="849"/>
      <c r="J87" s="849">
        <v>1</v>
      </c>
      <c r="K87" s="849">
        <v>399</v>
      </c>
      <c r="L87" s="849">
        <v>1</v>
      </c>
      <c r="M87" s="849">
        <v>399</v>
      </c>
      <c r="N87" s="849"/>
      <c r="O87" s="849"/>
      <c r="P87" s="837"/>
      <c r="Q87" s="850"/>
    </row>
    <row r="88" spans="1:17" ht="14.4" customHeight="1" x14ac:dyDescent="0.3">
      <c r="A88" s="831" t="s">
        <v>6611</v>
      </c>
      <c r="B88" s="832" t="s">
        <v>6368</v>
      </c>
      <c r="C88" s="832" t="s">
        <v>6369</v>
      </c>
      <c r="D88" s="832" t="s">
        <v>6421</v>
      </c>
      <c r="E88" s="832" t="s">
        <v>6422</v>
      </c>
      <c r="F88" s="849"/>
      <c r="G88" s="849"/>
      <c r="H88" s="849"/>
      <c r="I88" s="849"/>
      <c r="J88" s="849">
        <v>1</v>
      </c>
      <c r="K88" s="849">
        <v>97</v>
      </c>
      <c r="L88" s="849">
        <v>1</v>
      </c>
      <c r="M88" s="849">
        <v>97</v>
      </c>
      <c r="N88" s="849"/>
      <c r="O88" s="849"/>
      <c r="P88" s="837"/>
      <c r="Q88" s="850"/>
    </row>
    <row r="89" spans="1:17" ht="14.4" customHeight="1" x14ac:dyDescent="0.3">
      <c r="A89" s="831" t="s">
        <v>6611</v>
      </c>
      <c r="B89" s="832" t="s">
        <v>6368</v>
      </c>
      <c r="C89" s="832" t="s">
        <v>6369</v>
      </c>
      <c r="D89" s="832" t="s">
        <v>6612</v>
      </c>
      <c r="E89" s="832" t="s">
        <v>6613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4908</v>
      </c>
      <c r="P89" s="837"/>
      <c r="Q89" s="850">
        <v>4908</v>
      </c>
    </row>
    <row r="90" spans="1:17" ht="14.4" customHeight="1" x14ac:dyDescent="0.3">
      <c r="A90" s="831" t="s">
        <v>6611</v>
      </c>
      <c r="B90" s="832" t="s">
        <v>6368</v>
      </c>
      <c r="C90" s="832" t="s">
        <v>6369</v>
      </c>
      <c r="D90" s="832" t="s">
        <v>6614</v>
      </c>
      <c r="E90" s="832" t="s">
        <v>6615</v>
      </c>
      <c r="F90" s="849"/>
      <c r="G90" s="849"/>
      <c r="H90" s="849"/>
      <c r="I90" s="849"/>
      <c r="J90" s="849">
        <v>1</v>
      </c>
      <c r="K90" s="849">
        <v>4340</v>
      </c>
      <c r="L90" s="849">
        <v>1</v>
      </c>
      <c r="M90" s="849">
        <v>4340</v>
      </c>
      <c r="N90" s="849"/>
      <c r="O90" s="849"/>
      <c r="P90" s="837"/>
      <c r="Q90" s="850"/>
    </row>
    <row r="91" spans="1:17" ht="14.4" customHeight="1" x14ac:dyDescent="0.3">
      <c r="A91" s="831" t="s">
        <v>6611</v>
      </c>
      <c r="B91" s="832" t="s">
        <v>6368</v>
      </c>
      <c r="C91" s="832" t="s">
        <v>6369</v>
      </c>
      <c r="D91" s="832" t="s">
        <v>6595</v>
      </c>
      <c r="E91" s="832" t="s">
        <v>6596</v>
      </c>
      <c r="F91" s="849"/>
      <c r="G91" s="849"/>
      <c r="H91" s="849"/>
      <c r="I91" s="849"/>
      <c r="J91" s="849">
        <v>1</v>
      </c>
      <c r="K91" s="849">
        <v>5507</v>
      </c>
      <c r="L91" s="849">
        <v>1</v>
      </c>
      <c r="M91" s="849">
        <v>5507</v>
      </c>
      <c r="N91" s="849"/>
      <c r="O91" s="849"/>
      <c r="P91" s="837"/>
      <c r="Q91" s="850"/>
    </row>
    <row r="92" spans="1:17" ht="14.4" customHeight="1" x14ac:dyDescent="0.3">
      <c r="A92" s="831" t="s">
        <v>6611</v>
      </c>
      <c r="B92" s="832" t="s">
        <v>6368</v>
      </c>
      <c r="C92" s="832" t="s">
        <v>6369</v>
      </c>
      <c r="D92" s="832" t="s">
        <v>6443</v>
      </c>
      <c r="E92" s="832" t="s">
        <v>6444</v>
      </c>
      <c r="F92" s="849"/>
      <c r="G92" s="849"/>
      <c r="H92" s="849"/>
      <c r="I92" s="849"/>
      <c r="J92" s="849">
        <v>1</v>
      </c>
      <c r="K92" s="849">
        <v>1309</v>
      </c>
      <c r="L92" s="849">
        <v>1</v>
      </c>
      <c r="M92" s="849">
        <v>1309</v>
      </c>
      <c r="N92" s="849">
        <v>5</v>
      </c>
      <c r="O92" s="849">
        <v>6550</v>
      </c>
      <c r="P92" s="837">
        <v>5.0038197097020625</v>
      </c>
      <c r="Q92" s="850">
        <v>1310</v>
      </c>
    </row>
    <row r="93" spans="1:17" ht="14.4" customHeight="1" x14ac:dyDescent="0.3">
      <c r="A93" s="831" t="s">
        <v>6611</v>
      </c>
      <c r="B93" s="832" t="s">
        <v>6368</v>
      </c>
      <c r="C93" s="832" t="s">
        <v>6369</v>
      </c>
      <c r="D93" s="832" t="s">
        <v>6603</v>
      </c>
      <c r="E93" s="832" t="s">
        <v>6604</v>
      </c>
      <c r="F93" s="849"/>
      <c r="G93" s="849"/>
      <c r="H93" s="849"/>
      <c r="I93" s="849"/>
      <c r="J93" s="849">
        <v>1</v>
      </c>
      <c r="K93" s="849">
        <v>120</v>
      </c>
      <c r="L93" s="849">
        <v>1</v>
      </c>
      <c r="M93" s="849">
        <v>120</v>
      </c>
      <c r="N93" s="849">
        <v>3</v>
      </c>
      <c r="O93" s="849">
        <v>360</v>
      </c>
      <c r="P93" s="837">
        <v>3</v>
      </c>
      <c r="Q93" s="850">
        <v>120</v>
      </c>
    </row>
    <row r="94" spans="1:17" ht="14.4" customHeight="1" x14ac:dyDescent="0.3">
      <c r="A94" s="831" t="s">
        <v>6611</v>
      </c>
      <c r="B94" s="832" t="s">
        <v>6368</v>
      </c>
      <c r="C94" s="832" t="s">
        <v>6369</v>
      </c>
      <c r="D94" s="832" t="s">
        <v>6488</v>
      </c>
      <c r="E94" s="832" t="s">
        <v>6489</v>
      </c>
      <c r="F94" s="849"/>
      <c r="G94" s="849"/>
      <c r="H94" s="849"/>
      <c r="I94" s="849"/>
      <c r="J94" s="849">
        <v>1</v>
      </c>
      <c r="K94" s="849">
        <v>319</v>
      </c>
      <c r="L94" s="849">
        <v>1</v>
      </c>
      <c r="M94" s="849">
        <v>319</v>
      </c>
      <c r="N94" s="849"/>
      <c r="O94" s="849"/>
      <c r="P94" s="837"/>
      <c r="Q94" s="850"/>
    </row>
    <row r="95" spans="1:17" ht="14.4" customHeight="1" x14ac:dyDescent="0.3">
      <c r="A95" s="831" t="s">
        <v>6616</v>
      </c>
      <c r="B95" s="832" t="s">
        <v>6373</v>
      </c>
      <c r="C95" s="832" t="s">
        <v>6369</v>
      </c>
      <c r="D95" s="832" t="s">
        <v>6423</v>
      </c>
      <c r="E95" s="832" t="s">
        <v>6424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126</v>
      </c>
      <c r="P95" s="837"/>
      <c r="Q95" s="850">
        <v>126</v>
      </c>
    </row>
    <row r="96" spans="1:17" ht="14.4" customHeight="1" x14ac:dyDescent="0.3">
      <c r="A96" s="831" t="s">
        <v>6616</v>
      </c>
      <c r="B96" s="832" t="s">
        <v>6373</v>
      </c>
      <c r="C96" s="832" t="s">
        <v>6369</v>
      </c>
      <c r="D96" s="832" t="s">
        <v>6370</v>
      </c>
      <c r="E96" s="832" t="s">
        <v>6371</v>
      </c>
      <c r="F96" s="849">
        <v>2</v>
      </c>
      <c r="G96" s="849">
        <v>470</v>
      </c>
      <c r="H96" s="849"/>
      <c r="I96" s="849">
        <v>235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6616</v>
      </c>
      <c r="B97" s="832" t="s">
        <v>6373</v>
      </c>
      <c r="C97" s="832" t="s">
        <v>6369</v>
      </c>
      <c r="D97" s="832" t="s">
        <v>6516</v>
      </c>
      <c r="E97" s="832" t="s">
        <v>6517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400</v>
      </c>
      <c r="P97" s="837"/>
      <c r="Q97" s="850">
        <v>400</v>
      </c>
    </row>
    <row r="98" spans="1:17" ht="14.4" customHeight="1" x14ac:dyDescent="0.3">
      <c r="A98" s="831" t="s">
        <v>6617</v>
      </c>
      <c r="B98" s="832" t="s">
        <v>6373</v>
      </c>
      <c r="C98" s="832" t="s">
        <v>6369</v>
      </c>
      <c r="D98" s="832" t="s">
        <v>6423</v>
      </c>
      <c r="E98" s="832" t="s">
        <v>6424</v>
      </c>
      <c r="F98" s="849">
        <v>2</v>
      </c>
      <c r="G98" s="849">
        <v>236</v>
      </c>
      <c r="H98" s="849">
        <v>0.6243386243386243</v>
      </c>
      <c r="I98" s="849">
        <v>118</v>
      </c>
      <c r="J98" s="849">
        <v>3</v>
      </c>
      <c r="K98" s="849">
        <v>378</v>
      </c>
      <c r="L98" s="849">
        <v>1</v>
      </c>
      <c r="M98" s="849">
        <v>126</v>
      </c>
      <c r="N98" s="849">
        <v>2</v>
      </c>
      <c r="O98" s="849">
        <v>252</v>
      </c>
      <c r="P98" s="837">
        <v>0.66666666666666663</v>
      </c>
      <c r="Q98" s="850">
        <v>126</v>
      </c>
    </row>
    <row r="99" spans="1:17" ht="14.4" customHeight="1" x14ac:dyDescent="0.3">
      <c r="A99" s="831" t="s">
        <v>6617</v>
      </c>
      <c r="B99" s="832" t="s">
        <v>6373</v>
      </c>
      <c r="C99" s="832" t="s">
        <v>6369</v>
      </c>
      <c r="D99" s="832" t="s">
        <v>6370</v>
      </c>
      <c r="E99" s="832" t="s">
        <v>6371</v>
      </c>
      <c r="F99" s="849">
        <v>2</v>
      </c>
      <c r="G99" s="849">
        <v>470</v>
      </c>
      <c r="H99" s="849"/>
      <c r="I99" s="849">
        <v>235</v>
      </c>
      <c r="J99" s="849"/>
      <c r="K99" s="849"/>
      <c r="L99" s="849"/>
      <c r="M99" s="849"/>
      <c r="N99" s="849">
        <v>2</v>
      </c>
      <c r="O99" s="849">
        <v>502</v>
      </c>
      <c r="P99" s="837"/>
      <c r="Q99" s="850">
        <v>251</v>
      </c>
    </row>
    <row r="100" spans="1:17" ht="14.4" customHeight="1" x14ac:dyDescent="0.3">
      <c r="A100" s="831" t="s">
        <v>6618</v>
      </c>
      <c r="B100" s="832" t="s">
        <v>6373</v>
      </c>
      <c r="C100" s="832" t="s">
        <v>6369</v>
      </c>
      <c r="D100" s="832" t="s">
        <v>6423</v>
      </c>
      <c r="E100" s="832" t="s">
        <v>6424</v>
      </c>
      <c r="F100" s="849"/>
      <c r="G100" s="849"/>
      <c r="H100" s="849"/>
      <c r="I100" s="849"/>
      <c r="J100" s="849">
        <v>2</v>
      </c>
      <c r="K100" s="849">
        <v>252</v>
      </c>
      <c r="L100" s="849">
        <v>1</v>
      </c>
      <c r="M100" s="849">
        <v>126</v>
      </c>
      <c r="N100" s="849">
        <v>2</v>
      </c>
      <c r="O100" s="849">
        <v>252</v>
      </c>
      <c r="P100" s="837">
        <v>1</v>
      </c>
      <c r="Q100" s="850">
        <v>126</v>
      </c>
    </row>
    <row r="101" spans="1:17" ht="14.4" customHeight="1" x14ac:dyDescent="0.3">
      <c r="A101" s="831" t="s">
        <v>6618</v>
      </c>
      <c r="B101" s="832" t="s">
        <v>6373</v>
      </c>
      <c r="C101" s="832" t="s">
        <v>6369</v>
      </c>
      <c r="D101" s="832" t="s">
        <v>6370</v>
      </c>
      <c r="E101" s="832" t="s">
        <v>6371</v>
      </c>
      <c r="F101" s="849"/>
      <c r="G101" s="849"/>
      <c r="H101" s="849"/>
      <c r="I101" s="849"/>
      <c r="J101" s="849"/>
      <c r="K101" s="849"/>
      <c r="L101" s="849"/>
      <c r="M101" s="849"/>
      <c r="N101" s="849">
        <v>1</v>
      </c>
      <c r="O101" s="849">
        <v>251</v>
      </c>
      <c r="P101" s="837"/>
      <c r="Q101" s="850">
        <v>251</v>
      </c>
    </row>
    <row r="102" spans="1:17" ht="14.4" customHeight="1" x14ac:dyDescent="0.3">
      <c r="A102" s="831" t="s">
        <v>6619</v>
      </c>
      <c r="B102" s="832" t="s">
        <v>6373</v>
      </c>
      <c r="C102" s="832" t="s">
        <v>6369</v>
      </c>
      <c r="D102" s="832" t="s">
        <v>6417</v>
      </c>
      <c r="E102" s="832" t="s">
        <v>6418</v>
      </c>
      <c r="F102" s="849"/>
      <c r="G102" s="849"/>
      <c r="H102" s="849"/>
      <c r="I102" s="849"/>
      <c r="J102" s="849">
        <v>1</v>
      </c>
      <c r="K102" s="849">
        <v>99</v>
      </c>
      <c r="L102" s="849">
        <v>1</v>
      </c>
      <c r="M102" s="849">
        <v>99</v>
      </c>
      <c r="N102" s="849"/>
      <c r="O102" s="849"/>
      <c r="P102" s="837"/>
      <c r="Q102" s="850"/>
    </row>
    <row r="103" spans="1:17" ht="14.4" customHeight="1" x14ac:dyDescent="0.3">
      <c r="A103" s="831" t="s">
        <v>6619</v>
      </c>
      <c r="B103" s="832" t="s">
        <v>6373</v>
      </c>
      <c r="C103" s="832" t="s">
        <v>6369</v>
      </c>
      <c r="D103" s="832" t="s">
        <v>6423</v>
      </c>
      <c r="E103" s="832" t="s">
        <v>6424</v>
      </c>
      <c r="F103" s="849">
        <v>1</v>
      </c>
      <c r="G103" s="849">
        <v>118</v>
      </c>
      <c r="H103" s="849">
        <v>0.93650793650793651</v>
      </c>
      <c r="I103" s="849">
        <v>118</v>
      </c>
      <c r="J103" s="849">
        <v>1</v>
      </c>
      <c r="K103" s="849">
        <v>126</v>
      </c>
      <c r="L103" s="849">
        <v>1</v>
      </c>
      <c r="M103" s="849">
        <v>126</v>
      </c>
      <c r="N103" s="849">
        <v>1</v>
      </c>
      <c r="O103" s="849">
        <v>126</v>
      </c>
      <c r="P103" s="837">
        <v>1</v>
      </c>
      <c r="Q103" s="850">
        <v>126</v>
      </c>
    </row>
    <row r="104" spans="1:17" ht="14.4" customHeight="1" x14ac:dyDescent="0.3">
      <c r="A104" s="831" t="s">
        <v>6619</v>
      </c>
      <c r="B104" s="832" t="s">
        <v>6373</v>
      </c>
      <c r="C104" s="832" t="s">
        <v>6369</v>
      </c>
      <c r="D104" s="832" t="s">
        <v>6370</v>
      </c>
      <c r="E104" s="832" t="s">
        <v>6371</v>
      </c>
      <c r="F104" s="849"/>
      <c r="G104" s="849"/>
      <c r="H104" s="849"/>
      <c r="I104" s="849"/>
      <c r="J104" s="849">
        <v>1</v>
      </c>
      <c r="K104" s="849">
        <v>251</v>
      </c>
      <c r="L104" s="849">
        <v>1</v>
      </c>
      <c r="M104" s="849">
        <v>251</v>
      </c>
      <c r="N104" s="849"/>
      <c r="O104" s="849"/>
      <c r="P104" s="837"/>
      <c r="Q104" s="850"/>
    </row>
    <row r="105" spans="1:17" ht="14.4" customHeight="1" x14ac:dyDescent="0.3">
      <c r="A105" s="831" t="s">
        <v>6620</v>
      </c>
      <c r="B105" s="832" t="s">
        <v>6373</v>
      </c>
      <c r="C105" s="832" t="s">
        <v>6369</v>
      </c>
      <c r="D105" s="832" t="s">
        <v>6417</v>
      </c>
      <c r="E105" s="832" t="s">
        <v>6418</v>
      </c>
      <c r="F105" s="849"/>
      <c r="G105" s="849"/>
      <c r="H105" s="849"/>
      <c r="I105" s="849"/>
      <c r="J105" s="849">
        <v>1</v>
      </c>
      <c r="K105" s="849">
        <v>99</v>
      </c>
      <c r="L105" s="849">
        <v>1</v>
      </c>
      <c r="M105" s="849">
        <v>99</v>
      </c>
      <c r="N105" s="849"/>
      <c r="O105" s="849"/>
      <c r="P105" s="837"/>
      <c r="Q105" s="850"/>
    </row>
    <row r="106" spans="1:17" ht="14.4" customHeight="1" x14ac:dyDescent="0.3">
      <c r="A106" s="831" t="s">
        <v>6620</v>
      </c>
      <c r="B106" s="832" t="s">
        <v>6373</v>
      </c>
      <c r="C106" s="832" t="s">
        <v>6369</v>
      </c>
      <c r="D106" s="832" t="s">
        <v>6421</v>
      </c>
      <c r="E106" s="832" t="s">
        <v>6422</v>
      </c>
      <c r="F106" s="849"/>
      <c r="G106" s="849"/>
      <c r="H106" s="849"/>
      <c r="I106" s="849"/>
      <c r="J106" s="849">
        <v>1</v>
      </c>
      <c r="K106" s="849">
        <v>97</v>
      </c>
      <c r="L106" s="849">
        <v>1</v>
      </c>
      <c r="M106" s="849">
        <v>97</v>
      </c>
      <c r="N106" s="849"/>
      <c r="O106" s="849"/>
      <c r="P106" s="837"/>
      <c r="Q106" s="850"/>
    </row>
    <row r="107" spans="1:17" ht="14.4" customHeight="1" x14ac:dyDescent="0.3">
      <c r="A107" s="831" t="s">
        <v>6620</v>
      </c>
      <c r="B107" s="832" t="s">
        <v>6373</v>
      </c>
      <c r="C107" s="832" t="s">
        <v>6369</v>
      </c>
      <c r="D107" s="832" t="s">
        <v>6423</v>
      </c>
      <c r="E107" s="832" t="s">
        <v>6424</v>
      </c>
      <c r="F107" s="849">
        <v>2</v>
      </c>
      <c r="G107" s="849">
        <v>236</v>
      </c>
      <c r="H107" s="849">
        <v>0.20811287477954143</v>
      </c>
      <c r="I107" s="849">
        <v>118</v>
      </c>
      <c r="J107" s="849">
        <v>9</v>
      </c>
      <c r="K107" s="849">
        <v>1134</v>
      </c>
      <c r="L107" s="849">
        <v>1</v>
      </c>
      <c r="M107" s="849">
        <v>126</v>
      </c>
      <c r="N107" s="849">
        <v>5</v>
      </c>
      <c r="O107" s="849">
        <v>630</v>
      </c>
      <c r="P107" s="837">
        <v>0.55555555555555558</v>
      </c>
      <c r="Q107" s="850">
        <v>126</v>
      </c>
    </row>
    <row r="108" spans="1:17" ht="14.4" customHeight="1" x14ac:dyDescent="0.3">
      <c r="A108" s="831" t="s">
        <v>6620</v>
      </c>
      <c r="B108" s="832" t="s">
        <v>6373</v>
      </c>
      <c r="C108" s="832" t="s">
        <v>6369</v>
      </c>
      <c r="D108" s="832" t="s">
        <v>6451</v>
      </c>
      <c r="E108" s="832" t="s">
        <v>6452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163</v>
      </c>
      <c r="P108" s="837"/>
      <c r="Q108" s="850">
        <v>163</v>
      </c>
    </row>
    <row r="109" spans="1:17" ht="14.4" customHeight="1" x14ac:dyDescent="0.3">
      <c r="A109" s="831" t="s">
        <v>6620</v>
      </c>
      <c r="B109" s="832" t="s">
        <v>6373</v>
      </c>
      <c r="C109" s="832" t="s">
        <v>6369</v>
      </c>
      <c r="D109" s="832" t="s">
        <v>6455</v>
      </c>
      <c r="E109" s="832" t="s">
        <v>6456</v>
      </c>
      <c r="F109" s="849"/>
      <c r="G109" s="849"/>
      <c r="H109" s="849"/>
      <c r="I109" s="849"/>
      <c r="J109" s="849">
        <v>1</v>
      </c>
      <c r="K109" s="849">
        <v>33.33</v>
      </c>
      <c r="L109" s="849">
        <v>1</v>
      </c>
      <c r="M109" s="849">
        <v>33.33</v>
      </c>
      <c r="N109" s="849"/>
      <c r="O109" s="849"/>
      <c r="P109" s="837"/>
      <c r="Q109" s="850"/>
    </row>
    <row r="110" spans="1:17" ht="14.4" customHeight="1" x14ac:dyDescent="0.3">
      <c r="A110" s="831" t="s">
        <v>6620</v>
      </c>
      <c r="B110" s="832" t="s">
        <v>6373</v>
      </c>
      <c r="C110" s="832" t="s">
        <v>6369</v>
      </c>
      <c r="D110" s="832" t="s">
        <v>6461</v>
      </c>
      <c r="E110" s="832" t="s">
        <v>6462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86</v>
      </c>
      <c r="P110" s="837"/>
      <c r="Q110" s="850">
        <v>86</v>
      </c>
    </row>
    <row r="111" spans="1:17" ht="14.4" customHeight="1" x14ac:dyDescent="0.3">
      <c r="A111" s="831" t="s">
        <v>6620</v>
      </c>
      <c r="B111" s="832" t="s">
        <v>6373</v>
      </c>
      <c r="C111" s="832" t="s">
        <v>6369</v>
      </c>
      <c r="D111" s="832" t="s">
        <v>6370</v>
      </c>
      <c r="E111" s="832" t="s">
        <v>6371</v>
      </c>
      <c r="F111" s="849">
        <v>1</v>
      </c>
      <c r="G111" s="849">
        <v>235</v>
      </c>
      <c r="H111" s="849">
        <v>0.93625498007968122</v>
      </c>
      <c r="I111" s="849">
        <v>235</v>
      </c>
      <c r="J111" s="849">
        <v>1</v>
      </c>
      <c r="K111" s="849">
        <v>251</v>
      </c>
      <c r="L111" s="849">
        <v>1</v>
      </c>
      <c r="M111" s="849">
        <v>251</v>
      </c>
      <c r="N111" s="849">
        <v>4</v>
      </c>
      <c r="O111" s="849">
        <v>1004</v>
      </c>
      <c r="P111" s="837">
        <v>4</v>
      </c>
      <c r="Q111" s="850">
        <v>251</v>
      </c>
    </row>
    <row r="112" spans="1:17" ht="14.4" customHeight="1" x14ac:dyDescent="0.3">
      <c r="A112" s="831" t="s">
        <v>6621</v>
      </c>
      <c r="B112" s="832" t="s">
        <v>6373</v>
      </c>
      <c r="C112" s="832" t="s">
        <v>6369</v>
      </c>
      <c r="D112" s="832" t="s">
        <v>6413</v>
      </c>
      <c r="E112" s="832" t="s">
        <v>6414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309</v>
      </c>
      <c r="P112" s="837"/>
      <c r="Q112" s="850">
        <v>309</v>
      </c>
    </row>
    <row r="113" spans="1:17" ht="14.4" customHeight="1" x14ac:dyDescent="0.3">
      <c r="A113" s="831" t="s">
        <v>6621</v>
      </c>
      <c r="B113" s="832" t="s">
        <v>6373</v>
      </c>
      <c r="C113" s="832" t="s">
        <v>6369</v>
      </c>
      <c r="D113" s="832" t="s">
        <v>6417</v>
      </c>
      <c r="E113" s="832" t="s">
        <v>6418</v>
      </c>
      <c r="F113" s="849"/>
      <c r="G113" s="849"/>
      <c r="H113" s="849"/>
      <c r="I113" s="849"/>
      <c r="J113" s="849">
        <v>1</v>
      </c>
      <c r="K113" s="849">
        <v>99</v>
      </c>
      <c r="L113" s="849">
        <v>1</v>
      </c>
      <c r="M113" s="849">
        <v>99</v>
      </c>
      <c r="N113" s="849"/>
      <c r="O113" s="849"/>
      <c r="P113" s="837"/>
      <c r="Q113" s="850"/>
    </row>
    <row r="114" spans="1:17" ht="14.4" customHeight="1" x14ac:dyDescent="0.3">
      <c r="A114" s="831" t="s">
        <v>6621</v>
      </c>
      <c r="B114" s="832" t="s">
        <v>6373</v>
      </c>
      <c r="C114" s="832" t="s">
        <v>6369</v>
      </c>
      <c r="D114" s="832" t="s">
        <v>6421</v>
      </c>
      <c r="E114" s="832" t="s">
        <v>6422</v>
      </c>
      <c r="F114" s="849"/>
      <c r="G114" s="849"/>
      <c r="H114" s="849"/>
      <c r="I114" s="849"/>
      <c r="J114" s="849">
        <v>2</v>
      </c>
      <c r="K114" s="849">
        <v>194</v>
      </c>
      <c r="L114" s="849">
        <v>1</v>
      </c>
      <c r="M114" s="849">
        <v>97</v>
      </c>
      <c r="N114" s="849"/>
      <c r="O114" s="849"/>
      <c r="P114" s="837"/>
      <c r="Q114" s="850"/>
    </row>
    <row r="115" spans="1:17" ht="14.4" customHeight="1" x14ac:dyDescent="0.3">
      <c r="A115" s="831" t="s">
        <v>6621</v>
      </c>
      <c r="B115" s="832" t="s">
        <v>6373</v>
      </c>
      <c r="C115" s="832" t="s">
        <v>6369</v>
      </c>
      <c r="D115" s="832" t="s">
        <v>6423</v>
      </c>
      <c r="E115" s="832" t="s">
        <v>6424</v>
      </c>
      <c r="F115" s="849">
        <v>6</v>
      </c>
      <c r="G115" s="849">
        <v>708</v>
      </c>
      <c r="H115" s="849">
        <v>0.3746031746031746</v>
      </c>
      <c r="I115" s="849">
        <v>118</v>
      </c>
      <c r="J115" s="849">
        <v>15</v>
      </c>
      <c r="K115" s="849">
        <v>1890</v>
      </c>
      <c r="L115" s="849">
        <v>1</v>
      </c>
      <c r="M115" s="849">
        <v>126</v>
      </c>
      <c r="N115" s="849">
        <v>7</v>
      </c>
      <c r="O115" s="849">
        <v>882</v>
      </c>
      <c r="P115" s="837">
        <v>0.46666666666666667</v>
      </c>
      <c r="Q115" s="850">
        <v>126</v>
      </c>
    </row>
    <row r="116" spans="1:17" ht="14.4" customHeight="1" x14ac:dyDescent="0.3">
      <c r="A116" s="831" t="s">
        <v>6621</v>
      </c>
      <c r="B116" s="832" t="s">
        <v>6373</v>
      </c>
      <c r="C116" s="832" t="s">
        <v>6369</v>
      </c>
      <c r="D116" s="832" t="s">
        <v>6461</v>
      </c>
      <c r="E116" s="832" t="s">
        <v>6462</v>
      </c>
      <c r="F116" s="849">
        <v>1</v>
      </c>
      <c r="G116" s="849">
        <v>82</v>
      </c>
      <c r="H116" s="849"/>
      <c r="I116" s="849">
        <v>82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6621</v>
      </c>
      <c r="B117" s="832" t="s">
        <v>6373</v>
      </c>
      <c r="C117" s="832" t="s">
        <v>6369</v>
      </c>
      <c r="D117" s="832" t="s">
        <v>6370</v>
      </c>
      <c r="E117" s="832" t="s">
        <v>6371</v>
      </c>
      <c r="F117" s="849">
        <v>2</v>
      </c>
      <c r="G117" s="849">
        <v>470</v>
      </c>
      <c r="H117" s="849"/>
      <c r="I117" s="849">
        <v>235</v>
      </c>
      <c r="J117" s="849"/>
      <c r="K117" s="849"/>
      <c r="L117" s="849"/>
      <c r="M117" s="849"/>
      <c r="N117" s="849">
        <v>2</v>
      </c>
      <c r="O117" s="849">
        <v>502</v>
      </c>
      <c r="P117" s="837"/>
      <c r="Q117" s="850">
        <v>251</v>
      </c>
    </row>
    <row r="118" spans="1:17" ht="14.4" customHeight="1" x14ac:dyDescent="0.3">
      <c r="A118" s="831" t="s">
        <v>6621</v>
      </c>
      <c r="B118" s="832" t="s">
        <v>6373</v>
      </c>
      <c r="C118" s="832" t="s">
        <v>6369</v>
      </c>
      <c r="D118" s="832" t="s">
        <v>6484</v>
      </c>
      <c r="E118" s="832" t="s">
        <v>6485</v>
      </c>
      <c r="F118" s="849">
        <v>1</v>
      </c>
      <c r="G118" s="849">
        <v>179</v>
      </c>
      <c r="H118" s="849"/>
      <c r="I118" s="849">
        <v>179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6621</v>
      </c>
      <c r="B119" s="832" t="s">
        <v>6373</v>
      </c>
      <c r="C119" s="832" t="s">
        <v>6369</v>
      </c>
      <c r="D119" s="832" t="s">
        <v>6494</v>
      </c>
      <c r="E119" s="832" t="s">
        <v>6495</v>
      </c>
      <c r="F119" s="849"/>
      <c r="G119" s="849"/>
      <c r="H119" s="849"/>
      <c r="I119" s="849"/>
      <c r="J119" s="849">
        <v>1</v>
      </c>
      <c r="K119" s="849">
        <v>115</v>
      </c>
      <c r="L119" s="849">
        <v>1</v>
      </c>
      <c r="M119" s="849">
        <v>115</v>
      </c>
      <c r="N119" s="849"/>
      <c r="O119" s="849"/>
      <c r="P119" s="837"/>
      <c r="Q119" s="850"/>
    </row>
    <row r="120" spans="1:17" ht="14.4" customHeight="1" x14ac:dyDescent="0.3">
      <c r="A120" s="831" t="s">
        <v>6622</v>
      </c>
      <c r="B120" s="832" t="s">
        <v>6373</v>
      </c>
      <c r="C120" s="832" t="s">
        <v>6369</v>
      </c>
      <c r="D120" s="832" t="s">
        <v>6402</v>
      </c>
      <c r="E120" s="832" t="s">
        <v>6403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37</v>
      </c>
      <c r="P120" s="837"/>
      <c r="Q120" s="850">
        <v>37</v>
      </c>
    </row>
    <row r="121" spans="1:17" ht="14.4" customHeight="1" x14ac:dyDescent="0.3">
      <c r="A121" s="831" t="s">
        <v>6622</v>
      </c>
      <c r="B121" s="832" t="s">
        <v>6373</v>
      </c>
      <c r="C121" s="832" t="s">
        <v>6369</v>
      </c>
      <c r="D121" s="832" t="s">
        <v>6411</v>
      </c>
      <c r="E121" s="832" t="s">
        <v>6412</v>
      </c>
      <c r="F121" s="849"/>
      <c r="G121" s="849"/>
      <c r="H121" s="849"/>
      <c r="I121" s="849"/>
      <c r="J121" s="849">
        <v>1</v>
      </c>
      <c r="K121" s="849">
        <v>207</v>
      </c>
      <c r="L121" s="849">
        <v>1</v>
      </c>
      <c r="M121" s="849">
        <v>207</v>
      </c>
      <c r="N121" s="849"/>
      <c r="O121" s="849"/>
      <c r="P121" s="837"/>
      <c r="Q121" s="850"/>
    </row>
    <row r="122" spans="1:17" ht="14.4" customHeight="1" x14ac:dyDescent="0.3">
      <c r="A122" s="831" t="s">
        <v>6622</v>
      </c>
      <c r="B122" s="832" t="s">
        <v>6373</v>
      </c>
      <c r="C122" s="832" t="s">
        <v>6369</v>
      </c>
      <c r="D122" s="832" t="s">
        <v>6417</v>
      </c>
      <c r="E122" s="832" t="s">
        <v>6418</v>
      </c>
      <c r="F122" s="849"/>
      <c r="G122" s="849"/>
      <c r="H122" s="849"/>
      <c r="I122" s="849"/>
      <c r="J122" s="849"/>
      <c r="K122" s="849"/>
      <c r="L122" s="849"/>
      <c r="M122" s="849"/>
      <c r="N122" s="849">
        <v>2</v>
      </c>
      <c r="O122" s="849">
        <v>198</v>
      </c>
      <c r="P122" s="837"/>
      <c r="Q122" s="850">
        <v>99</v>
      </c>
    </row>
    <row r="123" spans="1:17" ht="14.4" customHeight="1" x14ac:dyDescent="0.3">
      <c r="A123" s="831" t="s">
        <v>6622</v>
      </c>
      <c r="B123" s="832" t="s">
        <v>6373</v>
      </c>
      <c r="C123" s="832" t="s">
        <v>6369</v>
      </c>
      <c r="D123" s="832" t="s">
        <v>6423</v>
      </c>
      <c r="E123" s="832" t="s">
        <v>6424</v>
      </c>
      <c r="F123" s="849">
        <v>18</v>
      </c>
      <c r="G123" s="849">
        <v>2124</v>
      </c>
      <c r="H123" s="849">
        <v>0.73291925465838514</v>
      </c>
      <c r="I123" s="849">
        <v>118</v>
      </c>
      <c r="J123" s="849">
        <v>23</v>
      </c>
      <c r="K123" s="849">
        <v>2898</v>
      </c>
      <c r="L123" s="849">
        <v>1</v>
      </c>
      <c r="M123" s="849">
        <v>126</v>
      </c>
      <c r="N123" s="849">
        <v>20</v>
      </c>
      <c r="O123" s="849">
        <v>2520</v>
      </c>
      <c r="P123" s="837">
        <v>0.86956521739130432</v>
      </c>
      <c r="Q123" s="850">
        <v>126</v>
      </c>
    </row>
    <row r="124" spans="1:17" ht="14.4" customHeight="1" x14ac:dyDescent="0.3">
      <c r="A124" s="831" t="s">
        <v>6622</v>
      </c>
      <c r="B124" s="832" t="s">
        <v>6373</v>
      </c>
      <c r="C124" s="832" t="s">
        <v>6369</v>
      </c>
      <c r="D124" s="832" t="s">
        <v>6370</v>
      </c>
      <c r="E124" s="832" t="s">
        <v>6371</v>
      </c>
      <c r="F124" s="849">
        <v>3</v>
      </c>
      <c r="G124" s="849">
        <v>705</v>
      </c>
      <c r="H124" s="849">
        <v>2.808764940239044</v>
      </c>
      <c r="I124" s="849">
        <v>235</v>
      </c>
      <c r="J124" s="849">
        <v>1</v>
      </c>
      <c r="K124" s="849">
        <v>251</v>
      </c>
      <c r="L124" s="849">
        <v>1</v>
      </c>
      <c r="M124" s="849">
        <v>251</v>
      </c>
      <c r="N124" s="849">
        <v>1</v>
      </c>
      <c r="O124" s="849">
        <v>251</v>
      </c>
      <c r="P124" s="837">
        <v>1</v>
      </c>
      <c r="Q124" s="850">
        <v>251</v>
      </c>
    </row>
    <row r="125" spans="1:17" ht="14.4" customHeight="1" x14ac:dyDescent="0.3">
      <c r="A125" s="831" t="s">
        <v>6622</v>
      </c>
      <c r="B125" s="832" t="s">
        <v>6373</v>
      </c>
      <c r="C125" s="832" t="s">
        <v>6369</v>
      </c>
      <c r="D125" s="832" t="s">
        <v>6492</v>
      </c>
      <c r="E125" s="832" t="s">
        <v>6493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132</v>
      </c>
      <c r="P125" s="837"/>
      <c r="Q125" s="850">
        <v>132</v>
      </c>
    </row>
    <row r="126" spans="1:17" ht="14.4" customHeight="1" x14ac:dyDescent="0.3">
      <c r="A126" s="831" t="s">
        <v>6622</v>
      </c>
      <c r="B126" s="832" t="s">
        <v>6373</v>
      </c>
      <c r="C126" s="832" t="s">
        <v>6369</v>
      </c>
      <c r="D126" s="832" t="s">
        <v>6494</v>
      </c>
      <c r="E126" s="832" t="s">
        <v>6495</v>
      </c>
      <c r="F126" s="849"/>
      <c r="G126" s="849"/>
      <c r="H126" s="849"/>
      <c r="I126" s="849"/>
      <c r="J126" s="849"/>
      <c r="K126" s="849"/>
      <c r="L126" s="849"/>
      <c r="M126" s="849"/>
      <c r="N126" s="849">
        <v>2</v>
      </c>
      <c r="O126" s="849">
        <v>230</v>
      </c>
      <c r="P126" s="837"/>
      <c r="Q126" s="850">
        <v>115</v>
      </c>
    </row>
    <row r="127" spans="1:17" ht="14.4" customHeight="1" x14ac:dyDescent="0.3">
      <c r="A127" s="831" t="s">
        <v>6623</v>
      </c>
      <c r="B127" s="832" t="s">
        <v>6373</v>
      </c>
      <c r="C127" s="832" t="s">
        <v>6369</v>
      </c>
      <c r="D127" s="832" t="s">
        <v>6423</v>
      </c>
      <c r="E127" s="832" t="s">
        <v>6424</v>
      </c>
      <c r="F127" s="849">
        <v>3</v>
      </c>
      <c r="G127" s="849">
        <v>354</v>
      </c>
      <c r="H127" s="849"/>
      <c r="I127" s="849">
        <v>118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6623</v>
      </c>
      <c r="B128" s="832" t="s">
        <v>6373</v>
      </c>
      <c r="C128" s="832" t="s">
        <v>6369</v>
      </c>
      <c r="D128" s="832" t="s">
        <v>6370</v>
      </c>
      <c r="E128" s="832" t="s">
        <v>6371</v>
      </c>
      <c r="F128" s="849"/>
      <c r="G128" s="849"/>
      <c r="H128" s="849"/>
      <c r="I128" s="849"/>
      <c r="J128" s="849"/>
      <c r="K128" s="849"/>
      <c r="L128" s="849"/>
      <c r="M128" s="849"/>
      <c r="N128" s="849">
        <v>2</v>
      </c>
      <c r="O128" s="849">
        <v>502</v>
      </c>
      <c r="P128" s="837"/>
      <c r="Q128" s="850">
        <v>251</v>
      </c>
    </row>
    <row r="129" spans="1:17" ht="14.4" customHeight="1" x14ac:dyDescent="0.3">
      <c r="A129" s="831" t="s">
        <v>6624</v>
      </c>
      <c r="B129" s="832" t="s">
        <v>6373</v>
      </c>
      <c r="C129" s="832" t="s">
        <v>6369</v>
      </c>
      <c r="D129" s="832" t="s">
        <v>6423</v>
      </c>
      <c r="E129" s="832" t="s">
        <v>6424</v>
      </c>
      <c r="F129" s="849">
        <v>2</v>
      </c>
      <c r="G129" s="849">
        <v>236</v>
      </c>
      <c r="H129" s="849">
        <v>0.46825396825396826</v>
      </c>
      <c r="I129" s="849">
        <v>118</v>
      </c>
      <c r="J129" s="849">
        <v>4</v>
      </c>
      <c r="K129" s="849">
        <v>504</v>
      </c>
      <c r="L129" s="849">
        <v>1</v>
      </c>
      <c r="M129" s="849">
        <v>126</v>
      </c>
      <c r="N129" s="849">
        <v>3</v>
      </c>
      <c r="O129" s="849">
        <v>378</v>
      </c>
      <c r="P129" s="837">
        <v>0.75</v>
      </c>
      <c r="Q129" s="850">
        <v>126</v>
      </c>
    </row>
    <row r="130" spans="1:17" ht="14.4" customHeight="1" x14ac:dyDescent="0.3">
      <c r="A130" s="831" t="s">
        <v>6624</v>
      </c>
      <c r="B130" s="832" t="s">
        <v>6373</v>
      </c>
      <c r="C130" s="832" t="s">
        <v>6369</v>
      </c>
      <c r="D130" s="832" t="s">
        <v>6370</v>
      </c>
      <c r="E130" s="832" t="s">
        <v>6371</v>
      </c>
      <c r="F130" s="849">
        <v>1</v>
      </c>
      <c r="G130" s="849">
        <v>235</v>
      </c>
      <c r="H130" s="849">
        <v>0.46812749003984061</v>
      </c>
      <c r="I130" s="849">
        <v>235</v>
      </c>
      <c r="J130" s="849">
        <v>2</v>
      </c>
      <c r="K130" s="849">
        <v>502</v>
      </c>
      <c r="L130" s="849">
        <v>1</v>
      </c>
      <c r="M130" s="849">
        <v>251</v>
      </c>
      <c r="N130" s="849"/>
      <c r="O130" s="849"/>
      <c r="P130" s="837"/>
      <c r="Q130" s="850"/>
    </row>
    <row r="131" spans="1:17" ht="14.4" customHeight="1" x14ac:dyDescent="0.3">
      <c r="A131" s="831" t="s">
        <v>6625</v>
      </c>
      <c r="B131" s="832" t="s">
        <v>6373</v>
      </c>
      <c r="C131" s="832" t="s">
        <v>6369</v>
      </c>
      <c r="D131" s="832" t="s">
        <v>6423</v>
      </c>
      <c r="E131" s="832" t="s">
        <v>6424</v>
      </c>
      <c r="F131" s="849">
        <v>4</v>
      </c>
      <c r="G131" s="849">
        <v>472</v>
      </c>
      <c r="H131" s="849">
        <v>1.2486772486772486</v>
      </c>
      <c r="I131" s="849">
        <v>118</v>
      </c>
      <c r="J131" s="849">
        <v>3</v>
      </c>
      <c r="K131" s="849">
        <v>378</v>
      </c>
      <c r="L131" s="849">
        <v>1</v>
      </c>
      <c r="M131" s="849">
        <v>126</v>
      </c>
      <c r="N131" s="849">
        <v>2</v>
      </c>
      <c r="O131" s="849">
        <v>252</v>
      </c>
      <c r="P131" s="837">
        <v>0.66666666666666663</v>
      </c>
      <c r="Q131" s="850">
        <v>126</v>
      </c>
    </row>
    <row r="132" spans="1:17" ht="14.4" customHeight="1" x14ac:dyDescent="0.3">
      <c r="A132" s="831" t="s">
        <v>6625</v>
      </c>
      <c r="B132" s="832" t="s">
        <v>6373</v>
      </c>
      <c r="C132" s="832" t="s">
        <v>6369</v>
      </c>
      <c r="D132" s="832" t="s">
        <v>6439</v>
      </c>
      <c r="E132" s="832" t="s">
        <v>6440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1678</v>
      </c>
      <c r="P132" s="837"/>
      <c r="Q132" s="850">
        <v>1678</v>
      </c>
    </row>
    <row r="133" spans="1:17" ht="14.4" customHeight="1" x14ac:dyDescent="0.3">
      <c r="A133" s="831" t="s">
        <v>6625</v>
      </c>
      <c r="B133" s="832" t="s">
        <v>6373</v>
      </c>
      <c r="C133" s="832" t="s">
        <v>6369</v>
      </c>
      <c r="D133" s="832" t="s">
        <v>6461</v>
      </c>
      <c r="E133" s="832" t="s">
        <v>6462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86</v>
      </c>
      <c r="P133" s="837"/>
      <c r="Q133" s="850">
        <v>86</v>
      </c>
    </row>
    <row r="134" spans="1:17" ht="14.4" customHeight="1" x14ac:dyDescent="0.3">
      <c r="A134" s="831" t="s">
        <v>6625</v>
      </c>
      <c r="B134" s="832" t="s">
        <v>6373</v>
      </c>
      <c r="C134" s="832" t="s">
        <v>6369</v>
      </c>
      <c r="D134" s="832" t="s">
        <v>6467</v>
      </c>
      <c r="E134" s="832" t="s">
        <v>6468</v>
      </c>
      <c r="F134" s="849">
        <v>1</v>
      </c>
      <c r="G134" s="849">
        <v>384</v>
      </c>
      <c r="H134" s="849"/>
      <c r="I134" s="849">
        <v>384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6625</v>
      </c>
      <c r="B135" s="832" t="s">
        <v>6373</v>
      </c>
      <c r="C135" s="832" t="s">
        <v>6369</v>
      </c>
      <c r="D135" s="832" t="s">
        <v>6370</v>
      </c>
      <c r="E135" s="832" t="s">
        <v>6371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251</v>
      </c>
      <c r="P135" s="837"/>
      <c r="Q135" s="850">
        <v>251</v>
      </c>
    </row>
    <row r="136" spans="1:17" ht="14.4" customHeight="1" x14ac:dyDescent="0.3">
      <c r="A136" s="831" t="s">
        <v>6625</v>
      </c>
      <c r="B136" s="832" t="s">
        <v>6373</v>
      </c>
      <c r="C136" s="832" t="s">
        <v>6369</v>
      </c>
      <c r="D136" s="832" t="s">
        <v>6494</v>
      </c>
      <c r="E136" s="832" t="s">
        <v>6495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115</v>
      </c>
      <c r="P136" s="837"/>
      <c r="Q136" s="850">
        <v>115</v>
      </c>
    </row>
    <row r="137" spans="1:17" ht="14.4" customHeight="1" x14ac:dyDescent="0.3">
      <c r="A137" s="831" t="s">
        <v>6626</v>
      </c>
      <c r="B137" s="832" t="s">
        <v>6373</v>
      </c>
      <c r="C137" s="832" t="s">
        <v>6369</v>
      </c>
      <c r="D137" s="832" t="s">
        <v>6402</v>
      </c>
      <c r="E137" s="832" t="s">
        <v>6403</v>
      </c>
      <c r="F137" s="849">
        <v>1</v>
      </c>
      <c r="G137" s="849">
        <v>35</v>
      </c>
      <c r="H137" s="849"/>
      <c r="I137" s="849">
        <v>35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6626</v>
      </c>
      <c r="B138" s="832" t="s">
        <v>6373</v>
      </c>
      <c r="C138" s="832" t="s">
        <v>6369</v>
      </c>
      <c r="D138" s="832" t="s">
        <v>6417</v>
      </c>
      <c r="E138" s="832" t="s">
        <v>6418</v>
      </c>
      <c r="F138" s="849">
        <v>4</v>
      </c>
      <c r="G138" s="849">
        <v>380</v>
      </c>
      <c r="H138" s="849">
        <v>1.9191919191919191</v>
      </c>
      <c r="I138" s="849">
        <v>95</v>
      </c>
      <c r="J138" s="849">
        <v>2</v>
      </c>
      <c r="K138" s="849">
        <v>198</v>
      </c>
      <c r="L138" s="849">
        <v>1</v>
      </c>
      <c r="M138" s="849">
        <v>99</v>
      </c>
      <c r="N138" s="849">
        <v>1</v>
      </c>
      <c r="O138" s="849">
        <v>99</v>
      </c>
      <c r="P138" s="837">
        <v>0.5</v>
      </c>
      <c r="Q138" s="850">
        <v>99</v>
      </c>
    </row>
    <row r="139" spans="1:17" ht="14.4" customHeight="1" x14ac:dyDescent="0.3">
      <c r="A139" s="831" t="s">
        <v>6626</v>
      </c>
      <c r="B139" s="832" t="s">
        <v>6373</v>
      </c>
      <c r="C139" s="832" t="s">
        <v>6369</v>
      </c>
      <c r="D139" s="832" t="s">
        <v>6421</v>
      </c>
      <c r="E139" s="832" t="s">
        <v>6422</v>
      </c>
      <c r="F139" s="849">
        <v>0</v>
      </c>
      <c r="G139" s="849">
        <v>0</v>
      </c>
      <c r="H139" s="849">
        <v>0</v>
      </c>
      <c r="I139" s="849"/>
      <c r="J139" s="849">
        <v>4</v>
      </c>
      <c r="K139" s="849">
        <v>388</v>
      </c>
      <c r="L139" s="849">
        <v>1</v>
      </c>
      <c r="M139" s="849">
        <v>97</v>
      </c>
      <c r="N139" s="849"/>
      <c r="O139" s="849"/>
      <c r="P139" s="837"/>
      <c r="Q139" s="850"/>
    </row>
    <row r="140" spans="1:17" ht="14.4" customHeight="1" x14ac:dyDescent="0.3">
      <c r="A140" s="831" t="s">
        <v>6626</v>
      </c>
      <c r="B140" s="832" t="s">
        <v>6373</v>
      </c>
      <c r="C140" s="832" t="s">
        <v>6369</v>
      </c>
      <c r="D140" s="832" t="s">
        <v>6423</v>
      </c>
      <c r="E140" s="832" t="s">
        <v>6424</v>
      </c>
      <c r="F140" s="849">
        <v>50</v>
      </c>
      <c r="G140" s="849">
        <v>5900</v>
      </c>
      <c r="H140" s="849">
        <v>0.80733442802408317</v>
      </c>
      <c r="I140" s="849">
        <v>118</v>
      </c>
      <c r="J140" s="849">
        <v>58</v>
      </c>
      <c r="K140" s="849">
        <v>7308</v>
      </c>
      <c r="L140" s="849">
        <v>1</v>
      </c>
      <c r="M140" s="849">
        <v>126</v>
      </c>
      <c r="N140" s="849">
        <v>65</v>
      </c>
      <c r="O140" s="849">
        <v>8190</v>
      </c>
      <c r="P140" s="837">
        <v>1.1206896551724137</v>
      </c>
      <c r="Q140" s="850">
        <v>126</v>
      </c>
    </row>
    <row r="141" spans="1:17" ht="14.4" customHeight="1" x14ac:dyDescent="0.3">
      <c r="A141" s="831" t="s">
        <v>6626</v>
      </c>
      <c r="B141" s="832" t="s">
        <v>6373</v>
      </c>
      <c r="C141" s="832" t="s">
        <v>6369</v>
      </c>
      <c r="D141" s="832" t="s">
        <v>6443</v>
      </c>
      <c r="E141" s="832" t="s">
        <v>6444</v>
      </c>
      <c r="F141" s="849">
        <v>1</v>
      </c>
      <c r="G141" s="849">
        <v>1284</v>
      </c>
      <c r="H141" s="849">
        <v>0.24522536287242169</v>
      </c>
      <c r="I141" s="849">
        <v>1284</v>
      </c>
      <c r="J141" s="849">
        <v>4</v>
      </c>
      <c r="K141" s="849">
        <v>5236</v>
      </c>
      <c r="L141" s="849">
        <v>1</v>
      </c>
      <c r="M141" s="849">
        <v>1309</v>
      </c>
      <c r="N141" s="849">
        <v>1</v>
      </c>
      <c r="O141" s="849">
        <v>1310</v>
      </c>
      <c r="P141" s="837">
        <v>0.25019098548510316</v>
      </c>
      <c r="Q141" s="850">
        <v>1310</v>
      </c>
    </row>
    <row r="142" spans="1:17" ht="14.4" customHeight="1" x14ac:dyDescent="0.3">
      <c r="A142" s="831" t="s">
        <v>6626</v>
      </c>
      <c r="B142" s="832" t="s">
        <v>6373</v>
      </c>
      <c r="C142" s="832" t="s">
        <v>6369</v>
      </c>
      <c r="D142" s="832" t="s">
        <v>6445</v>
      </c>
      <c r="E142" s="832" t="s">
        <v>6446</v>
      </c>
      <c r="F142" s="849">
        <v>1</v>
      </c>
      <c r="G142" s="849">
        <v>946</v>
      </c>
      <c r="H142" s="849">
        <v>0.32475111568829385</v>
      </c>
      <c r="I142" s="849">
        <v>946</v>
      </c>
      <c r="J142" s="849">
        <v>3</v>
      </c>
      <c r="K142" s="849">
        <v>2913</v>
      </c>
      <c r="L142" s="849">
        <v>1</v>
      </c>
      <c r="M142" s="849">
        <v>971</v>
      </c>
      <c r="N142" s="849">
        <v>1</v>
      </c>
      <c r="O142" s="849">
        <v>972</v>
      </c>
      <c r="P142" s="837">
        <v>0.3336766220391349</v>
      </c>
      <c r="Q142" s="850">
        <v>972</v>
      </c>
    </row>
    <row r="143" spans="1:17" ht="14.4" customHeight="1" x14ac:dyDescent="0.3">
      <c r="A143" s="831" t="s">
        <v>6626</v>
      </c>
      <c r="B143" s="832" t="s">
        <v>6373</v>
      </c>
      <c r="C143" s="832" t="s">
        <v>6369</v>
      </c>
      <c r="D143" s="832" t="s">
        <v>6455</v>
      </c>
      <c r="E143" s="832" t="s">
        <v>6456</v>
      </c>
      <c r="F143" s="849"/>
      <c r="G143" s="849"/>
      <c r="H143" s="849"/>
      <c r="I143" s="849"/>
      <c r="J143" s="849">
        <v>2</v>
      </c>
      <c r="K143" s="849">
        <v>66.66</v>
      </c>
      <c r="L143" s="849">
        <v>1</v>
      </c>
      <c r="M143" s="849">
        <v>33.33</v>
      </c>
      <c r="N143" s="849"/>
      <c r="O143" s="849"/>
      <c r="P143" s="837"/>
      <c r="Q143" s="850"/>
    </row>
    <row r="144" spans="1:17" ht="14.4" customHeight="1" x14ac:dyDescent="0.3">
      <c r="A144" s="831" t="s">
        <v>6626</v>
      </c>
      <c r="B144" s="832" t="s">
        <v>6373</v>
      </c>
      <c r="C144" s="832" t="s">
        <v>6369</v>
      </c>
      <c r="D144" s="832" t="s">
        <v>6461</v>
      </c>
      <c r="E144" s="832" t="s">
        <v>6462</v>
      </c>
      <c r="F144" s="849">
        <v>1</v>
      </c>
      <c r="G144" s="849">
        <v>82</v>
      </c>
      <c r="H144" s="849">
        <v>0.31782945736434109</v>
      </c>
      <c r="I144" s="849">
        <v>82</v>
      </c>
      <c r="J144" s="849">
        <v>3</v>
      </c>
      <c r="K144" s="849">
        <v>258</v>
      </c>
      <c r="L144" s="849">
        <v>1</v>
      </c>
      <c r="M144" s="849">
        <v>86</v>
      </c>
      <c r="N144" s="849">
        <v>1</v>
      </c>
      <c r="O144" s="849">
        <v>86</v>
      </c>
      <c r="P144" s="837">
        <v>0.33333333333333331</v>
      </c>
      <c r="Q144" s="850">
        <v>86</v>
      </c>
    </row>
    <row r="145" spans="1:17" ht="14.4" customHeight="1" x14ac:dyDescent="0.3">
      <c r="A145" s="831" t="s">
        <v>6626</v>
      </c>
      <c r="B145" s="832" t="s">
        <v>6373</v>
      </c>
      <c r="C145" s="832" t="s">
        <v>6369</v>
      </c>
      <c r="D145" s="832" t="s">
        <v>6370</v>
      </c>
      <c r="E145" s="832" t="s">
        <v>6371</v>
      </c>
      <c r="F145" s="849">
        <v>4</v>
      </c>
      <c r="G145" s="849">
        <v>940</v>
      </c>
      <c r="H145" s="849">
        <v>0.62416998671978752</v>
      </c>
      <c r="I145" s="849">
        <v>235</v>
      </c>
      <c r="J145" s="849">
        <v>6</v>
      </c>
      <c r="K145" s="849">
        <v>1506</v>
      </c>
      <c r="L145" s="849">
        <v>1</v>
      </c>
      <c r="M145" s="849">
        <v>251</v>
      </c>
      <c r="N145" s="849">
        <v>4</v>
      </c>
      <c r="O145" s="849">
        <v>1004</v>
      </c>
      <c r="P145" s="837">
        <v>0.66666666666666663</v>
      </c>
      <c r="Q145" s="850">
        <v>251</v>
      </c>
    </row>
    <row r="146" spans="1:17" ht="14.4" customHeight="1" x14ac:dyDescent="0.3">
      <c r="A146" s="831" t="s">
        <v>6626</v>
      </c>
      <c r="B146" s="832" t="s">
        <v>6373</v>
      </c>
      <c r="C146" s="832" t="s">
        <v>6369</v>
      </c>
      <c r="D146" s="832" t="s">
        <v>6494</v>
      </c>
      <c r="E146" s="832" t="s">
        <v>6495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115</v>
      </c>
      <c r="P146" s="837"/>
      <c r="Q146" s="850">
        <v>115</v>
      </c>
    </row>
    <row r="147" spans="1:17" ht="14.4" customHeight="1" x14ac:dyDescent="0.3">
      <c r="A147" s="831" t="s">
        <v>6626</v>
      </c>
      <c r="B147" s="832" t="s">
        <v>6373</v>
      </c>
      <c r="C147" s="832" t="s">
        <v>6369</v>
      </c>
      <c r="D147" s="832" t="s">
        <v>6516</v>
      </c>
      <c r="E147" s="832" t="s">
        <v>6517</v>
      </c>
      <c r="F147" s="849">
        <v>1</v>
      </c>
      <c r="G147" s="849">
        <v>389</v>
      </c>
      <c r="H147" s="849"/>
      <c r="I147" s="849">
        <v>389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6627</v>
      </c>
      <c r="B148" s="832" t="s">
        <v>6373</v>
      </c>
      <c r="C148" s="832" t="s">
        <v>6369</v>
      </c>
      <c r="D148" s="832" t="s">
        <v>6411</v>
      </c>
      <c r="E148" s="832" t="s">
        <v>6412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207</v>
      </c>
      <c r="P148" s="837"/>
      <c r="Q148" s="850">
        <v>207</v>
      </c>
    </row>
    <row r="149" spans="1:17" ht="14.4" customHeight="1" x14ac:dyDescent="0.3">
      <c r="A149" s="831" t="s">
        <v>6627</v>
      </c>
      <c r="B149" s="832" t="s">
        <v>6373</v>
      </c>
      <c r="C149" s="832" t="s">
        <v>6369</v>
      </c>
      <c r="D149" s="832" t="s">
        <v>6417</v>
      </c>
      <c r="E149" s="832" t="s">
        <v>6418</v>
      </c>
      <c r="F149" s="849">
        <v>3</v>
      </c>
      <c r="G149" s="849">
        <v>285</v>
      </c>
      <c r="H149" s="849">
        <v>2.8787878787878789</v>
      </c>
      <c r="I149" s="849">
        <v>95</v>
      </c>
      <c r="J149" s="849">
        <v>1</v>
      </c>
      <c r="K149" s="849">
        <v>99</v>
      </c>
      <c r="L149" s="849">
        <v>1</v>
      </c>
      <c r="M149" s="849">
        <v>99</v>
      </c>
      <c r="N149" s="849">
        <v>4</v>
      </c>
      <c r="O149" s="849">
        <v>396</v>
      </c>
      <c r="P149" s="837">
        <v>4</v>
      </c>
      <c r="Q149" s="850">
        <v>99</v>
      </c>
    </row>
    <row r="150" spans="1:17" ht="14.4" customHeight="1" x14ac:dyDescent="0.3">
      <c r="A150" s="831" t="s">
        <v>6627</v>
      </c>
      <c r="B150" s="832" t="s">
        <v>6373</v>
      </c>
      <c r="C150" s="832" t="s">
        <v>6369</v>
      </c>
      <c r="D150" s="832" t="s">
        <v>6421</v>
      </c>
      <c r="E150" s="832" t="s">
        <v>6422</v>
      </c>
      <c r="F150" s="849"/>
      <c r="G150" s="849"/>
      <c r="H150" s="849"/>
      <c r="I150" s="849"/>
      <c r="J150" s="849"/>
      <c r="K150" s="849"/>
      <c r="L150" s="849"/>
      <c r="M150" s="849"/>
      <c r="N150" s="849">
        <v>4</v>
      </c>
      <c r="O150" s="849">
        <v>388</v>
      </c>
      <c r="P150" s="837"/>
      <c r="Q150" s="850">
        <v>97</v>
      </c>
    </row>
    <row r="151" spans="1:17" ht="14.4" customHeight="1" x14ac:dyDescent="0.3">
      <c r="A151" s="831" t="s">
        <v>6627</v>
      </c>
      <c r="B151" s="832" t="s">
        <v>6373</v>
      </c>
      <c r="C151" s="832" t="s">
        <v>6369</v>
      </c>
      <c r="D151" s="832" t="s">
        <v>6423</v>
      </c>
      <c r="E151" s="832" t="s">
        <v>6424</v>
      </c>
      <c r="F151" s="849">
        <v>93</v>
      </c>
      <c r="G151" s="849">
        <v>10974</v>
      </c>
      <c r="H151" s="849">
        <v>0.6967619047619048</v>
      </c>
      <c r="I151" s="849">
        <v>118</v>
      </c>
      <c r="J151" s="849">
        <v>125</v>
      </c>
      <c r="K151" s="849">
        <v>15750</v>
      </c>
      <c r="L151" s="849">
        <v>1</v>
      </c>
      <c r="M151" s="849">
        <v>126</v>
      </c>
      <c r="N151" s="849">
        <v>143</v>
      </c>
      <c r="O151" s="849">
        <v>18018</v>
      </c>
      <c r="P151" s="837">
        <v>1.1439999999999999</v>
      </c>
      <c r="Q151" s="850">
        <v>126</v>
      </c>
    </row>
    <row r="152" spans="1:17" ht="14.4" customHeight="1" x14ac:dyDescent="0.3">
      <c r="A152" s="831" t="s">
        <v>6627</v>
      </c>
      <c r="B152" s="832" t="s">
        <v>6373</v>
      </c>
      <c r="C152" s="832" t="s">
        <v>6369</v>
      </c>
      <c r="D152" s="832" t="s">
        <v>6427</v>
      </c>
      <c r="E152" s="832" t="s">
        <v>6428</v>
      </c>
      <c r="F152" s="849"/>
      <c r="G152" s="849"/>
      <c r="H152" s="849"/>
      <c r="I152" s="849"/>
      <c r="J152" s="849">
        <v>1</v>
      </c>
      <c r="K152" s="849">
        <v>427</v>
      </c>
      <c r="L152" s="849">
        <v>1</v>
      </c>
      <c r="M152" s="849">
        <v>427</v>
      </c>
      <c r="N152" s="849">
        <v>2</v>
      </c>
      <c r="O152" s="849">
        <v>856</v>
      </c>
      <c r="P152" s="837">
        <v>2.0046838407494145</v>
      </c>
      <c r="Q152" s="850">
        <v>428</v>
      </c>
    </row>
    <row r="153" spans="1:17" ht="14.4" customHeight="1" x14ac:dyDescent="0.3">
      <c r="A153" s="831" t="s">
        <v>6627</v>
      </c>
      <c r="B153" s="832" t="s">
        <v>6373</v>
      </c>
      <c r="C153" s="832" t="s">
        <v>6369</v>
      </c>
      <c r="D153" s="832" t="s">
        <v>6439</v>
      </c>
      <c r="E153" s="832" t="s">
        <v>6440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1678</v>
      </c>
      <c r="P153" s="837"/>
      <c r="Q153" s="850">
        <v>1678</v>
      </c>
    </row>
    <row r="154" spans="1:17" ht="14.4" customHeight="1" x14ac:dyDescent="0.3">
      <c r="A154" s="831" t="s">
        <v>6627</v>
      </c>
      <c r="B154" s="832" t="s">
        <v>6373</v>
      </c>
      <c r="C154" s="832" t="s">
        <v>6369</v>
      </c>
      <c r="D154" s="832" t="s">
        <v>6445</v>
      </c>
      <c r="E154" s="832" t="s">
        <v>6446</v>
      </c>
      <c r="F154" s="849"/>
      <c r="G154" s="849"/>
      <c r="H154" s="849"/>
      <c r="I154" s="849"/>
      <c r="J154" s="849">
        <v>1</v>
      </c>
      <c r="K154" s="849">
        <v>971</v>
      </c>
      <c r="L154" s="849">
        <v>1</v>
      </c>
      <c r="M154" s="849">
        <v>971</v>
      </c>
      <c r="N154" s="849"/>
      <c r="O154" s="849"/>
      <c r="P154" s="837"/>
      <c r="Q154" s="850"/>
    </row>
    <row r="155" spans="1:17" ht="14.4" customHeight="1" x14ac:dyDescent="0.3">
      <c r="A155" s="831" t="s">
        <v>6627</v>
      </c>
      <c r="B155" s="832" t="s">
        <v>6373</v>
      </c>
      <c r="C155" s="832" t="s">
        <v>6369</v>
      </c>
      <c r="D155" s="832" t="s">
        <v>6451</v>
      </c>
      <c r="E155" s="832" t="s">
        <v>6452</v>
      </c>
      <c r="F155" s="849"/>
      <c r="G155" s="849"/>
      <c r="H155" s="849"/>
      <c r="I155" s="849"/>
      <c r="J155" s="849">
        <v>2</v>
      </c>
      <c r="K155" s="849">
        <v>326</v>
      </c>
      <c r="L155" s="849">
        <v>1</v>
      </c>
      <c r="M155" s="849">
        <v>163</v>
      </c>
      <c r="N155" s="849"/>
      <c r="O155" s="849"/>
      <c r="P155" s="837"/>
      <c r="Q155" s="850"/>
    </row>
    <row r="156" spans="1:17" ht="14.4" customHeight="1" x14ac:dyDescent="0.3">
      <c r="A156" s="831" t="s">
        <v>6627</v>
      </c>
      <c r="B156" s="832" t="s">
        <v>6373</v>
      </c>
      <c r="C156" s="832" t="s">
        <v>6369</v>
      </c>
      <c r="D156" s="832" t="s">
        <v>6455</v>
      </c>
      <c r="E156" s="832" t="s">
        <v>6456</v>
      </c>
      <c r="F156" s="849"/>
      <c r="G156" s="849"/>
      <c r="H156" s="849"/>
      <c r="I156" s="849"/>
      <c r="J156" s="849">
        <v>1</v>
      </c>
      <c r="K156" s="849">
        <v>33.33</v>
      </c>
      <c r="L156" s="849">
        <v>1</v>
      </c>
      <c r="M156" s="849">
        <v>33.33</v>
      </c>
      <c r="N156" s="849"/>
      <c r="O156" s="849"/>
      <c r="P156" s="837"/>
      <c r="Q156" s="850"/>
    </row>
    <row r="157" spans="1:17" ht="14.4" customHeight="1" x14ac:dyDescent="0.3">
      <c r="A157" s="831" t="s">
        <v>6627</v>
      </c>
      <c r="B157" s="832" t="s">
        <v>6373</v>
      </c>
      <c r="C157" s="832" t="s">
        <v>6369</v>
      </c>
      <c r="D157" s="832" t="s">
        <v>6461</v>
      </c>
      <c r="E157" s="832" t="s">
        <v>6462</v>
      </c>
      <c r="F157" s="849"/>
      <c r="G157" s="849"/>
      <c r="H157" s="849"/>
      <c r="I157" s="849"/>
      <c r="J157" s="849">
        <v>1</v>
      </c>
      <c r="K157" s="849">
        <v>86</v>
      </c>
      <c r="L157" s="849">
        <v>1</v>
      </c>
      <c r="M157" s="849">
        <v>86</v>
      </c>
      <c r="N157" s="849">
        <v>3</v>
      </c>
      <c r="O157" s="849">
        <v>258</v>
      </c>
      <c r="P157" s="837">
        <v>3</v>
      </c>
      <c r="Q157" s="850">
        <v>86</v>
      </c>
    </row>
    <row r="158" spans="1:17" ht="14.4" customHeight="1" x14ac:dyDescent="0.3">
      <c r="A158" s="831" t="s">
        <v>6627</v>
      </c>
      <c r="B158" s="832" t="s">
        <v>6373</v>
      </c>
      <c r="C158" s="832" t="s">
        <v>6369</v>
      </c>
      <c r="D158" s="832" t="s">
        <v>6467</v>
      </c>
      <c r="E158" s="832" t="s">
        <v>6468</v>
      </c>
      <c r="F158" s="849">
        <v>1</v>
      </c>
      <c r="G158" s="849">
        <v>384</v>
      </c>
      <c r="H158" s="849"/>
      <c r="I158" s="849">
        <v>384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6627</v>
      </c>
      <c r="B159" s="832" t="s">
        <v>6373</v>
      </c>
      <c r="C159" s="832" t="s">
        <v>6369</v>
      </c>
      <c r="D159" s="832" t="s">
        <v>6370</v>
      </c>
      <c r="E159" s="832" t="s">
        <v>6371</v>
      </c>
      <c r="F159" s="849">
        <v>3</v>
      </c>
      <c r="G159" s="849">
        <v>705</v>
      </c>
      <c r="H159" s="849">
        <v>0.4012521343198634</v>
      </c>
      <c r="I159" s="849">
        <v>235</v>
      </c>
      <c r="J159" s="849">
        <v>7</v>
      </c>
      <c r="K159" s="849">
        <v>1757</v>
      </c>
      <c r="L159" s="849">
        <v>1</v>
      </c>
      <c r="M159" s="849">
        <v>251</v>
      </c>
      <c r="N159" s="849">
        <v>15</v>
      </c>
      <c r="O159" s="849">
        <v>3765</v>
      </c>
      <c r="P159" s="837">
        <v>2.1428571428571428</v>
      </c>
      <c r="Q159" s="850">
        <v>251</v>
      </c>
    </row>
    <row r="160" spans="1:17" ht="14.4" customHeight="1" x14ac:dyDescent="0.3">
      <c r="A160" s="831" t="s">
        <v>6627</v>
      </c>
      <c r="B160" s="832" t="s">
        <v>6373</v>
      </c>
      <c r="C160" s="832" t="s">
        <v>6369</v>
      </c>
      <c r="D160" s="832" t="s">
        <v>6484</v>
      </c>
      <c r="E160" s="832" t="s">
        <v>6485</v>
      </c>
      <c r="F160" s="849"/>
      <c r="G160" s="849"/>
      <c r="H160" s="849"/>
      <c r="I160" s="849"/>
      <c r="J160" s="849">
        <v>1</v>
      </c>
      <c r="K160" s="849">
        <v>183</v>
      </c>
      <c r="L160" s="849">
        <v>1</v>
      </c>
      <c r="M160" s="849">
        <v>183</v>
      </c>
      <c r="N160" s="849"/>
      <c r="O160" s="849"/>
      <c r="P160" s="837"/>
      <c r="Q160" s="850"/>
    </row>
    <row r="161" spans="1:17" ht="14.4" customHeight="1" x14ac:dyDescent="0.3">
      <c r="A161" s="831" t="s">
        <v>6627</v>
      </c>
      <c r="B161" s="832" t="s">
        <v>6373</v>
      </c>
      <c r="C161" s="832" t="s">
        <v>6369</v>
      </c>
      <c r="D161" s="832" t="s">
        <v>6494</v>
      </c>
      <c r="E161" s="832" t="s">
        <v>6495</v>
      </c>
      <c r="F161" s="849">
        <v>1</v>
      </c>
      <c r="G161" s="849">
        <v>111</v>
      </c>
      <c r="H161" s="849">
        <v>0.9652173913043478</v>
      </c>
      <c r="I161" s="849">
        <v>111</v>
      </c>
      <c r="J161" s="849">
        <v>1</v>
      </c>
      <c r="K161" s="849">
        <v>115</v>
      </c>
      <c r="L161" s="849">
        <v>1</v>
      </c>
      <c r="M161" s="849">
        <v>115</v>
      </c>
      <c r="N161" s="849">
        <v>3</v>
      </c>
      <c r="O161" s="849">
        <v>345</v>
      </c>
      <c r="P161" s="837">
        <v>3</v>
      </c>
      <c r="Q161" s="850">
        <v>115</v>
      </c>
    </row>
    <row r="162" spans="1:17" ht="14.4" customHeight="1" x14ac:dyDescent="0.3">
      <c r="A162" s="831" t="s">
        <v>6627</v>
      </c>
      <c r="B162" s="832" t="s">
        <v>6373</v>
      </c>
      <c r="C162" s="832" t="s">
        <v>6369</v>
      </c>
      <c r="D162" s="832" t="s">
        <v>6508</v>
      </c>
      <c r="E162" s="832" t="s">
        <v>6509</v>
      </c>
      <c r="F162" s="849">
        <v>1</v>
      </c>
      <c r="G162" s="849">
        <v>223</v>
      </c>
      <c r="H162" s="849"/>
      <c r="I162" s="849">
        <v>223</v>
      </c>
      <c r="J162" s="849"/>
      <c r="K162" s="849"/>
      <c r="L162" s="849"/>
      <c r="M162" s="849"/>
      <c r="N162" s="849">
        <v>1</v>
      </c>
      <c r="O162" s="849">
        <v>227</v>
      </c>
      <c r="P162" s="837"/>
      <c r="Q162" s="850">
        <v>227</v>
      </c>
    </row>
    <row r="163" spans="1:17" ht="14.4" customHeight="1" x14ac:dyDescent="0.3">
      <c r="A163" s="831" t="s">
        <v>6627</v>
      </c>
      <c r="B163" s="832" t="s">
        <v>6373</v>
      </c>
      <c r="C163" s="832" t="s">
        <v>6369</v>
      </c>
      <c r="D163" s="832" t="s">
        <v>6512</v>
      </c>
      <c r="E163" s="832" t="s">
        <v>6513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86</v>
      </c>
      <c r="P163" s="837"/>
      <c r="Q163" s="850">
        <v>86</v>
      </c>
    </row>
    <row r="164" spans="1:17" ht="14.4" customHeight="1" x14ac:dyDescent="0.3">
      <c r="A164" s="831" t="s">
        <v>6627</v>
      </c>
      <c r="B164" s="832" t="s">
        <v>6373</v>
      </c>
      <c r="C164" s="832" t="s">
        <v>6369</v>
      </c>
      <c r="D164" s="832" t="s">
        <v>6516</v>
      </c>
      <c r="E164" s="832" t="s">
        <v>6517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400</v>
      </c>
      <c r="P164" s="837"/>
      <c r="Q164" s="850">
        <v>400</v>
      </c>
    </row>
    <row r="165" spans="1:17" ht="14.4" customHeight="1" x14ac:dyDescent="0.3">
      <c r="A165" s="831" t="s">
        <v>586</v>
      </c>
      <c r="B165" s="832" t="s">
        <v>6628</v>
      </c>
      <c r="C165" s="832" t="s">
        <v>6369</v>
      </c>
      <c r="D165" s="832" t="s">
        <v>6629</v>
      </c>
      <c r="E165" s="832" t="s">
        <v>6630</v>
      </c>
      <c r="F165" s="849">
        <v>1</v>
      </c>
      <c r="G165" s="849">
        <v>92</v>
      </c>
      <c r="H165" s="849"/>
      <c r="I165" s="849">
        <v>92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586</v>
      </c>
      <c r="B166" s="832" t="s">
        <v>6373</v>
      </c>
      <c r="C166" s="832" t="s">
        <v>6369</v>
      </c>
      <c r="D166" s="832" t="s">
        <v>6402</v>
      </c>
      <c r="E166" s="832" t="s">
        <v>6403</v>
      </c>
      <c r="F166" s="849">
        <v>4</v>
      </c>
      <c r="G166" s="849">
        <v>140</v>
      </c>
      <c r="H166" s="849">
        <v>0.23648648648648649</v>
      </c>
      <c r="I166" s="849">
        <v>35</v>
      </c>
      <c r="J166" s="849">
        <v>16</v>
      </c>
      <c r="K166" s="849">
        <v>592</v>
      </c>
      <c r="L166" s="849">
        <v>1</v>
      </c>
      <c r="M166" s="849">
        <v>37</v>
      </c>
      <c r="N166" s="849">
        <v>2</v>
      </c>
      <c r="O166" s="849">
        <v>74</v>
      </c>
      <c r="P166" s="837">
        <v>0.125</v>
      </c>
      <c r="Q166" s="850">
        <v>37</v>
      </c>
    </row>
    <row r="167" spans="1:17" ht="14.4" customHeight="1" x14ac:dyDescent="0.3">
      <c r="A167" s="831" t="s">
        <v>586</v>
      </c>
      <c r="B167" s="832" t="s">
        <v>6373</v>
      </c>
      <c r="C167" s="832" t="s">
        <v>6369</v>
      </c>
      <c r="D167" s="832" t="s">
        <v>6413</v>
      </c>
      <c r="E167" s="832" t="s">
        <v>6414</v>
      </c>
      <c r="F167" s="849">
        <v>1</v>
      </c>
      <c r="G167" s="849">
        <v>301</v>
      </c>
      <c r="H167" s="849"/>
      <c r="I167" s="849">
        <v>301</v>
      </c>
      <c r="J167" s="849"/>
      <c r="K167" s="849"/>
      <c r="L167" s="849"/>
      <c r="M167" s="849"/>
      <c r="N167" s="849">
        <v>1</v>
      </c>
      <c r="O167" s="849">
        <v>309</v>
      </c>
      <c r="P167" s="837"/>
      <c r="Q167" s="850">
        <v>309</v>
      </c>
    </row>
    <row r="168" spans="1:17" ht="14.4" customHeight="1" x14ac:dyDescent="0.3">
      <c r="A168" s="831" t="s">
        <v>586</v>
      </c>
      <c r="B168" s="832" t="s">
        <v>6373</v>
      </c>
      <c r="C168" s="832" t="s">
        <v>6369</v>
      </c>
      <c r="D168" s="832" t="s">
        <v>6417</v>
      </c>
      <c r="E168" s="832" t="s">
        <v>6418</v>
      </c>
      <c r="F168" s="849"/>
      <c r="G168" s="849"/>
      <c r="H168" s="849"/>
      <c r="I168" s="849"/>
      <c r="J168" s="849">
        <v>3</v>
      </c>
      <c r="K168" s="849">
        <v>297</v>
      </c>
      <c r="L168" s="849">
        <v>1</v>
      </c>
      <c r="M168" s="849">
        <v>99</v>
      </c>
      <c r="N168" s="849">
        <v>2</v>
      </c>
      <c r="O168" s="849">
        <v>198</v>
      </c>
      <c r="P168" s="837">
        <v>0.66666666666666663</v>
      </c>
      <c r="Q168" s="850">
        <v>99</v>
      </c>
    </row>
    <row r="169" spans="1:17" ht="14.4" customHeight="1" x14ac:dyDescent="0.3">
      <c r="A169" s="831" t="s">
        <v>586</v>
      </c>
      <c r="B169" s="832" t="s">
        <v>6373</v>
      </c>
      <c r="C169" s="832" t="s">
        <v>6369</v>
      </c>
      <c r="D169" s="832" t="s">
        <v>6421</v>
      </c>
      <c r="E169" s="832" t="s">
        <v>6422</v>
      </c>
      <c r="F169" s="849"/>
      <c r="G169" s="849"/>
      <c r="H169" s="849"/>
      <c r="I169" s="849"/>
      <c r="J169" s="849">
        <v>1</v>
      </c>
      <c r="K169" s="849">
        <v>97</v>
      </c>
      <c r="L169" s="849">
        <v>1</v>
      </c>
      <c r="M169" s="849">
        <v>97</v>
      </c>
      <c r="N169" s="849"/>
      <c r="O169" s="849"/>
      <c r="P169" s="837"/>
      <c r="Q169" s="850"/>
    </row>
    <row r="170" spans="1:17" ht="14.4" customHeight="1" x14ac:dyDescent="0.3">
      <c r="A170" s="831" t="s">
        <v>586</v>
      </c>
      <c r="B170" s="832" t="s">
        <v>6373</v>
      </c>
      <c r="C170" s="832" t="s">
        <v>6369</v>
      </c>
      <c r="D170" s="832" t="s">
        <v>6423</v>
      </c>
      <c r="E170" s="832" t="s">
        <v>6424</v>
      </c>
      <c r="F170" s="849">
        <v>137</v>
      </c>
      <c r="G170" s="849">
        <v>16166</v>
      </c>
      <c r="H170" s="849">
        <v>0.92303300216969286</v>
      </c>
      <c r="I170" s="849">
        <v>118</v>
      </c>
      <c r="J170" s="849">
        <v>139</v>
      </c>
      <c r="K170" s="849">
        <v>17514</v>
      </c>
      <c r="L170" s="849">
        <v>1</v>
      </c>
      <c r="M170" s="849">
        <v>126</v>
      </c>
      <c r="N170" s="849">
        <v>245</v>
      </c>
      <c r="O170" s="849">
        <v>30870</v>
      </c>
      <c r="P170" s="837">
        <v>1.7625899280575539</v>
      </c>
      <c r="Q170" s="850">
        <v>126</v>
      </c>
    </row>
    <row r="171" spans="1:17" ht="14.4" customHeight="1" x14ac:dyDescent="0.3">
      <c r="A171" s="831" t="s">
        <v>586</v>
      </c>
      <c r="B171" s="832" t="s">
        <v>6373</v>
      </c>
      <c r="C171" s="832" t="s">
        <v>6369</v>
      </c>
      <c r="D171" s="832" t="s">
        <v>6451</v>
      </c>
      <c r="E171" s="832" t="s">
        <v>6452</v>
      </c>
      <c r="F171" s="849"/>
      <c r="G171" s="849"/>
      <c r="H171" s="849"/>
      <c r="I171" s="849"/>
      <c r="J171" s="849"/>
      <c r="K171" s="849"/>
      <c r="L171" s="849"/>
      <c r="M171" s="849"/>
      <c r="N171" s="849">
        <v>2</v>
      </c>
      <c r="O171" s="849">
        <v>326</v>
      </c>
      <c r="P171" s="837"/>
      <c r="Q171" s="850">
        <v>163</v>
      </c>
    </row>
    <row r="172" spans="1:17" ht="14.4" customHeight="1" x14ac:dyDescent="0.3">
      <c r="A172" s="831" t="s">
        <v>586</v>
      </c>
      <c r="B172" s="832" t="s">
        <v>6373</v>
      </c>
      <c r="C172" s="832" t="s">
        <v>6369</v>
      </c>
      <c r="D172" s="832" t="s">
        <v>6455</v>
      </c>
      <c r="E172" s="832" t="s">
        <v>6456</v>
      </c>
      <c r="F172" s="849"/>
      <c r="G172" s="849"/>
      <c r="H172" s="849"/>
      <c r="I172" s="849"/>
      <c r="J172" s="849">
        <v>33</v>
      </c>
      <c r="K172" s="849">
        <v>1099.9800000000002</v>
      </c>
      <c r="L172" s="849">
        <v>1</v>
      </c>
      <c r="M172" s="849">
        <v>33.332727272727283</v>
      </c>
      <c r="N172" s="849">
        <v>9</v>
      </c>
      <c r="O172" s="849">
        <v>299.9799999999999</v>
      </c>
      <c r="P172" s="837">
        <v>0.27271404934635163</v>
      </c>
      <c r="Q172" s="850">
        <v>33.331111111111099</v>
      </c>
    </row>
    <row r="173" spans="1:17" ht="14.4" customHeight="1" x14ac:dyDescent="0.3">
      <c r="A173" s="831" t="s">
        <v>586</v>
      </c>
      <c r="B173" s="832" t="s">
        <v>6373</v>
      </c>
      <c r="C173" s="832" t="s">
        <v>6369</v>
      </c>
      <c r="D173" s="832" t="s">
        <v>6461</v>
      </c>
      <c r="E173" s="832" t="s">
        <v>6462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86</v>
      </c>
      <c r="P173" s="837"/>
      <c r="Q173" s="850">
        <v>86</v>
      </c>
    </row>
    <row r="174" spans="1:17" ht="14.4" customHeight="1" x14ac:dyDescent="0.3">
      <c r="A174" s="831" t="s">
        <v>586</v>
      </c>
      <c r="B174" s="832" t="s">
        <v>6373</v>
      </c>
      <c r="C174" s="832" t="s">
        <v>6369</v>
      </c>
      <c r="D174" s="832" t="s">
        <v>6467</v>
      </c>
      <c r="E174" s="832" t="s">
        <v>6468</v>
      </c>
      <c r="F174" s="849"/>
      <c r="G174" s="849"/>
      <c r="H174" s="849"/>
      <c r="I174" s="849"/>
      <c r="J174" s="849"/>
      <c r="K174" s="849"/>
      <c r="L174" s="849"/>
      <c r="M174" s="849"/>
      <c r="N174" s="849">
        <v>5</v>
      </c>
      <c r="O174" s="849">
        <v>1975</v>
      </c>
      <c r="P174" s="837"/>
      <c r="Q174" s="850">
        <v>395</v>
      </c>
    </row>
    <row r="175" spans="1:17" ht="14.4" customHeight="1" x14ac:dyDescent="0.3">
      <c r="A175" s="831" t="s">
        <v>586</v>
      </c>
      <c r="B175" s="832" t="s">
        <v>6373</v>
      </c>
      <c r="C175" s="832" t="s">
        <v>6369</v>
      </c>
      <c r="D175" s="832" t="s">
        <v>6370</v>
      </c>
      <c r="E175" s="832" t="s">
        <v>6371</v>
      </c>
      <c r="F175" s="849">
        <v>4</v>
      </c>
      <c r="G175" s="849">
        <v>940</v>
      </c>
      <c r="H175" s="849">
        <v>1.248339973439575</v>
      </c>
      <c r="I175" s="849">
        <v>235</v>
      </c>
      <c r="J175" s="849">
        <v>3</v>
      </c>
      <c r="K175" s="849">
        <v>753</v>
      </c>
      <c r="L175" s="849">
        <v>1</v>
      </c>
      <c r="M175" s="849">
        <v>251</v>
      </c>
      <c r="N175" s="849">
        <v>30</v>
      </c>
      <c r="O175" s="849">
        <v>7530</v>
      </c>
      <c r="P175" s="837">
        <v>10</v>
      </c>
      <c r="Q175" s="850">
        <v>251</v>
      </c>
    </row>
    <row r="176" spans="1:17" ht="14.4" customHeight="1" x14ac:dyDescent="0.3">
      <c r="A176" s="831" t="s">
        <v>586</v>
      </c>
      <c r="B176" s="832" t="s">
        <v>6373</v>
      </c>
      <c r="C176" s="832" t="s">
        <v>6369</v>
      </c>
      <c r="D176" s="832" t="s">
        <v>6631</v>
      </c>
      <c r="E176" s="832" t="s">
        <v>6632</v>
      </c>
      <c r="F176" s="849">
        <v>3</v>
      </c>
      <c r="G176" s="849">
        <v>1047</v>
      </c>
      <c r="H176" s="849"/>
      <c r="I176" s="849">
        <v>349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586</v>
      </c>
      <c r="B177" s="832" t="s">
        <v>6373</v>
      </c>
      <c r="C177" s="832" t="s">
        <v>6369</v>
      </c>
      <c r="D177" s="832" t="s">
        <v>6633</v>
      </c>
      <c r="E177" s="832" t="s">
        <v>6634</v>
      </c>
      <c r="F177" s="849">
        <v>1</v>
      </c>
      <c r="G177" s="849">
        <v>1050</v>
      </c>
      <c r="H177" s="849"/>
      <c r="I177" s="849">
        <v>1050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586</v>
      </c>
      <c r="B178" s="832" t="s">
        <v>6373</v>
      </c>
      <c r="C178" s="832" t="s">
        <v>6369</v>
      </c>
      <c r="D178" s="832" t="s">
        <v>6635</v>
      </c>
      <c r="E178" s="832" t="s">
        <v>6636</v>
      </c>
      <c r="F178" s="849">
        <v>7</v>
      </c>
      <c r="G178" s="849">
        <v>2491</v>
      </c>
      <c r="H178" s="849">
        <v>0.57028388278388276</v>
      </c>
      <c r="I178" s="849">
        <v>355.85714285714283</v>
      </c>
      <c r="J178" s="849">
        <v>12</v>
      </c>
      <c r="K178" s="849">
        <v>4368</v>
      </c>
      <c r="L178" s="849">
        <v>1</v>
      </c>
      <c r="M178" s="849">
        <v>364</v>
      </c>
      <c r="N178" s="849"/>
      <c r="O178" s="849"/>
      <c r="P178" s="837"/>
      <c r="Q178" s="850"/>
    </row>
    <row r="179" spans="1:17" ht="14.4" customHeight="1" x14ac:dyDescent="0.3">
      <c r="A179" s="831" t="s">
        <v>586</v>
      </c>
      <c r="B179" s="832" t="s">
        <v>6373</v>
      </c>
      <c r="C179" s="832" t="s">
        <v>6369</v>
      </c>
      <c r="D179" s="832" t="s">
        <v>6488</v>
      </c>
      <c r="E179" s="832" t="s">
        <v>6489</v>
      </c>
      <c r="F179" s="849">
        <v>1</v>
      </c>
      <c r="G179" s="849">
        <v>311</v>
      </c>
      <c r="H179" s="849">
        <v>0.97492163009404387</v>
      </c>
      <c r="I179" s="849">
        <v>311</v>
      </c>
      <c r="J179" s="849">
        <v>1</v>
      </c>
      <c r="K179" s="849">
        <v>319</v>
      </c>
      <c r="L179" s="849">
        <v>1</v>
      </c>
      <c r="M179" s="849">
        <v>319</v>
      </c>
      <c r="N179" s="849"/>
      <c r="O179" s="849"/>
      <c r="P179" s="837"/>
      <c r="Q179" s="850"/>
    </row>
    <row r="180" spans="1:17" ht="14.4" customHeight="1" x14ac:dyDescent="0.3">
      <c r="A180" s="831" t="s">
        <v>586</v>
      </c>
      <c r="B180" s="832" t="s">
        <v>6373</v>
      </c>
      <c r="C180" s="832" t="s">
        <v>6369</v>
      </c>
      <c r="D180" s="832" t="s">
        <v>6494</v>
      </c>
      <c r="E180" s="832" t="s">
        <v>6495</v>
      </c>
      <c r="F180" s="849"/>
      <c r="G180" s="849"/>
      <c r="H180" s="849"/>
      <c r="I180" s="849"/>
      <c r="J180" s="849"/>
      <c r="K180" s="849"/>
      <c r="L180" s="849"/>
      <c r="M180" s="849"/>
      <c r="N180" s="849">
        <v>2</v>
      </c>
      <c r="O180" s="849">
        <v>230</v>
      </c>
      <c r="P180" s="837"/>
      <c r="Q180" s="850">
        <v>115</v>
      </c>
    </row>
    <row r="181" spans="1:17" ht="14.4" customHeight="1" x14ac:dyDescent="0.3">
      <c r="A181" s="831" t="s">
        <v>586</v>
      </c>
      <c r="B181" s="832" t="s">
        <v>6373</v>
      </c>
      <c r="C181" s="832" t="s">
        <v>6369</v>
      </c>
      <c r="D181" s="832" t="s">
        <v>6637</v>
      </c>
      <c r="E181" s="832" t="s">
        <v>6638</v>
      </c>
      <c r="F181" s="849"/>
      <c r="G181" s="849"/>
      <c r="H181" s="849"/>
      <c r="I181" s="849"/>
      <c r="J181" s="849">
        <v>3</v>
      </c>
      <c r="K181" s="849">
        <v>5004</v>
      </c>
      <c r="L181" s="849">
        <v>1</v>
      </c>
      <c r="M181" s="849">
        <v>1668</v>
      </c>
      <c r="N181" s="849">
        <v>1</v>
      </c>
      <c r="O181" s="849">
        <v>1670</v>
      </c>
      <c r="P181" s="837">
        <v>0.33373301358912871</v>
      </c>
      <c r="Q181" s="850">
        <v>1670</v>
      </c>
    </row>
    <row r="182" spans="1:17" ht="14.4" customHeight="1" x14ac:dyDescent="0.3">
      <c r="A182" s="831" t="s">
        <v>586</v>
      </c>
      <c r="B182" s="832" t="s">
        <v>6373</v>
      </c>
      <c r="C182" s="832" t="s">
        <v>6369</v>
      </c>
      <c r="D182" s="832" t="s">
        <v>6639</v>
      </c>
      <c r="E182" s="832" t="s">
        <v>6640</v>
      </c>
      <c r="F182" s="849">
        <v>2</v>
      </c>
      <c r="G182" s="849">
        <v>486</v>
      </c>
      <c r="H182" s="849">
        <v>0.98380566801619429</v>
      </c>
      <c r="I182" s="849">
        <v>243</v>
      </c>
      <c r="J182" s="849">
        <v>2</v>
      </c>
      <c r="K182" s="849">
        <v>494</v>
      </c>
      <c r="L182" s="849">
        <v>1</v>
      </c>
      <c r="M182" s="849">
        <v>247</v>
      </c>
      <c r="N182" s="849">
        <v>2</v>
      </c>
      <c r="O182" s="849">
        <v>620</v>
      </c>
      <c r="P182" s="837">
        <v>1.2550607287449393</v>
      </c>
      <c r="Q182" s="850">
        <v>310</v>
      </c>
    </row>
    <row r="183" spans="1:17" ht="14.4" customHeight="1" x14ac:dyDescent="0.3">
      <c r="A183" s="831" t="s">
        <v>586</v>
      </c>
      <c r="B183" s="832" t="s">
        <v>6373</v>
      </c>
      <c r="C183" s="832" t="s">
        <v>6369</v>
      </c>
      <c r="D183" s="832" t="s">
        <v>6508</v>
      </c>
      <c r="E183" s="832" t="s">
        <v>6509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227</v>
      </c>
      <c r="P183" s="837"/>
      <c r="Q183" s="850">
        <v>227</v>
      </c>
    </row>
    <row r="184" spans="1:17" ht="14.4" customHeight="1" x14ac:dyDescent="0.3">
      <c r="A184" s="831" t="s">
        <v>586</v>
      </c>
      <c r="B184" s="832" t="s">
        <v>6373</v>
      </c>
      <c r="C184" s="832" t="s">
        <v>6369</v>
      </c>
      <c r="D184" s="832" t="s">
        <v>6641</v>
      </c>
      <c r="E184" s="832" t="s">
        <v>6642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1422</v>
      </c>
      <c r="P184" s="837"/>
      <c r="Q184" s="850">
        <v>1422</v>
      </c>
    </row>
    <row r="185" spans="1:17" ht="14.4" customHeight="1" x14ac:dyDescent="0.3">
      <c r="A185" s="831" t="s">
        <v>586</v>
      </c>
      <c r="B185" s="832" t="s">
        <v>6373</v>
      </c>
      <c r="C185" s="832" t="s">
        <v>6369</v>
      </c>
      <c r="D185" s="832" t="s">
        <v>6643</v>
      </c>
      <c r="E185" s="832"/>
      <c r="F185" s="849"/>
      <c r="G185" s="849"/>
      <c r="H185" s="849"/>
      <c r="I185" s="849"/>
      <c r="J185" s="849"/>
      <c r="K185" s="849"/>
      <c r="L185" s="849"/>
      <c r="M185" s="849"/>
      <c r="N185" s="849">
        <v>0</v>
      </c>
      <c r="O185" s="849">
        <v>0</v>
      </c>
      <c r="P185" s="837"/>
      <c r="Q185" s="850"/>
    </row>
    <row r="186" spans="1:17" ht="14.4" customHeight="1" x14ac:dyDescent="0.3">
      <c r="A186" s="831" t="s">
        <v>586</v>
      </c>
      <c r="B186" s="832" t="s">
        <v>6644</v>
      </c>
      <c r="C186" s="832" t="s">
        <v>6369</v>
      </c>
      <c r="D186" s="832" t="s">
        <v>6645</v>
      </c>
      <c r="E186" s="832" t="s">
        <v>6646</v>
      </c>
      <c r="F186" s="849"/>
      <c r="G186" s="849"/>
      <c r="H186" s="849"/>
      <c r="I186" s="849"/>
      <c r="J186" s="849">
        <v>1</v>
      </c>
      <c r="K186" s="849">
        <v>3948</v>
      </c>
      <c r="L186" s="849">
        <v>1</v>
      </c>
      <c r="M186" s="849">
        <v>3948</v>
      </c>
      <c r="N186" s="849"/>
      <c r="O186" s="849"/>
      <c r="P186" s="837"/>
      <c r="Q186" s="850"/>
    </row>
    <row r="187" spans="1:17" ht="14.4" customHeight="1" x14ac:dyDescent="0.3">
      <c r="A187" s="831" t="s">
        <v>586</v>
      </c>
      <c r="B187" s="832" t="s">
        <v>6644</v>
      </c>
      <c r="C187" s="832" t="s">
        <v>6369</v>
      </c>
      <c r="D187" s="832" t="s">
        <v>6647</v>
      </c>
      <c r="E187" s="832" t="s">
        <v>6648</v>
      </c>
      <c r="F187" s="849">
        <v>3</v>
      </c>
      <c r="G187" s="849">
        <v>7350</v>
      </c>
      <c r="H187" s="849"/>
      <c r="I187" s="849">
        <v>2450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586</v>
      </c>
      <c r="B188" s="832" t="s">
        <v>6644</v>
      </c>
      <c r="C188" s="832" t="s">
        <v>6369</v>
      </c>
      <c r="D188" s="832" t="s">
        <v>6649</v>
      </c>
      <c r="E188" s="832" t="s">
        <v>6650</v>
      </c>
      <c r="F188" s="849">
        <v>1</v>
      </c>
      <c r="G188" s="849">
        <v>2698</v>
      </c>
      <c r="H188" s="849">
        <v>0.48700361010830323</v>
      </c>
      <c r="I188" s="849">
        <v>2698</v>
      </c>
      <c r="J188" s="849">
        <v>2</v>
      </c>
      <c r="K188" s="849">
        <v>5540</v>
      </c>
      <c r="L188" s="849">
        <v>1</v>
      </c>
      <c r="M188" s="849">
        <v>2770</v>
      </c>
      <c r="N188" s="849">
        <v>1</v>
      </c>
      <c r="O188" s="849">
        <v>2771</v>
      </c>
      <c r="P188" s="837">
        <v>0.50018050541516246</v>
      </c>
      <c r="Q188" s="850">
        <v>2771</v>
      </c>
    </row>
    <row r="189" spans="1:17" ht="14.4" customHeight="1" x14ac:dyDescent="0.3">
      <c r="A189" s="831" t="s">
        <v>586</v>
      </c>
      <c r="B189" s="832" t="s">
        <v>6644</v>
      </c>
      <c r="C189" s="832" t="s">
        <v>6369</v>
      </c>
      <c r="D189" s="832" t="s">
        <v>6651</v>
      </c>
      <c r="E189" s="832" t="s">
        <v>6652</v>
      </c>
      <c r="F189" s="849"/>
      <c r="G189" s="849"/>
      <c r="H189" s="849"/>
      <c r="I189" s="849"/>
      <c r="J189" s="849">
        <v>1</v>
      </c>
      <c r="K189" s="849">
        <v>6170</v>
      </c>
      <c r="L189" s="849">
        <v>1</v>
      </c>
      <c r="M189" s="849">
        <v>6170</v>
      </c>
      <c r="N189" s="849"/>
      <c r="O189" s="849"/>
      <c r="P189" s="837"/>
      <c r="Q189" s="850"/>
    </row>
    <row r="190" spans="1:17" ht="14.4" customHeight="1" x14ac:dyDescent="0.3">
      <c r="A190" s="831" t="s">
        <v>586</v>
      </c>
      <c r="B190" s="832" t="s">
        <v>6644</v>
      </c>
      <c r="C190" s="832" t="s">
        <v>6369</v>
      </c>
      <c r="D190" s="832" t="s">
        <v>6653</v>
      </c>
      <c r="E190" s="832" t="s">
        <v>6654</v>
      </c>
      <c r="F190" s="849"/>
      <c r="G190" s="849"/>
      <c r="H190" s="849"/>
      <c r="I190" s="849"/>
      <c r="J190" s="849">
        <v>1</v>
      </c>
      <c r="K190" s="849">
        <v>3479</v>
      </c>
      <c r="L190" s="849">
        <v>1</v>
      </c>
      <c r="M190" s="849">
        <v>3479</v>
      </c>
      <c r="N190" s="849"/>
      <c r="O190" s="849"/>
      <c r="P190" s="837"/>
      <c r="Q190" s="850"/>
    </row>
    <row r="191" spans="1:17" ht="14.4" customHeight="1" x14ac:dyDescent="0.3">
      <c r="A191" s="831" t="s">
        <v>586</v>
      </c>
      <c r="B191" s="832" t="s">
        <v>6644</v>
      </c>
      <c r="C191" s="832" t="s">
        <v>6369</v>
      </c>
      <c r="D191" s="832" t="s">
        <v>6655</v>
      </c>
      <c r="E191" s="832" t="s">
        <v>6656</v>
      </c>
      <c r="F191" s="849">
        <v>2</v>
      </c>
      <c r="G191" s="849">
        <v>3260</v>
      </c>
      <c r="H191" s="849">
        <v>1.9427890345649583</v>
      </c>
      <c r="I191" s="849">
        <v>1630</v>
      </c>
      <c r="J191" s="849">
        <v>1</v>
      </c>
      <c r="K191" s="849">
        <v>1678</v>
      </c>
      <c r="L191" s="849">
        <v>1</v>
      </c>
      <c r="M191" s="849">
        <v>1678</v>
      </c>
      <c r="N191" s="849"/>
      <c r="O191" s="849"/>
      <c r="P191" s="837"/>
      <c r="Q191" s="850"/>
    </row>
    <row r="192" spans="1:17" ht="14.4" customHeight="1" x14ac:dyDescent="0.3">
      <c r="A192" s="831" t="s">
        <v>586</v>
      </c>
      <c r="B192" s="832" t="s">
        <v>6644</v>
      </c>
      <c r="C192" s="832" t="s">
        <v>6369</v>
      </c>
      <c r="D192" s="832" t="s">
        <v>6657</v>
      </c>
      <c r="E192" s="832" t="s">
        <v>6658</v>
      </c>
      <c r="F192" s="849"/>
      <c r="G192" s="849"/>
      <c r="H192" s="849"/>
      <c r="I192" s="849"/>
      <c r="J192" s="849">
        <v>1</v>
      </c>
      <c r="K192" s="849">
        <v>2314</v>
      </c>
      <c r="L192" s="849">
        <v>1</v>
      </c>
      <c r="M192" s="849">
        <v>2314</v>
      </c>
      <c r="N192" s="849"/>
      <c r="O192" s="849"/>
      <c r="P192" s="837"/>
      <c r="Q192" s="850"/>
    </row>
    <row r="193" spans="1:17" ht="14.4" customHeight="1" x14ac:dyDescent="0.3">
      <c r="A193" s="831" t="s">
        <v>586</v>
      </c>
      <c r="B193" s="832" t="s">
        <v>6644</v>
      </c>
      <c r="C193" s="832" t="s">
        <v>6369</v>
      </c>
      <c r="D193" s="832" t="s">
        <v>6659</v>
      </c>
      <c r="E193" s="832" t="s">
        <v>6660</v>
      </c>
      <c r="F193" s="849"/>
      <c r="G193" s="849"/>
      <c r="H193" s="849"/>
      <c r="I193" s="849"/>
      <c r="J193" s="849">
        <v>1</v>
      </c>
      <c r="K193" s="849">
        <v>4937</v>
      </c>
      <c r="L193" s="849">
        <v>1</v>
      </c>
      <c r="M193" s="849">
        <v>4937</v>
      </c>
      <c r="N193" s="849">
        <v>2</v>
      </c>
      <c r="O193" s="849">
        <v>9874</v>
      </c>
      <c r="P193" s="837">
        <v>2</v>
      </c>
      <c r="Q193" s="850">
        <v>4937</v>
      </c>
    </row>
    <row r="194" spans="1:17" ht="14.4" customHeight="1" x14ac:dyDescent="0.3">
      <c r="A194" s="831" t="s">
        <v>586</v>
      </c>
      <c r="B194" s="832" t="s">
        <v>6644</v>
      </c>
      <c r="C194" s="832" t="s">
        <v>6369</v>
      </c>
      <c r="D194" s="832" t="s">
        <v>6661</v>
      </c>
      <c r="E194" s="832" t="s">
        <v>6662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837</v>
      </c>
      <c r="P194" s="837"/>
      <c r="Q194" s="850">
        <v>837</v>
      </c>
    </row>
    <row r="195" spans="1:17" ht="14.4" customHeight="1" x14ac:dyDescent="0.3">
      <c r="A195" s="831" t="s">
        <v>586</v>
      </c>
      <c r="B195" s="832" t="s">
        <v>6644</v>
      </c>
      <c r="C195" s="832" t="s">
        <v>6369</v>
      </c>
      <c r="D195" s="832" t="s">
        <v>6663</v>
      </c>
      <c r="E195" s="832" t="s">
        <v>6664</v>
      </c>
      <c r="F195" s="849">
        <v>3</v>
      </c>
      <c r="G195" s="849">
        <v>0</v>
      </c>
      <c r="H195" s="849"/>
      <c r="I195" s="849">
        <v>0</v>
      </c>
      <c r="J195" s="849">
        <v>4</v>
      </c>
      <c r="K195" s="849">
        <v>0</v>
      </c>
      <c r="L195" s="849"/>
      <c r="M195" s="849">
        <v>0</v>
      </c>
      <c r="N195" s="849">
        <v>7</v>
      </c>
      <c r="O195" s="849">
        <v>0</v>
      </c>
      <c r="P195" s="837"/>
      <c r="Q195" s="850">
        <v>0</v>
      </c>
    </row>
    <row r="196" spans="1:17" ht="14.4" customHeight="1" x14ac:dyDescent="0.3">
      <c r="A196" s="831" t="s">
        <v>586</v>
      </c>
      <c r="B196" s="832" t="s">
        <v>6644</v>
      </c>
      <c r="C196" s="832" t="s">
        <v>6369</v>
      </c>
      <c r="D196" s="832" t="s">
        <v>6665</v>
      </c>
      <c r="E196" s="832" t="s">
        <v>6666</v>
      </c>
      <c r="F196" s="849"/>
      <c r="G196" s="849"/>
      <c r="H196" s="849"/>
      <c r="I196" s="849"/>
      <c r="J196" s="849">
        <v>1</v>
      </c>
      <c r="K196" s="849">
        <v>0</v>
      </c>
      <c r="L196" s="849"/>
      <c r="M196" s="849">
        <v>0</v>
      </c>
      <c r="N196" s="849"/>
      <c r="O196" s="849"/>
      <c r="P196" s="837"/>
      <c r="Q196" s="850"/>
    </row>
    <row r="197" spans="1:17" ht="14.4" customHeight="1" x14ac:dyDescent="0.3">
      <c r="A197" s="831" t="s">
        <v>586</v>
      </c>
      <c r="B197" s="832" t="s">
        <v>6644</v>
      </c>
      <c r="C197" s="832" t="s">
        <v>6369</v>
      </c>
      <c r="D197" s="832" t="s">
        <v>6667</v>
      </c>
      <c r="E197" s="832" t="s">
        <v>6668</v>
      </c>
      <c r="F197" s="849"/>
      <c r="G197" s="849"/>
      <c r="H197" s="849"/>
      <c r="I197" s="849"/>
      <c r="J197" s="849">
        <v>1</v>
      </c>
      <c r="K197" s="849">
        <v>0</v>
      </c>
      <c r="L197" s="849"/>
      <c r="M197" s="849">
        <v>0</v>
      </c>
      <c r="N197" s="849"/>
      <c r="O197" s="849"/>
      <c r="P197" s="837"/>
      <c r="Q197" s="850"/>
    </row>
    <row r="198" spans="1:17" ht="14.4" customHeight="1" x14ac:dyDescent="0.3">
      <c r="A198" s="831" t="s">
        <v>586</v>
      </c>
      <c r="B198" s="832" t="s">
        <v>6644</v>
      </c>
      <c r="C198" s="832" t="s">
        <v>6369</v>
      </c>
      <c r="D198" s="832" t="s">
        <v>6669</v>
      </c>
      <c r="E198" s="832" t="s">
        <v>6670</v>
      </c>
      <c r="F198" s="849"/>
      <c r="G198" s="849"/>
      <c r="H198" s="849"/>
      <c r="I198" s="849"/>
      <c r="J198" s="849">
        <v>1</v>
      </c>
      <c r="K198" s="849">
        <v>0</v>
      </c>
      <c r="L198" s="849"/>
      <c r="M198" s="849">
        <v>0</v>
      </c>
      <c r="N198" s="849"/>
      <c r="O198" s="849"/>
      <c r="P198" s="837"/>
      <c r="Q198" s="850"/>
    </row>
    <row r="199" spans="1:17" ht="14.4" customHeight="1" x14ac:dyDescent="0.3">
      <c r="A199" s="831" t="s">
        <v>586</v>
      </c>
      <c r="B199" s="832" t="s">
        <v>6644</v>
      </c>
      <c r="C199" s="832" t="s">
        <v>6369</v>
      </c>
      <c r="D199" s="832" t="s">
        <v>6671</v>
      </c>
      <c r="E199" s="832" t="s">
        <v>6672</v>
      </c>
      <c r="F199" s="849">
        <v>1</v>
      </c>
      <c r="G199" s="849">
        <v>0</v>
      </c>
      <c r="H199" s="849"/>
      <c r="I199" s="849">
        <v>0</v>
      </c>
      <c r="J199" s="849"/>
      <c r="K199" s="849"/>
      <c r="L199" s="849"/>
      <c r="M199" s="849"/>
      <c r="N199" s="849">
        <v>1</v>
      </c>
      <c r="O199" s="849">
        <v>0</v>
      </c>
      <c r="P199" s="837"/>
      <c r="Q199" s="850">
        <v>0</v>
      </c>
    </row>
    <row r="200" spans="1:17" ht="14.4" customHeight="1" x14ac:dyDescent="0.3">
      <c r="A200" s="831" t="s">
        <v>586</v>
      </c>
      <c r="B200" s="832" t="s">
        <v>6644</v>
      </c>
      <c r="C200" s="832" t="s">
        <v>6369</v>
      </c>
      <c r="D200" s="832" t="s">
        <v>6673</v>
      </c>
      <c r="E200" s="832" t="s">
        <v>6674</v>
      </c>
      <c r="F200" s="849"/>
      <c r="G200" s="849"/>
      <c r="H200" s="849"/>
      <c r="I200" s="849"/>
      <c r="J200" s="849">
        <v>1</v>
      </c>
      <c r="K200" s="849">
        <v>0</v>
      </c>
      <c r="L200" s="849"/>
      <c r="M200" s="849">
        <v>0</v>
      </c>
      <c r="N200" s="849"/>
      <c r="O200" s="849"/>
      <c r="P200" s="837"/>
      <c r="Q200" s="850"/>
    </row>
    <row r="201" spans="1:17" ht="14.4" customHeight="1" x14ac:dyDescent="0.3">
      <c r="A201" s="831" t="s">
        <v>586</v>
      </c>
      <c r="B201" s="832" t="s">
        <v>6644</v>
      </c>
      <c r="C201" s="832" t="s">
        <v>6369</v>
      </c>
      <c r="D201" s="832" t="s">
        <v>6675</v>
      </c>
      <c r="E201" s="832" t="s">
        <v>6676</v>
      </c>
      <c r="F201" s="849">
        <v>1</v>
      </c>
      <c r="G201" s="849">
        <v>0</v>
      </c>
      <c r="H201" s="849"/>
      <c r="I201" s="849">
        <v>0</v>
      </c>
      <c r="J201" s="849"/>
      <c r="K201" s="849"/>
      <c r="L201" s="849"/>
      <c r="M201" s="849"/>
      <c r="N201" s="849">
        <v>3</v>
      </c>
      <c r="O201" s="849">
        <v>0</v>
      </c>
      <c r="P201" s="837"/>
      <c r="Q201" s="850">
        <v>0</v>
      </c>
    </row>
    <row r="202" spans="1:17" ht="14.4" customHeight="1" x14ac:dyDescent="0.3">
      <c r="A202" s="831" t="s">
        <v>586</v>
      </c>
      <c r="B202" s="832" t="s">
        <v>6644</v>
      </c>
      <c r="C202" s="832" t="s">
        <v>6369</v>
      </c>
      <c r="D202" s="832" t="s">
        <v>6677</v>
      </c>
      <c r="E202" s="832" t="s">
        <v>6678</v>
      </c>
      <c r="F202" s="849">
        <v>3</v>
      </c>
      <c r="G202" s="849">
        <v>0</v>
      </c>
      <c r="H202" s="849"/>
      <c r="I202" s="849">
        <v>0</v>
      </c>
      <c r="J202" s="849">
        <v>4</v>
      </c>
      <c r="K202" s="849">
        <v>0</v>
      </c>
      <c r="L202" s="849"/>
      <c r="M202" s="849">
        <v>0</v>
      </c>
      <c r="N202" s="849">
        <v>6</v>
      </c>
      <c r="O202" s="849">
        <v>0</v>
      </c>
      <c r="P202" s="837"/>
      <c r="Q202" s="850">
        <v>0</v>
      </c>
    </row>
    <row r="203" spans="1:17" ht="14.4" customHeight="1" x14ac:dyDescent="0.3">
      <c r="A203" s="831" t="s">
        <v>586</v>
      </c>
      <c r="B203" s="832" t="s">
        <v>6644</v>
      </c>
      <c r="C203" s="832" t="s">
        <v>6369</v>
      </c>
      <c r="D203" s="832" t="s">
        <v>6679</v>
      </c>
      <c r="E203" s="832" t="s">
        <v>6680</v>
      </c>
      <c r="F203" s="849">
        <v>4</v>
      </c>
      <c r="G203" s="849">
        <v>2076</v>
      </c>
      <c r="H203" s="849">
        <v>3.9022556390977443</v>
      </c>
      <c r="I203" s="849">
        <v>519</v>
      </c>
      <c r="J203" s="849">
        <v>1</v>
      </c>
      <c r="K203" s="849">
        <v>532</v>
      </c>
      <c r="L203" s="849">
        <v>1</v>
      </c>
      <c r="M203" s="849">
        <v>532</v>
      </c>
      <c r="N203" s="849">
        <v>1</v>
      </c>
      <c r="O203" s="849">
        <v>532</v>
      </c>
      <c r="P203" s="837">
        <v>1</v>
      </c>
      <c r="Q203" s="850">
        <v>532</v>
      </c>
    </row>
    <row r="204" spans="1:17" ht="14.4" customHeight="1" x14ac:dyDescent="0.3">
      <c r="A204" s="831" t="s">
        <v>586</v>
      </c>
      <c r="B204" s="832" t="s">
        <v>6644</v>
      </c>
      <c r="C204" s="832" t="s">
        <v>6369</v>
      </c>
      <c r="D204" s="832" t="s">
        <v>6681</v>
      </c>
      <c r="E204" s="832" t="s">
        <v>6682</v>
      </c>
      <c r="F204" s="849">
        <v>1</v>
      </c>
      <c r="G204" s="849">
        <v>815</v>
      </c>
      <c r="H204" s="849">
        <v>0.97139451728247916</v>
      </c>
      <c r="I204" s="849">
        <v>815</v>
      </c>
      <c r="J204" s="849">
        <v>1</v>
      </c>
      <c r="K204" s="849">
        <v>839</v>
      </c>
      <c r="L204" s="849">
        <v>1</v>
      </c>
      <c r="M204" s="849">
        <v>839</v>
      </c>
      <c r="N204" s="849"/>
      <c r="O204" s="849"/>
      <c r="P204" s="837"/>
      <c r="Q204" s="850"/>
    </row>
    <row r="205" spans="1:17" ht="14.4" customHeight="1" x14ac:dyDescent="0.3">
      <c r="A205" s="831" t="s">
        <v>586</v>
      </c>
      <c r="B205" s="832" t="s">
        <v>6644</v>
      </c>
      <c r="C205" s="832" t="s">
        <v>6369</v>
      </c>
      <c r="D205" s="832" t="s">
        <v>6683</v>
      </c>
      <c r="E205" s="832" t="s">
        <v>6684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6288</v>
      </c>
      <c r="P205" s="837"/>
      <c r="Q205" s="850">
        <v>6288</v>
      </c>
    </row>
    <row r="206" spans="1:17" ht="14.4" customHeight="1" x14ac:dyDescent="0.3">
      <c r="A206" s="831" t="s">
        <v>586</v>
      </c>
      <c r="B206" s="832" t="s">
        <v>6644</v>
      </c>
      <c r="C206" s="832" t="s">
        <v>6369</v>
      </c>
      <c r="D206" s="832" t="s">
        <v>6685</v>
      </c>
      <c r="E206" s="832" t="s">
        <v>6686</v>
      </c>
      <c r="F206" s="849">
        <v>8</v>
      </c>
      <c r="G206" s="849">
        <v>72984</v>
      </c>
      <c r="H206" s="849">
        <v>1.9533240552403384</v>
      </c>
      <c r="I206" s="849">
        <v>9123</v>
      </c>
      <c r="J206" s="849">
        <v>4</v>
      </c>
      <c r="K206" s="849">
        <v>37364</v>
      </c>
      <c r="L206" s="849">
        <v>1</v>
      </c>
      <c r="M206" s="849">
        <v>9341</v>
      </c>
      <c r="N206" s="849">
        <v>8</v>
      </c>
      <c r="O206" s="849">
        <v>74768</v>
      </c>
      <c r="P206" s="837">
        <v>2.0010705491917355</v>
      </c>
      <c r="Q206" s="850">
        <v>9346</v>
      </c>
    </row>
    <row r="207" spans="1:17" ht="14.4" customHeight="1" x14ac:dyDescent="0.3">
      <c r="A207" s="831" t="s">
        <v>586</v>
      </c>
      <c r="B207" s="832" t="s">
        <v>6644</v>
      </c>
      <c r="C207" s="832" t="s">
        <v>6369</v>
      </c>
      <c r="D207" s="832" t="s">
        <v>6474</v>
      </c>
      <c r="E207" s="832" t="s">
        <v>6475</v>
      </c>
      <c r="F207" s="849"/>
      <c r="G207" s="849"/>
      <c r="H207" s="849"/>
      <c r="I207" s="849"/>
      <c r="J207" s="849">
        <v>1</v>
      </c>
      <c r="K207" s="849">
        <v>444</v>
      </c>
      <c r="L207" s="849">
        <v>1</v>
      </c>
      <c r="M207" s="849">
        <v>444</v>
      </c>
      <c r="N207" s="849"/>
      <c r="O207" s="849"/>
      <c r="P207" s="837"/>
      <c r="Q207" s="850"/>
    </row>
    <row r="208" spans="1:17" ht="14.4" customHeight="1" x14ac:dyDescent="0.3">
      <c r="A208" s="831" t="s">
        <v>586</v>
      </c>
      <c r="B208" s="832" t="s">
        <v>6644</v>
      </c>
      <c r="C208" s="832" t="s">
        <v>6369</v>
      </c>
      <c r="D208" s="832" t="s">
        <v>6687</v>
      </c>
      <c r="E208" s="832" t="s">
        <v>6688</v>
      </c>
      <c r="F208" s="849"/>
      <c r="G208" s="849"/>
      <c r="H208" s="849"/>
      <c r="I208" s="849"/>
      <c r="J208" s="849">
        <v>1</v>
      </c>
      <c r="K208" s="849">
        <v>0</v>
      </c>
      <c r="L208" s="849"/>
      <c r="M208" s="849">
        <v>0</v>
      </c>
      <c r="N208" s="849"/>
      <c r="O208" s="849"/>
      <c r="P208" s="837"/>
      <c r="Q208" s="850"/>
    </row>
    <row r="209" spans="1:17" ht="14.4" customHeight="1" x14ac:dyDescent="0.3">
      <c r="A209" s="831" t="s">
        <v>586</v>
      </c>
      <c r="B209" s="832" t="s">
        <v>6644</v>
      </c>
      <c r="C209" s="832" t="s">
        <v>6369</v>
      </c>
      <c r="D209" s="832" t="s">
        <v>6689</v>
      </c>
      <c r="E209" s="832" t="s">
        <v>6690</v>
      </c>
      <c r="F209" s="849"/>
      <c r="G209" s="849"/>
      <c r="H209" s="849"/>
      <c r="I209" s="849"/>
      <c r="J209" s="849">
        <v>3</v>
      </c>
      <c r="K209" s="849">
        <v>10836</v>
      </c>
      <c r="L209" s="849">
        <v>1</v>
      </c>
      <c r="M209" s="849">
        <v>3612</v>
      </c>
      <c r="N209" s="849"/>
      <c r="O209" s="849"/>
      <c r="P209" s="837"/>
      <c r="Q209" s="850"/>
    </row>
    <row r="210" spans="1:17" ht="14.4" customHeight="1" x14ac:dyDescent="0.3">
      <c r="A210" s="831" t="s">
        <v>586</v>
      </c>
      <c r="B210" s="832" t="s">
        <v>6644</v>
      </c>
      <c r="C210" s="832" t="s">
        <v>6369</v>
      </c>
      <c r="D210" s="832" t="s">
        <v>6691</v>
      </c>
      <c r="E210" s="832" t="s">
        <v>6692</v>
      </c>
      <c r="F210" s="849">
        <v>1</v>
      </c>
      <c r="G210" s="849">
        <v>3620</v>
      </c>
      <c r="H210" s="849">
        <v>0.96765570703020587</v>
      </c>
      <c r="I210" s="849">
        <v>3620</v>
      </c>
      <c r="J210" s="849">
        <v>1</v>
      </c>
      <c r="K210" s="849">
        <v>3741</v>
      </c>
      <c r="L210" s="849">
        <v>1</v>
      </c>
      <c r="M210" s="849">
        <v>3741</v>
      </c>
      <c r="N210" s="849"/>
      <c r="O210" s="849"/>
      <c r="P210" s="837"/>
      <c r="Q210" s="850"/>
    </row>
    <row r="211" spans="1:17" ht="14.4" customHeight="1" x14ac:dyDescent="0.3">
      <c r="A211" s="831" t="s">
        <v>586</v>
      </c>
      <c r="B211" s="832" t="s">
        <v>6644</v>
      </c>
      <c r="C211" s="832" t="s">
        <v>6369</v>
      </c>
      <c r="D211" s="832" t="s">
        <v>6693</v>
      </c>
      <c r="E211" s="832" t="s">
        <v>6694</v>
      </c>
      <c r="F211" s="849">
        <v>1</v>
      </c>
      <c r="G211" s="849">
        <v>1912</v>
      </c>
      <c r="H211" s="849">
        <v>0.48185483870967744</v>
      </c>
      <c r="I211" s="849">
        <v>1912</v>
      </c>
      <c r="J211" s="849">
        <v>2</v>
      </c>
      <c r="K211" s="849">
        <v>3968</v>
      </c>
      <c r="L211" s="849">
        <v>1</v>
      </c>
      <c r="M211" s="849">
        <v>1984</v>
      </c>
      <c r="N211" s="849"/>
      <c r="O211" s="849"/>
      <c r="P211" s="837"/>
      <c r="Q211" s="850"/>
    </row>
    <row r="212" spans="1:17" ht="14.4" customHeight="1" x14ac:dyDescent="0.3">
      <c r="A212" s="831" t="s">
        <v>586</v>
      </c>
      <c r="B212" s="832" t="s">
        <v>6644</v>
      </c>
      <c r="C212" s="832" t="s">
        <v>6369</v>
      </c>
      <c r="D212" s="832" t="s">
        <v>6695</v>
      </c>
      <c r="E212" s="832" t="s">
        <v>6696</v>
      </c>
      <c r="F212" s="849">
        <v>2</v>
      </c>
      <c r="G212" s="849">
        <v>0</v>
      </c>
      <c r="H212" s="849"/>
      <c r="I212" s="849">
        <v>0</v>
      </c>
      <c r="J212" s="849"/>
      <c r="K212" s="849"/>
      <c r="L212" s="849"/>
      <c r="M212" s="849"/>
      <c r="N212" s="849">
        <v>3</v>
      </c>
      <c r="O212" s="849">
        <v>0</v>
      </c>
      <c r="P212" s="837"/>
      <c r="Q212" s="850">
        <v>0</v>
      </c>
    </row>
    <row r="213" spans="1:17" ht="14.4" customHeight="1" x14ac:dyDescent="0.3">
      <c r="A213" s="831" t="s">
        <v>586</v>
      </c>
      <c r="B213" s="832" t="s">
        <v>6644</v>
      </c>
      <c r="C213" s="832" t="s">
        <v>6369</v>
      </c>
      <c r="D213" s="832" t="s">
        <v>6697</v>
      </c>
      <c r="E213" s="832" t="s">
        <v>6698</v>
      </c>
      <c r="F213" s="849"/>
      <c r="G213" s="849"/>
      <c r="H213" s="849"/>
      <c r="I213" s="849"/>
      <c r="J213" s="849">
        <v>1</v>
      </c>
      <c r="K213" s="849">
        <v>0</v>
      </c>
      <c r="L213" s="849"/>
      <c r="M213" s="849">
        <v>0</v>
      </c>
      <c r="N213" s="849"/>
      <c r="O213" s="849"/>
      <c r="P213" s="837"/>
      <c r="Q213" s="850"/>
    </row>
    <row r="214" spans="1:17" ht="14.4" customHeight="1" x14ac:dyDescent="0.3">
      <c r="A214" s="831" t="s">
        <v>586</v>
      </c>
      <c r="B214" s="832" t="s">
        <v>6644</v>
      </c>
      <c r="C214" s="832" t="s">
        <v>6369</v>
      </c>
      <c r="D214" s="832" t="s">
        <v>6699</v>
      </c>
      <c r="E214" s="832" t="s">
        <v>6700</v>
      </c>
      <c r="F214" s="849"/>
      <c r="G214" s="849"/>
      <c r="H214" s="849"/>
      <c r="I214" s="849"/>
      <c r="J214" s="849">
        <v>1</v>
      </c>
      <c r="K214" s="849">
        <v>6998</v>
      </c>
      <c r="L214" s="849">
        <v>1</v>
      </c>
      <c r="M214" s="849">
        <v>6998</v>
      </c>
      <c r="N214" s="849"/>
      <c r="O214" s="849"/>
      <c r="P214" s="837"/>
      <c r="Q214" s="850"/>
    </row>
    <row r="215" spans="1:17" ht="14.4" customHeight="1" x14ac:dyDescent="0.3">
      <c r="A215" s="831" t="s">
        <v>586</v>
      </c>
      <c r="B215" s="832" t="s">
        <v>6644</v>
      </c>
      <c r="C215" s="832" t="s">
        <v>6369</v>
      </c>
      <c r="D215" s="832" t="s">
        <v>6701</v>
      </c>
      <c r="E215" s="832" t="s">
        <v>6702</v>
      </c>
      <c r="F215" s="849">
        <v>3</v>
      </c>
      <c r="G215" s="849">
        <v>0</v>
      </c>
      <c r="H215" s="849"/>
      <c r="I215" s="849">
        <v>0</v>
      </c>
      <c r="J215" s="849">
        <v>4</v>
      </c>
      <c r="K215" s="849">
        <v>0</v>
      </c>
      <c r="L215" s="849"/>
      <c r="M215" s="849">
        <v>0</v>
      </c>
      <c r="N215" s="849">
        <v>7</v>
      </c>
      <c r="O215" s="849">
        <v>0</v>
      </c>
      <c r="P215" s="837"/>
      <c r="Q215" s="850">
        <v>0</v>
      </c>
    </row>
    <row r="216" spans="1:17" ht="14.4" customHeight="1" x14ac:dyDescent="0.3">
      <c r="A216" s="831" t="s">
        <v>586</v>
      </c>
      <c r="B216" s="832" t="s">
        <v>6644</v>
      </c>
      <c r="C216" s="832" t="s">
        <v>6369</v>
      </c>
      <c r="D216" s="832" t="s">
        <v>6703</v>
      </c>
      <c r="E216" s="832" t="s">
        <v>6704</v>
      </c>
      <c r="F216" s="849">
        <v>1</v>
      </c>
      <c r="G216" s="849">
        <v>8684</v>
      </c>
      <c r="H216" s="849"/>
      <c r="I216" s="849">
        <v>8684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586</v>
      </c>
      <c r="B217" s="832" t="s">
        <v>6644</v>
      </c>
      <c r="C217" s="832" t="s">
        <v>6369</v>
      </c>
      <c r="D217" s="832" t="s">
        <v>6705</v>
      </c>
      <c r="E217" s="832" t="s">
        <v>6706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0</v>
      </c>
      <c r="P217" s="837"/>
      <c r="Q217" s="850">
        <v>0</v>
      </c>
    </row>
    <row r="218" spans="1:17" ht="14.4" customHeight="1" x14ac:dyDescent="0.3">
      <c r="A218" s="831" t="s">
        <v>586</v>
      </c>
      <c r="B218" s="832" t="s">
        <v>6644</v>
      </c>
      <c r="C218" s="832" t="s">
        <v>6369</v>
      </c>
      <c r="D218" s="832" t="s">
        <v>6707</v>
      </c>
      <c r="E218" s="832" t="s">
        <v>6708</v>
      </c>
      <c r="F218" s="849"/>
      <c r="G218" s="849"/>
      <c r="H218" s="849"/>
      <c r="I218" s="849"/>
      <c r="J218" s="849">
        <v>1</v>
      </c>
      <c r="K218" s="849">
        <v>3297</v>
      </c>
      <c r="L218" s="849">
        <v>1</v>
      </c>
      <c r="M218" s="849">
        <v>3297</v>
      </c>
      <c r="N218" s="849"/>
      <c r="O218" s="849"/>
      <c r="P218" s="837"/>
      <c r="Q218" s="850"/>
    </row>
    <row r="219" spans="1:17" ht="14.4" customHeight="1" x14ac:dyDescent="0.3">
      <c r="A219" s="831" t="s">
        <v>586</v>
      </c>
      <c r="B219" s="832" t="s">
        <v>6644</v>
      </c>
      <c r="C219" s="832" t="s">
        <v>6369</v>
      </c>
      <c r="D219" s="832" t="s">
        <v>6709</v>
      </c>
      <c r="E219" s="832" t="s">
        <v>6710</v>
      </c>
      <c r="F219" s="849"/>
      <c r="G219" s="849"/>
      <c r="H219" s="849"/>
      <c r="I219" s="849"/>
      <c r="J219" s="849">
        <v>1</v>
      </c>
      <c r="K219" s="849">
        <v>0</v>
      </c>
      <c r="L219" s="849"/>
      <c r="M219" s="849">
        <v>0</v>
      </c>
      <c r="N219" s="849">
        <v>1</v>
      </c>
      <c r="O219" s="849">
        <v>0</v>
      </c>
      <c r="P219" s="837"/>
      <c r="Q219" s="850">
        <v>0</v>
      </c>
    </row>
    <row r="220" spans="1:17" ht="14.4" customHeight="1" x14ac:dyDescent="0.3">
      <c r="A220" s="831" t="s">
        <v>586</v>
      </c>
      <c r="B220" s="832" t="s">
        <v>6644</v>
      </c>
      <c r="C220" s="832" t="s">
        <v>6369</v>
      </c>
      <c r="D220" s="832" t="s">
        <v>6711</v>
      </c>
      <c r="E220" s="832" t="s">
        <v>6712</v>
      </c>
      <c r="F220" s="849"/>
      <c r="G220" s="849"/>
      <c r="H220" s="849"/>
      <c r="I220" s="849"/>
      <c r="J220" s="849">
        <v>3</v>
      </c>
      <c r="K220" s="849">
        <v>0</v>
      </c>
      <c r="L220" s="849"/>
      <c r="M220" s="849">
        <v>0</v>
      </c>
      <c r="N220" s="849">
        <v>4</v>
      </c>
      <c r="O220" s="849">
        <v>0</v>
      </c>
      <c r="P220" s="837"/>
      <c r="Q220" s="850">
        <v>0</v>
      </c>
    </row>
    <row r="221" spans="1:17" ht="14.4" customHeight="1" x14ac:dyDescent="0.3">
      <c r="A221" s="831" t="s">
        <v>586</v>
      </c>
      <c r="B221" s="832" t="s">
        <v>6644</v>
      </c>
      <c r="C221" s="832" t="s">
        <v>6369</v>
      </c>
      <c r="D221" s="832" t="s">
        <v>6713</v>
      </c>
      <c r="E221" s="832" t="s">
        <v>6714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0</v>
      </c>
      <c r="P221" s="837"/>
      <c r="Q221" s="850">
        <v>0</v>
      </c>
    </row>
    <row r="222" spans="1:17" ht="14.4" customHeight="1" x14ac:dyDescent="0.3">
      <c r="A222" s="831" t="s">
        <v>586</v>
      </c>
      <c r="B222" s="832" t="s">
        <v>6644</v>
      </c>
      <c r="C222" s="832" t="s">
        <v>6369</v>
      </c>
      <c r="D222" s="832" t="s">
        <v>6715</v>
      </c>
      <c r="E222" s="832" t="s">
        <v>6716</v>
      </c>
      <c r="F222" s="849"/>
      <c r="G222" s="849"/>
      <c r="H222" s="849"/>
      <c r="I222" s="849"/>
      <c r="J222" s="849">
        <v>1</v>
      </c>
      <c r="K222" s="849">
        <v>2537</v>
      </c>
      <c r="L222" s="849">
        <v>1</v>
      </c>
      <c r="M222" s="849">
        <v>2537</v>
      </c>
      <c r="N222" s="849"/>
      <c r="O222" s="849"/>
      <c r="P222" s="837"/>
      <c r="Q222" s="850"/>
    </row>
    <row r="223" spans="1:17" ht="14.4" customHeight="1" x14ac:dyDescent="0.3">
      <c r="A223" s="831" t="s">
        <v>586</v>
      </c>
      <c r="B223" s="832" t="s">
        <v>6644</v>
      </c>
      <c r="C223" s="832" t="s">
        <v>6369</v>
      </c>
      <c r="D223" s="832" t="s">
        <v>6717</v>
      </c>
      <c r="E223" s="832" t="s">
        <v>6718</v>
      </c>
      <c r="F223" s="849">
        <v>1</v>
      </c>
      <c r="G223" s="849">
        <v>5589</v>
      </c>
      <c r="H223" s="849">
        <v>0.97267664462234593</v>
      </c>
      <c r="I223" s="849">
        <v>5589</v>
      </c>
      <c r="J223" s="849">
        <v>1</v>
      </c>
      <c r="K223" s="849">
        <v>5746</v>
      </c>
      <c r="L223" s="849">
        <v>1</v>
      </c>
      <c r="M223" s="849">
        <v>5746</v>
      </c>
      <c r="N223" s="849"/>
      <c r="O223" s="849"/>
      <c r="P223" s="837"/>
      <c r="Q223" s="850"/>
    </row>
    <row r="224" spans="1:17" ht="14.4" customHeight="1" x14ac:dyDescent="0.3">
      <c r="A224" s="831" t="s">
        <v>586</v>
      </c>
      <c r="B224" s="832" t="s">
        <v>6644</v>
      </c>
      <c r="C224" s="832" t="s">
        <v>6369</v>
      </c>
      <c r="D224" s="832" t="s">
        <v>6719</v>
      </c>
      <c r="E224" s="832" t="s">
        <v>6720</v>
      </c>
      <c r="F224" s="849">
        <v>2</v>
      </c>
      <c r="G224" s="849">
        <v>9350</v>
      </c>
      <c r="H224" s="849">
        <v>0.65919345741680768</v>
      </c>
      <c r="I224" s="849">
        <v>4675</v>
      </c>
      <c r="J224" s="849">
        <v>3</v>
      </c>
      <c r="K224" s="849">
        <v>14184</v>
      </c>
      <c r="L224" s="849">
        <v>1</v>
      </c>
      <c r="M224" s="849">
        <v>4728</v>
      </c>
      <c r="N224" s="849">
        <v>4</v>
      </c>
      <c r="O224" s="849">
        <v>18928</v>
      </c>
      <c r="P224" s="837">
        <v>1.3344613649182178</v>
      </c>
      <c r="Q224" s="850">
        <v>4732</v>
      </c>
    </row>
    <row r="225" spans="1:17" ht="14.4" customHeight="1" x14ac:dyDescent="0.3">
      <c r="A225" s="831" t="s">
        <v>586</v>
      </c>
      <c r="B225" s="832" t="s">
        <v>6644</v>
      </c>
      <c r="C225" s="832" t="s">
        <v>6369</v>
      </c>
      <c r="D225" s="832" t="s">
        <v>6721</v>
      </c>
      <c r="E225" s="832" t="s">
        <v>6722</v>
      </c>
      <c r="F225" s="849"/>
      <c r="G225" s="849"/>
      <c r="H225" s="849"/>
      <c r="I225" s="849"/>
      <c r="J225" s="849"/>
      <c r="K225" s="849"/>
      <c r="L225" s="849"/>
      <c r="M225" s="849"/>
      <c r="N225" s="849">
        <v>3</v>
      </c>
      <c r="O225" s="849">
        <v>14001</v>
      </c>
      <c r="P225" s="837"/>
      <c r="Q225" s="850">
        <v>4667</v>
      </c>
    </row>
    <row r="226" spans="1:17" ht="14.4" customHeight="1" x14ac:dyDescent="0.3">
      <c r="A226" s="831" t="s">
        <v>586</v>
      </c>
      <c r="B226" s="832" t="s">
        <v>6644</v>
      </c>
      <c r="C226" s="832" t="s">
        <v>6369</v>
      </c>
      <c r="D226" s="832" t="s">
        <v>6723</v>
      </c>
      <c r="E226" s="832" t="s">
        <v>6724</v>
      </c>
      <c r="F226" s="849"/>
      <c r="G226" s="849"/>
      <c r="H226" s="849"/>
      <c r="I226" s="849"/>
      <c r="J226" s="849">
        <v>1</v>
      </c>
      <c r="K226" s="849">
        <v>0</v>
      </c>
      <c r="L226" s="849"/>
      <c r="M226" s="849">
        <v>0</v>
      </c>
      <c r="N226" s="849"/>
      <c r="O226" s="849"/>
      <c r="P226" s="837"/>
      <c r="Q226" s="850"/>
    </row>
    <row r="227" spans="1:17" ht="14.4" customHeight="1" x14ac:dyDescent="0.3">
      <c r="A227" s="831" t="s">
        <v>586</v>
      </c>
      <c r="B227" s="832" t="s">
        <v>6644</v>
      </c>
      <c r="C227" s="832" t="s">
        <v>6369</v>
      </c>
      <c r="D227" s="832" t="s">
        <v>6725</v>
      </c>
      <c r="E227" s="832" t="s">
        <v>6726</v>
      </c>
      <c r="F227" s="849">
        <v>1</v>
      </c>
      <c r="G227" s="849">
        <v>5137</v>
      </c>
      <c r="H227" s="849">
        <v>0.48627413858386975</v>
      </c>
      <c r="I227" s="849">
        <v>5137</v>
      </c>
      <c r="J227" s="849">
        <v>2</v>
      </c>
      <c r="K227" s="849">
        <v>10564</v>
      </c>
      <c r="L227" s="849">
        <v>1</v>
      </c>
      <c r="M227" s="849">
        <v>5282</v>
      </c>
      <c r="N227" s="849">
        <v>1</v>
      </c>
      <c r="O227" s="849">
        <v>5284</v>
      </c>
      <c r="P227" s="837">
        <v>0.50018932222642942</v>
      </c>
      <c r="Q227" s="850">
        <v>5284</v>
      </c>
    </row>
    <row r="228" spans="1:17" ht="14.4" customHeight="1" x14ac:dyDescent="0.3">
      <c r="A228" s="831" t="s">
        <v>586</v>
      </c>
      <c r="B228" s="832" t="s">
        <v>6644</v>
      </c>
      <c r="C228" s="832" t="s">
        <v>6369</v>
      </c>
      <c r="D228" s="832" t="s">
        <v>6727</v>
      </c>
      <c r="E228" s="832" t="s">
        <v>6728</v>
      </c>
      <c r="F228" s="849"/>
      <c r="G228" s="849"/>
      <c r="H228" s="849"/>
      <c r="I228" s="849"/>
      <c r="J228" s="849"/>
      <c r="K228" s="849"/>
      <c r="L228" s="849"/>
      <c r="M228" s="849"/>
      <c r="N228" s="849">
        <v>2</v>
      </c>
      <c r="O228" s="849">
        <v>12412</v>
      </c>
      <c r="P228" s="837"/>
      <c r="Q228" s="850">
        <v>6206</v>
      </c>
    </row>
    <row r="229" spans="1:17" ht="14.4" customHeight="1" x14ac:dyDescent="0.3">
      <c r="A229" s="831" t="s">
        <v>586</v>
      </c>
      <c r="B229" s="832" t="s">
        <v>6644</v>
      </c>
      <c r="C229" s="832" t="s">
        <v>6369</v>
      </c>
      <c r="D229" s="832" t="s">
        <v>6729</v>
      </c>
      <c r="E229" s="832" t="s">
        <v>6730</v>
      </c>
      <c r="F229" s="849"/>
      <c r="G229" s="849"/>
      <c r="H229" s="849"/>
      <c r="I229" s="849"/>
      <c r="J229" s="849"/>
      <c r="K229" s="849"/>
      <c r="L229" s="849"/>
      <c r="M229" s="849"/>
      <c r="N229" s="849">
        <v>2</v>
      </c>
      <c r="O229" s="849">
        <v>17186</v>
      </c>
      <c r="P229" s="837"/>
      <c r="Q229" s="850">
        <v>8593</v>
      </c>
    </row>
    <row r="230" spans="1:17" ht="14.4" customHeight="1" x14ac:dyDescent="0.3">
      <c r="A230" s="831" t="s">
        <v>586</v>
      </c>
      <c r="B230" s="832" t="s">
        <v>6644</v>
      </c>
      <c r="C230" s="832" t="s">
        <v>6369</v>
      </c>
      <c r="D230" s="832" t="s">
        <v>6731</v>
      </c>
      <c r="E230" s="832" t="s">
        <v>6732</v>
      </c>
      <c r="F230" s="849">
        <v>1</v>
      </c>
      <c r="G230" s="849">
        <v>0</v>
      </c>
      <c r="H230" s="849"/>
      <c r="I230" s="849">
        <v>0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586</v>
      </c>
      <c r="B231" s="832" t="s">
        <v>6644</v>
      </c>
      <c r="C231" s="832" t="s">
        <v>6369</v>
      </c>
      <c r="D231" s="832" t="s">
        <v>6733</v>
      </c>
      <c r="E231" s="832" t="s">
        <v>6734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0</v>
      </c>
      <c r="P231" s="837"/>
      <c r="Q231" s="850">
        <v>0</v>
      </c>
    </row>
    <row r="232" spans="1:17" ht="14.4" customHeight="1" x14ac:dyDescent="0.3">
      <c r="A232" s="831" t="s">
        <v>586</v>
      </c>
      <c r="B232" s="832" t="s">
        <v>6644</v>
      </c>
      <c r="C232" s="832" t="s">
        <v>6369</v>
      </c>
      <c r="D232" s="832" t="s">
        <v>6735</v>
      </c>
      <c r="E232" s="832" t="s">
        <v>6736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0</v>
      </c>
      <c r="P232" s="837"/>
      <c r="Q232" s="850">
        <v>0</v>
      </c>
    </row>
    <row r="233" spans="1:17" ht="14.4" customHeight="1" x14ac:dyDescent="0.3">
      <c r="A233" s="831" t="s">
        <v>586</v>
      </c>
      <c r="B233" s="832" t="s">
        <v>6644</v>
      </c>
      <c r="C233" s="832" t="s">
        <v>6369</v>
      </c>
      <c r="D233" s="832" t="s">
        <v>6737</v>
      </c>
      <c r="E233" s="832" t="s">
        <v>6738</v>
      </c>
      <c r="F233" s="849">
        <v>1</v>
      </c>
      <c r="G233" s="849">
        <v>0</v>
      </c>
      <c r="H233" s="849"/>
      <c r="I233" s="849">
        <v>0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586</v>
      </c>
      <c r="B234" s="832" t="s">
        <v>6644</v>
      </c>
      <c r="C234" s="832" t="s">
        <v>6369</v>
      </c>
      <c r="D234" s="832" t="s">
        <v>6739</v>
      </c>
      <c r="E234" s="832" t="s">
        <v>6740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0</v>
      </c>
      <c r="P234" s="837"/>
      <c r="Q234" s="850">
        <v>0</v>
      </c>
    </row>
    <row r="235" spans="1:17" ht="14.4" customHeight="1" x14ac:dyDescent="0.3">
      <c r="A235" s="831" t="s">
        <v>586</v>
      </c>
      <c r="B235" s="832" t="s">
        <v>6644</v>
      </c>
      <c r="C235" s="832" t="s">
        <v>6369</v>
      </c>
      <c r="D235" s="832" t="s">
        <v>6741</v>
      </c>
      <c r="E235" s="832" t="s">
        <v>6742</v>
      </c>
      <c r="F235" s="849"/>
      <c r="G235" s="849"/>
      <c r="H235" s="849"/>
      <c r="I235" s="849"/>
      <c r="J235" s="849">
        <v>1</v>
      </c>
      <c r="K235" s="849">
        <v>0</v>
      </c>
      <c r="L235" s="849"/>
      <c r="M235" s="849">
        <v>0</v>
      </c>
      <c r="N235" s="849"/>
      <c r="O235" s="849"/>
      <c r="P235" s="837"/>
      <c r="Q235" s="850"/>
    </row>
    <row r="236" spans="1:17" ht="14.4" customHeight="1" x14ac:dyDescent="0.3">
      <c r="A236" s="831" t="s">
        <v>586</v>
      </c>
      <c r="B236" s="832" t="s">
        <v>6368</v>
      </c>
      <c r="C236" s="832" t="s">
        <v>6374</v>
      </c>
      <c r="D236" s="832" t="s">
        <v>6743</v>
      </c>
      <c r="E236" s="832" t="s">
        <v>1247</v>
      </c>
      <c r="F236" s="849">
        <v>7.1</v>
      </c>
      <c r="G236" s="849">
        <v>80186.33</v>
      </c>
      <c r="H236" s="849"/>
      <c r="I236" s="849">
        <v>11293.849295774649</v>
      </c>
      <c r="J236" s="849"/>
      <c r="K236" s="849"/>
      <c r="L236" s="849"/>
      <c r="M236" s="849"/>
      <c r="N236" s="849">
        <v>19</v>
      </c>
      <c r="O236" s="849">
        <v>167971.39</v>
      </c>
      <c r="P236" s="837"/>
      <c r="Q236" s="850">
        <v>8840.5994736842113</v>
      </c>
    </row>
    <row r="237" spans="1:17" ht="14.4" customHeight="1" x14ac:dyDescent="0.3">
      <c r="A237" s="831" t="s">
        <v>586</v>
      </c>
      <c r="B237" s="832" t="s">
        <v>6368</v>
      </c>
      <c r="C237" s="832" t="s">
        <v>6374</v>
      </c>
      <c r="D237" s="832" t="s">
        <v>6744</v>
      </c>
      <c r="E237" s="832" t="s">
        <v>6745</v>
      </c>
      <c r="F237" s="849"/>
      <c r="G237" s="849"/>
      <c r="H237" s="849"/>
      <c r="I237" s="849"/>
      <c r="J237" s="849">
        <v>15</v>
      </c>
      <c r="K237" s="849">
        <v>748.95</v>
      </c>
      <c r="L237" s="849">
        <v>1</v>
      </c>
      <c r="M237" s="849">
        <v>49.93</v>
      </c>
      <c r="N237" s="849">
        <v>6</v>
      </c>
      <c r="O237" s="849">
        <v>299.58</v>
      </c>
      <c r="P237" s="837">
        <v>0.39999999999999997</v>
      </c>
      <c r="Q237" s="850">
        <v>49.93</v>
      </c>
    </row>
    <row r="238" spans="1:17" ht="14.4" customHeight="1" x14ac:dyDescent="0.3">
      <c r="A238" s="831" t="s">
        <v>586</v>
      </c>
      <c r="B238" s="832" t="s">
        <v>6368</v>
      </c>
      <c r="C238" s="832" t="s">
        <v>6374</v>
      </c>
      <c r="D238" s="832" t="s">
        <v>6744</v>
      </c>
      <c r="E238" s="832"/>
      <c r="F238" s="849"/>
      <c r="G238" s="849"/>
      <c r="H238" s="849"/>
      <c r="I238" s="849"/>
      <c r="J238" s="849">
        <v>38</v>
      </c>
      <c r="K238" s="849">
        <v>1897.34</v>
      </c>
      <c r="L238" s="849">
        <v>1</v>
      </c>
      <c r="M238" s="849">
        <v>49.93</v>
      </c>
      <c r="N238" s="849"/>
      <c r="O238" s="849"/>
      <c r="P238" s="837"/>
      <c r="Q238" s="850"/>
    </row>
    <row r="239" spans="1:17" ht="14.4" customHeight="1" x14ac:dyDescent="0.3">
      <c r="A239" s="831" t="s">
        <v>586</v>
      </c>
      <c r="B239" s="832" t="s">
        <v>6368</v>
      </c>
      <c r="C239" s="832" t="s">
        <v>6374</v>
      </c>
      <c r="D239" s="832" t="s">
        <v>6746</v>
      </c>
      <c r="E239" s="832" t="s">
        <v>1144</v>
      </c>
      <c r="F239" s="849">
        <v>1</v>
      </c>
      <c r="G239" s="849">
        <v>4988.09</v>
      </c>
      <c r="H239" s="849">
        <v>0.25</v>
      </c>
      <c r="I239" s="849">
        <v>4988.09</v>
      </c>
      <c r="J239" s="849">
        <v>4</v>
      </c>
      <c r="K239" s="849">
        <v>19952.36</v>
      </c>
      <c r="L239" s="849">
        <v>1</v>
      </c>
      <c r="M239" s="849">
        <v>4988.09</v>
      </c>
      <c r="N239" s="849">
        <v>9</v>
      </c>
      <c r="O239" s="849">
        <v>44893.05</v>
      </c>
      <c r="P239" s="837">
        <v>2.2500120286522498</v>
      </c>
      <c r="Q239" s="850">
        <v>4988.1166666666668</v>
      </c>
    </row>
    <row r="240" spans="1:17" ht="14.4" customHeight="1" x14ac:dyDescent="0.3">
      <c r="A240" s="831" t="s">
        <v>586</v>
      </c>
      <c r="B240" s="832" t="s">
        <v>6368</v>
      </c>
      <c r="C240" s="832" t="s">
        <v>6374</v>
      </c>
      <c r="D240" s="832" t="s">
        <v>6747</v>
      </c>
      <c r="E240" s="832" t="s">
        <v>2163</v>
      </c>
      <c r="F240" s="849">
        <v>636</v>
      </c>
      <c r="G240" s="849">
        <v>70365.03</v>
      </c>
      <c r="H240" s="849">
        <v>0.8501919319701754</v>
      </c>
      <c r="I240" s="849">
        <v>110.6368396226415</v>
      </c>
      <c r="J240" s="849">
        <v>982.5</v>
      </c>
      <c r="K240" s="849">
        <v>82763.7</v>
      </c>
      <c r="L240" s="849">
        <v>1</v>
      </c>
      <c r="M240" s="849">
        <v>84.237862595419841</v>
      </c>
      <c r="N240" s="849">
        <v>748.5</v>
      </c>
      <c r="O240" s="849">
        <v>59939.88</v>
      </c>
      <c r="P240" s="837">
        <v>0.7242291004389606</v>
      </c>
      <c r="Q240" s="850">
        <v>80.08</v>
      </c>
    </row>
    <row r="241" spans="1:17" ht="14.4" customHeight="1" x14ac:dyDescent="0.3">
      <c r="A241" s="831" t="s">
        <v>586</v>
      </c>
      <c r="B241" s="832" t="s">
        <v>6368</v>
      </c>
      <c r="C241" s="832" t="s">
        <v>6374</v>
      </c>
      <c r="D241" s="832" t="s">
        <v>6748</v>
      </c>
      <c r="E241" s="832" t="s">
        <v>2163</v>
      </c>
      <c r="F241" s="849"/>
      <c r="G241" s="849"/>
      <c r="H241" s="849"/>
      <c r="I241" s="849"/>
      <c r="J241" s="849">
        <v>1</v>
      </c>
      <c r="K241" s="849">
        <v>76.13</v>
      </c>
      <c r="L241" s="849">
        <v>1</v>
      </c>
      <c r="M241" s="849">
        <v>76.13</v>
      </c>
      <c r="N241" s="849"/>
      <c r="O241" s="849"/>
      <c r="P241" s="837"/>
      <c r="Q241" s="850"/>
    </row>
    <row r="242" spans="1:17" ht="14.4" customHeight="1" x14ac:dyDescent="0.3">
      <c r="A242" s="831" t="s">
        <v>586</v>
      </c>
      <c r="B242" s="832" t="s">
        <v>6368</v>
      </c>
      <c r="C242" s="832" t="s">
        <v>6374</v>
      </c>
      <c r="D242" s="832" t="s">
        <v>6749</v>
      </c>
      <c r="E242" s="832" t="s">
        <v>1511</v>
      </c>
      <c r="F242" s="849">
        <v>2.9</v>
      </c>
      <c r="G242" s="849">
        <v>915.5</v>
      </c>
      <c r="H242" s="849"/>
      <c r="I242" s="849">
        <v>315.68965517241378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586</v>
      </c>
      <c r="B243" s="832" t="s">
        <v>6368</v>
      </c>
      <c r="C243" s="832" t="s">
        <v>6374</v>
      </c>
      <c r="D243" s="832" t="s">
        <v>6750</v>
      </c>
      <c r="E243" s="832" t="s">
        <v>6751</v>
      </c>
      <c r="F243" s="849">
        <v>31</v>
      </c>
      <c r="G243" s="849">
        <v>2493.33</v>
      </c>
      <c r="H243" s="849">
        <v>30.999999999999996</v>
      </c>
      <c r="I243" s="849">
        <v>80.429999999999993</v>
      </c>
      <c r="J243" s="849">
        <v>1</v>
      </c>
      <c r="K243" s="849">
        <v>80.430000000000007</v>
      </c>
      <c r="L243" s="849">
        <v>1</v>
      </c>
      <c r="M243" s="849">
        <v>80.430000000000007</v>
      </c>
      <c r="N243" s="849"/>
      <c r="O243" s="849"/>
      <c r="P243" s="837"/>
      <c r="Q243" s="850"/>
    </row>
    <row r="244" spans="1:17" ht="14.4" customHeight="1" x14ac:dyDescent="0.3">
      <c r="A244" s="831" t="s">
        <v>586</v>
      </c>
      <c r="B244" s="832" t="s">
        <v>6368</v>
      </c>
      <c r="C244" s="832" t="s">
        <v>6374</v>
      </c>
      <c r="D244" s="832" t="s">
        <v>6750</v>
      </c>
      <c r="E244" s="832"/>
      <c r="F244" s="849">
        <v>15</v>
      </c>
      <c r="G244" s="849">
        <v>1206.45</v>
      </c>
      <c r="H244" s="849"/>
      <c r="I244" s="849">
        <v>80.430000000000007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586</v>
      </c>
      <c r="B245" s="832" t="s">
        <v>6368</v>
      </c>
      <c r="C245" s="832" t="s">
        <v>6374</v>
      </c>
      <c r="D245" s="832" t="s">
        <v>6752</v>
      </c>
      <c r="E245" s="832" t="s">
        <v>1237</v>
      </c>
      <c r="F245" s="849">
        <v>1098</v>
      </c>
      <c r="G245" s="849">
        <v>64123.200000000004</v>
      </c>
      <c r="H245" s="849">
        <v>1.2463110102156643</v>
      </c>
      <c r="I245" s="849">
        <v>58.400000000000006</v>
      </c>
      <c r="J245" s="849">
        <v>881</v>
      </c>
      <c r="K245" s="849">
        <v>51450.399999999994</v>
      </c>
      <c r="L245" s="849">
        <v>1</v>
      </c>
      <c r="M245" s="849">
        <v>58.399999999999991</v>
      </c>
      <c r="N245" s="849">
        <v>1190</v>
      </c>
      <c r="O245" s="849">
        <v>69496</v>
      </c>
      <c r="P245" s="837">
        <v>1.3507377979568673</v>
      </c>
      <c r="Q245" s="850">
        <v>58.4</v>
      </c>
    </row>
    <row r="246" spans="1:17" ht="14.4" customHeight="1" x14ac:dyDescent="0.3">
      <c r="A246" s="831" t="s">
        <v>586</v>
      </c>
      <c r="B246" s="832" t="s">
        <v>6368</v>
      </c>
      <c r="C246" s="832" t="s">
        <v>6374</v>
      </c>
      <c r="D246" s="832" t="s">
        <v>6753</v>
      </c>
      <c r="E246" s="832" t="s">
        <v>6754</v>
      </c>
      <c r="F246" s="849"/>
      <c r="G246" s="849"/>
      <c r="H246" s="849"/>
      <c r="I246" s="849"/>
      <c r="J246" s="849">
        <v>16</v>
      </c>
      <c r="K246" s="849">
        <v>11076.56</v>
      </c>
      <c r="L246" s="849">
        <v>1</v>
      </c>
      <c r="M246" s="849">
        <v>692.28499999999997</v>
      </c>
      <c r="N246" s="849"/>
      <c r="O246" s="849"/>
      <c r="P246" s="837"/>
      <c r="Q246" s="850"/>
    </row>
    <row r="247" spans="1:17" ht="14.4" customHeight="1" x14ac:dyDescent="0.3">
      <c r="A247" s="831" t="s">
        <v>586</v>
      </c>
      <c r="B247" s="832" t="s">
        <v>6368</v>
      </c>
      <c r="C247" s="832" t="s">
        <v>6374</v>
      </c>
      <c r="D247" s="832" t="s">
        <v>6755</v>
      </c>
      <c r="E247" s="832" t="s">
        <v>6756</v>
      </c>
      <c r="F247" s="849">
        <v>0</v>
      </c>
      <c r="G247" s="849">
        <v>0</v>
      </c>
      <c r="H247" s="849"/>
      <c r="I247" s="849"/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586</v>
      </c>
      <c r="B248" s="832" t="s">
        <v>6368</v>
      </c>
      <c r="C248" s="832" t="s">
        <v>6374</v>
      </c>
      <c r="D248" s="832" t="s">
        <v>6757</v>
      </c>
      <c r="E248" s="832" t="s">
        <v>1771</v>
      </c>
      <c r="F248" s="849">
        <v>7.8999999999999995</v>
      </c>
      <c r="G248" s="849">
        <v>94905.86</v>
      </c>
      <c r="H248" s="849">
        <v>2.7241379310344827</v>
      </c>
      <c r="I248" s="849">
        <v>12013.400000000001</v>
      </c>
      <c r="J248" s="849">
        <v>2.9</v>
      </c>
      <c r="K248" s="849">
        <v>34838.86</v>
      </c>
      <c r="L248" s="849">
        <v>1</v>
      </c>
      <c r="M248" s="849">
        <v>12013.400000000001</v>
      </c>
      <c r="N248" s="849">
        <v>16.5</v>
      </c>
      <c r="O248" s="849">
        <v>198221.09999999998</v>
      </c>
      <c r="P248" s="837">
        <v>5.6896551724137927</v>
      </c>
      <c r="Q248" s="850">
        <v>12013.399999999998</v>
      </c>
    </row>
    <row r="249" spans="1:17" ht="14.4" customHeight="1" x14ac:dyDescent="0.3">
      <c r="A249" s="831" t="s">
        <v>586</v>
      </c>
      <c r="B249" s="832" t="s">
        <v>6368</v>
      </c>
      <c r="C249" s="832" t="s">
        <v>6374</v>
      </c>
      <c r="D249" s="832" t="s">
        <v>6758</v>
      </c>
      <c r="E249" s="832" t="s">
        <v>6759</v>
      </c>
      <c r="F249" s="849">
        <v>0.1</v>
      </c>
      <c r="G249" s="849">
        <v>494.39</v>
      </c>
      <c r="H249" s="849"/>
      <c r="I249" s="849">
        <v>4943.8999999999996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586</v>
      </c>
      <c r="B250" s="832" t="s">
        <v>6368</v>
      </c>
      <c r="C250" s="832" t="s">
        <v>6374</v>
      </c>
      <c r="D250" s="832" t="s">
        <v>6760</v>
      </c>
      <c r="E250" s="832" t="s">
        <v>6761</v>
      </c>
      <c r="F250" s="849">
        <v>42</v>
      </c>
      <c r="G250" s="849">
        <v>1621.62</v>
      </c>
      <c r="H250" s="849">
        <v>0.8936170212765957</v>
      </c>
      <c r="I250" s="849">
        <v>38.61</v>
      </c>
      <c r="J250" s="849">
        <v>47</v>
      </c>
      <c r="K250" s="849">
        <v>1814.67</v>
      </c>
      <c r="L250" s="849">
        <v>1</v>
      </c>
      <c r="M250" s="849">
        <v>38.61</v>
      </c>
      <c r="N250" s="849"/>
      <c r="O250" s="849"/>
      <c r="P250" s="837"/>
      <c r="Q250" s="850"/>
    </row>
    <row r="251" spans="1:17" ht="14.4" customHeight="1" x14ac:dyDescent="0.3">
      <c r="A251" s="831" t="s">
        <v>586</v>
      </c>
      <c r="B251" s="832" t="s">
        <v>6368</v>
      </c>
      <c r="C251" s="832" t="s">
        <v>6374</v>
      </c>
      <c r="D251" s="832" t="s">
        <v>6760</v>
      </c>
      <c r="E251" s="832"/>
      <c r="F251" s="849">
        <v>96</v>
      </c>
      <c r="G251" s="849">
        <v>3706.5599999999995</v>
      </c>
      <c r="H251" s="849">
        <v>1.7142857142857142</v>
      </c>
      <c r="I251" s="849">
        <v>38.609999999999992</v>
      </c>
      <c r="J251" s="849">
        <v>56</v>
      </c>
      <c r="K251" s="849">
        <v>2162.16</v>
      </c>
      <c r="L251" s="849">
        <v>1</v>
      </c>
      <c r="M251" s="849">
        <v>38.61</v>
      </c>
      <c r="N251" s="849"/>
      <c r="O251" s="849"/>
      <c r="P251" s="837"/>
      <c r="Q251" s="850"/>
    </row>
    <row r="252" spans="1:17" ht="14.4" customHeight="1" x14ac:dyDescent="0.3">
      <c r="A252" s="831" t="s">
        <v>586</v>
      </c>
      <c r="B252" s="832" t="s">
        <v>6368</v>
      </c>
      <c r="C252" s="832" t="s">
        <v>6374</v>
      </c>
      <c r="D252" s="832" t="s">
        <v>6762</v>
      </c>
      <c r="E252" s="832" t="s">
        <v>6763</v>
      </c>
      <c r="F252" s="849">
        <v>109.3</v>
      </c>
      <c r="G252" s="849">
        <v>42255.41</v>
      </c>
      <c r="H252" s="849">
        <v>0.93981150128620927</v>
      </c>
      <c r="I252" s="849">
        <v>386.60027447392503</v>
      </c>
      <c r="J252" s="849">
        <v>116.30000000000001</v>
      </c>
      <c r="K252" s="849">
        <v>44961.58</v>
      </c>
      <c r="L252" s="849">
        <v>1</v>
      </c>
      <c r="M252" s="849">
        <v>386.59999999999997</v>
      </c>
      <c r="N252" s="849">
        <v>125.20000000000002</v>
      </c>
      <c r="O252" s="849">
        <v>48402.319999999992</v>
      </c>
      <c r="P252" s="837">
        <v>1.0765262252794494</v>
      </c>
      <c r="Q252" s="850">
        <v>386.59999999999991</v>
      </c>
    </row>
    <row r="253" spans="1:17" ht="14.4" customHeight="1" x14ac:dyDescent="0.3">
      <c r="A253" s="831" t="s">
        <v>586</v>
      </c>
      <c r="B253" s="832" t="s">
        <v>6368</v>
      </c>
      <c r="C253" s="832" t="s">
        <v>6374</v>
      </c>
      <c r="D253" s="832" t="s">
        <v>6764</v>
      </c>
      <c r="E253" s="832" t="s">
        <v>1508</v>
      </c>
      <c r="F253" s="849">
        <v>4</v>
      </c>
      <c r="G253" s="849">
        <v>32940.6</v>
      </c>
      <c r="H253" s="849"/>
      <c r="I253" s="849">
        <v>8235.15</v>
      </c>
      <c r="J253" s="849"/>
      <c r="K253" s="849"/>
      <c r="L253" s="849"/>
      <c r="M253" s="849"/>
      <c r="N253" s="849">
        <v>19</v>
      </c>
      <c r="O253" s="849">
        <v>174007.13</v>
      </c>
      <c r="P253" s="837"/>
      <c r="Q253" s="850">
        <v>9158.27</v>
      </c>
    </row>
    <row r="254" spans="1:17" ht="14.4" customHeight="1" x14ac:dyDescent="0.3">
      <c r="A254" s="831" t="s">
        <v>586</v>
      </c>
      <c r="B254" s="832" t="s">
        <v>6368</v>
      </c>
      <c r="C254" s="832" t="s">
        <v>6374</v>
      </c>
      <c r="D254" s="832" t="s">
        <v>6765</v>
      </c>
      <c r="E254" s="832" t="s">
        <v>1508</v>
      </c>
      <c r="F254" s="849">
        <v>1</v>
      </c>
      <c r="G254" s="849">
        <v>17279.77</v>
      </c>
      <c r="H254" s="849"/>
      <c r="I254" s="849">
        <v>17279.77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586</v>
      </c>
      <c r="B255" s="832" t="s">
        <v>6368</v>
      </c>
      <c r="C255" s="832" t="s">
        <v>6374</v>
      </c>
      <c r="D255" s="832" t="s">
        <v>6766</v>
      </c>
      <c r="E255" s="832" t="s">
        <v>6767</v>
      </c>
      <c r="F255" s="849">
        <v>26</v>
      </c>
      <c r="G255" s="849">
        <v>1114.8800000000001</v>
      </c>
      <c r="H255" s="849">
        <v>1.625</v>
      </c>
      <c r="I255" s="849">
        <v>42.88</v>
      </c>
      <c r="J255" s="849">
        <v>16</v>
      </c>
      <c r="K255" s="849">
        <v>686.08</v>
      </c>
      <c r="L255" s="849">
        <v>1</v>
      </c>
      <c r="M255" s="849">
        <v>42.88</v>
      </c>
      <c r="N255" s="849"/>
      <c r="O255" s="849"/>
      <c r="P255" s="837"/>
      <c r="Q255" s="850"/>
    </row>
    <row r="256" spans="1:17" ht="14.4" customHeight="1" x14ac:dyDescent="0.3">
      <c r="A256" s="831" t="s">
        <v>586</v>
      </c>
      <c r="B256" s="832" t="s">
        <v>6368</v>
      </c>
      <c r="C256" s="832" t="s">
        <v>6374</v>
      </c>
      <c r="D256" s="832" t="s">
        <v>6768</v>
      </c>
      <c r="E256" s="832" t="s">
        <v>6769</v>
      </c>
      <c r="F256" s="849"/>
      <c r="G256" s="849"/>
      <c r="H256" s="849"/>
      <c r="I256" s="849"/>
      <c r="J256" s="849"/>
      <c r="K256" s="849"/>
      <c r="L256" s="849"/>
      <c r="M256" s="849"/>
      <c r="N256" s="849">
        <v>5</v>
      </c>
      <c r="O256" s="849">
        <v>2717.4</v>
      </c>
      <c r="P256" s="837"/>
      <c r="Q256" s="850">
        <v>543.48</v>
      </c>
    </row>
    <row r="257" spans="1:17" ht="14.4" customHeight="1" x14ac:dyDescent="0.3">
      <c r="A257" s="831" t="s">
        <v>586</v>
      </c>
      <c r="B257" s="832" t="s">
        <v>6368</v>
      </c>
      <c r="C257" s="832" t="s">
        <v>6374</v>
      </c>
      <c r="D257" s="832" t="s">
        <v>6770</v>
      </c>
      <c r="E257" s="832" t="s">
        <v>6771</v>
      </c>
      <c r="F257" s="849">
        <v>2</v>
      </c>
      <c r="G257" s="849">
        <v>154.44</v>
      </c>
      <c r="H257" s="849">
        <v>0.28571428571428575</v>
      </c>
      <c r="I257" s="849">
        <v>77.22</v>
      </c>
      <c r="J257" s="849">
        <v>7</v>
      </c>
      <c r="K257" s="849">
        <v>540.54</v>
      </c>
      <c r="L257" s="849">
        <v>1</v>
      </c>
      <c r="M257" s="849">
        <v>77.22</v>
      </c>
      <c r="N257" s="849"/>
      <c r="O257" s="849"/>
      <c r="P257" s="837"/>
      <c r="Q257" s="850"/>
    </row>
    <row r="258" spans="1:17" ht="14.4" customHeight="1" x14ac:dyDescent="0.3">
      <c r="A258" s="831" t="s">
        <v>586</v>
      </c>
      <c r="B258" s="832" t="s">
        <v>6368</v>
      </c>
      <c r="C258" s="832" t="s">
        <v>6374</v>
      </c>
      <c r="D258" s="832" t="s">
        <v>6772</v>
      </c>
      <c r="E258" s="832" t="s">
        <v>6773</v>
      </c>
      <c r="F258" s="849">
        <v>0.4</v>
      </c>
      <c r="G258" s="849">
        <v>108.06</v>
      </c>
      <c r="H258" s="849"/>
      <c r="I258" s="849">
        <v>270.14999999999998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586</v>
      </c>
      <c r="B259" s="832" t="s">
        <v>6368</v>
      </c>
      <c r="C259" s="832" t="s">
        <v>6374</v>
      </c>
      <c r="D259" s="832" t="s">
        <v>6774</v>
      </c>
      <c r="E259" s="832" t="s">
        <v>6775</v>
      </c>
      <c r="F259" s="849">
        <v>81.800000000000011</v>
      </c>
      <c r="G259" s="849">
        <v>29420.960000000003</v>
      </c>
      <c r="H259" s="849">
        <v>0.80265462123822495</v>
      </c>
      <c r="I259" s="849">
        <v>359.66943765281172</v>
      </c>
      <c r="J259" s="849">
        <v>134.9</v>
      </c>
      <c r="K259" s="849">
        <v>36654.57</v>
      </c>
      <c r="L259" s="849">
        <v>1</v>
      </c>
      <c r="M259" s="849">
        <v>271.71660489251298</v>
      </c>
      <c r="N259" s="849">
        <v>90.399999999999991</v>
      </c>
      <c r="O259" s="849">
        <v>24563.23</v>
      </c>
      <c r="P259" s="837">
        <v>0.67012735383336919</v>
      </c>
      <c r="Q259" s="850">
        <v>271.71714601769912</v>
      </c>
    </row>
    <row r="260" spans="1:17" ht="14.4" customHeight="1" x14ac:dyDescent="0.3">
      <c r="A260" s="831" t="s">
        <v>586</v>
      </c>
      <c r="B260" s="832" t="s">
        <v>6368</v>
      </c>
      <c r="C260" s="832" t="s">
        <v>6374</v>
      </c>
      <c r="D260" s="832" t="s">
        <v>6776</v>
      </c>
      <c r="E260" s="832" t="s">
        <v>6777</v>
      </c>
      <c r="F260" s="849"/>
      <c r="G260" s="849"/>
      <c r="H260" s="849"/>
      <c r="I260" s="849"/>
      <c r="J260" s="849"/>
      <c r="K260" s="849"/>
      <c r="L260" s="849"/>
      <c r="M260" s="849"/>
      <c r="N260" s="849">
        <v>0.6</v>
      </c>
      <c r="O260" s="849">
        <v>81.52</v>
      </c>
      <c r="P260" s="837"/>
      <c r="Q260" s="850">
        <v>135.86666666666667</v>
      </c>
    </row>
    <row r="261" spans="1:17" ht="14.4" customHeight="1" x14ac:dyDescent="0.3">
      <c r="A261" s="831" t="s">
        <v>586</v>
      </c>
      <c r="B261" s="832" t="s">
        <v>6368</v>
      </c>
      <c r="C261" s="832" t="s">
        <v>6374</v>
      </c>
      <c r="D261" s="832" t="s">
        <v>6778</v>
      </c>
      <c r="E261" s="832" t="s">
        <v>6779</v>
      </c>
      <c r="F261" s="849">
        <v>48</v>
      </c>
      <c r="G261" s="849">
        <v>6311.04</v>
      </c>
      <c r="H261" s="849"/>
      <c r="I261" s="849">
        <v>131.47999999999999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586</v>
      </c>
      <c r="B262" s="832" t="s">
        <v>6368</v>
      </c>
      <c r="C262" s="832" t="s">
        <v>6374</v>
      </c>
      <c r="D262" s="832" t="s">
        <v>6780</v>
      </c>
      <c r="E262" s="832" t="s">
        <v>6781</v>
      </c>
      <c r="F262" s="849">
        <v>81</v>
      </c>
      <c r="G262" s="849">
        <v>3434.04</v>
      </c>
      <c r="H262" s="849">
        <v>1.7143798550232641</v>
      </c>
      <c r="I262" s="849">
        <v>42.395555555555553</v>
      </c>
      <c r="J262" s="849">
        <v>43</v>
      </c>
      <c r="K262" s="849">
        <v>2003.0800000000002</v>
      </c>
      <c r="L262" s="849">
        <v>1</v>
      </c>
      <c r="M262" s="849">
        <v>46.583255813953492</v>
      </c>
      <c r="N262" s="849">
        <v>14</v>
      </c>
      <c r="O262" s="849">
        <v>938.84</v>
      </c>
      <c r="P262" s="837">
        <v>0.4686982047646624</v>
      </c>
      <c r="Q262" s="850">
        <v>67.06</v>
      </c>
    </row>
    <row r="263" spans="1:17" ht="14.4" customHeight="1" x14ac:dyDescent="0.3">
      <c r="A263" s="831" t="s">
        <v>586</v>
      </c>
      <c r="B263" s="832" t="s">
        <v>6368</v>
      </c>
      <c r="C263" s="832" t="s">
        <v>6374</v>
      </c>
      <c r="D263" s="832" t="s">
        <v>6782</v>
      </c>
      <c r="E263" s="832" t="s">
        <v>1231</v>
      </c>
      <c r="F263" s="849">
        <v>23</v>
      </c>
      <c r="G263" s="849">
        <v>1512.25</v>
      </c>
      <c r="H263" s="849"/>
      <c r="I263" s="849">
        <v>65.75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586</v>
      </c>
      <c r="B264" s="832" t="s">
        <v>6368</v>
      </c>
      <c r="C264" s="832" t="s">
        <v>6374</v>
      </c>
      <c r="D264" s="832" t="s">
        <v>6783</v>
      </c>
      <c r="E264" s="832" t="s">
        <v>6784</v>
      </c>
      <c r="F264" s="849"/>
      <c r="G264" s="849"/>
      <c r="H264" s="849"/>
      <c r="I264" s="849"/>
      <c r="J264" s="849">
        <v>0.2</v>
      </c>
      <c r="K264" s="849">
        <v>652.74</v>
      </c>
      <c r="L264" s="849">
        <v>1</v>
      </c>
      <c r="M264" s="849">
        <v>3263.7</v>
      </c>
      <c r="N264" s="849"/>
      <c r="O264" s="849"/>
      <c r="P264" s="837"/>
      <c r="Q264" s="850"/>
    </row>
    <row r="265" spans="1:17" ht="14.4" customHeight="1" x14ac:dyDescent="0.3">
      <c r="A265" s="831" t="s">
        <v>586</v>
      </c>
      <c r="B265" s="832" t="s">
        <v>6368</v>
      </c>
      <c r="C265" s="832" t="s">
        <v>6374</v>
      </c>
      <c r="D265" s="832" t="s">
        <v>6785</v>
      </c>
      <c r="E265" s="832" t="s">
        <v>1150</v>
      </c>
      <c r="F265" s="849"/>
      <c r="G265" s="849"/>
      <c r="H265" s="849"/>
      <c r="I265" s="849"/>
      <c r="J265" s="849">
        <v>6</v>
      </c>
      <c r="K265" s="849">
        <v>25889.46</v>
      </c>
      <c r="L265" s="849">
        <v>1</v>
      </c>
      <c r="M265" s="849">
        <v>4314.91</v>
      </c>
      <c r="N265" s="849">
        <v>9</v>
      </c>
      <c r="O265" s="849">
        <v>38834.19</v>
      </c>
      <c r="P265" s="837">
        <v>1.5000000000000002</v>
      </c>
      <c r="Q265" s="850">
        <v>4314.91</v>
      </c>
    </row>
    <row r="266" spans="1:17" ht="14.4" customHeight="1" x14ac:dyDescent="0.3">
      <c r="A266" s="831" t="s">
        <v>586</v>
      </c>
      <c r="B266" s="832" t="s">
        <v>6368</v>
      </c>
      <c r="C266" s="832" t="s">
        <v>6374</v>
      </c>
      <c r="D266" s="832" t="s">
        <v>6786</v>
      </c>
      <c r="E266" s="832" t="s">
        <v>1150</v>
      </c>
      <c r="F266" s="849"/>
      <c r="G266" s="849"/>
      <c r="H266" s="849"/>
      <c r="I266" s="849"/>
      <c r="J266" s="849">
        <v>10</v>
      </c>
      <c r="K266" s="849">
        <v>86298.3</v>
      </c>
      <c r="L266" s="849">
        <v>1</v>
      </c>
      <c r="M266" s="849">
        <v>8629.83</v>
      </c>
      <c r="N266" s="849">
        <v>12</v>
      </c>
      <c r="O266" s="849">
        <v>103557.96</v>
      </c>
      <c r="P266" s="837">
        <v>1.2</v>
      </c>
      <c r="Q266" s="850">
        <v>8629.83</v>
      </c>
    </row>
    <row r="267" spans="1:17" ht="14.4" customHeight="1" x14ac:dyDescent="0.3">
      <c r="A267" s="831" t="s">
        <v>586</v>
      </c>
      <c r="B267" s="832" t="s">
        <v>6368</v>
      </c>
      <c r="C267" s="832" t="s">
        <v>6374</v>
      </c>
      <c r="D267" s="832" t="s">
        <v>6787</v>
      </c>
      <c r="E267" s="832" t="s">
        <v>6788</v>
      </c>
      <c r="F267" s="849">
        <v>45</v>
      </c>
      <c r="G267" s="849">
        <v>9864</v>
      </c>
      <c r="H267" s="849">
        <v>1.7307692307692308</v>
      </c>
      <c r="I267" s="849">
        <v>219.2</v>
      </c>
      <c r="J267" s="849">
        <v>26</v>
      </c>
      <c r="K267" s="849">
        <v>5699.2</v>
      </c>
      <c r="L267" s="849">
        <v>1</v>
      </c>
      <c r="M267" s="849">
        <v>219.2</v>
      </c>
      <c r="N267" s="849">
        <v>3</v>
      </c>
      <c r="O267" s="849">
        <v>657.6</v>
      </c>
      <c r="P267" s="837">
        <v>0.11538461538461539</v>
      </c>
      <c r="Q267" s="850">
        <v>219.20000000000002</v>
      </c>
    </row>
    <row r="268" spans="1:17" ht="14.4" customHeight="1" x14ac:dyDescent="0.3">
      <c r="A268" s="831" t="s">
        <v>586</v>
      </c>
      <c r="B268" s="832" t="s">
        <v>6368</v>
      </c>
      <c r="C268" s="832" t="s">
        <v>6374</v>
      </c>
      <c r="D268" s="832" t="s">
        <v>6789</v>
      </c>
      <c r="E268" s="832" t="s">
        <v>6790</v>
      </c>
      <c r="F268" s="849">
        <v>21</v>
      </c>
      <c r="G268" s="849">
        <v>1380.75</v>
      </c>
      <c r="H268" s="849">
        <v>0.77777777777777779</v>
      </c>
      <c r="I268" s="849">
        <v>65.75</v>
      </c>
      <c r="J268" s="849">
        <v>27</v>
      </c>
      <c r="K268" s="849">
        <v>1775.25</v>
      </c>
      <c r="L268" s="849">
        <v>1</v>
      </c>
      <c r="M268" s="849">
        <v>65.75</v>
      </c>
      <c r="N268" s="849"/>
      <c r="O268" s="849"/>
      <c r="P268" s="837"/>
      <c r="Q268" s="850"/>
    </row>
    <row r="269" spans="1:17" ht="14.4" customHeight="1" x14ac:dyDescent="0.3">
      <c r="A269" s="831" t="s">
        <v>586</v>
      </c>
      <c r="B269" s="832" t="s">
        <v>6368</v>
      </c>
      <c r="C269" s="832" t="s">
        <v>6374</v>
      </c>
      <c r="D269" s="832" t="s">
        <v>6791</v>
      </c>
      <c r="E269" s="832" t="s">
        <v>1207</v>
      </c>
      <c r="F269" s="849">
        <v>1.7</v>
      </c>
      <c r="G269" s="849">
        <v>157.59</v>
      </c>
      <c r="H269" s="849">
        <v>0.68961141256782788</v>
      </c>
      <c r="I269" s="849">
        <v>92.7</v>
      </c>
      <c r="J269" s="849">
        <v>2.8999999999999995</v>
      </c>
      <c r="K269" s="849">
        <v>228.51999999999998</v>
      </c>
      <c r="L269" s="849">
        <v>1</v>
      </c>
      <c r="M269" s="849">
        <v>78.800000000000011</v>
      </c>
      <c r="N269" s="849">
        <v>9.6</v>
      </c>
      <c r="O269" s="849">
        <v>756.6</v>
      </c>
      <c r="P269" s="837">
        <v>3.3108699457377915</v>
      </c>
      <c r="Q269" s="850">
        <v>78.8125</v>
      </c>
    </row>
    <row r="270" spans="1:17" ht="14.4" customHeight="1" x14ac:dyDescent="0.3">
      <c r="A270" s="831" t="s">
        <v>586</v>
      </c>
      <c r="B270" s="832" t="s">
        <v>6368</v>
      </c>
      <c r="C270" s="832" t="s">
        <v>6374</v>
      </c>
      <c r="D270" s="832" t="s">
        <v>6791</v>
      </c>
      <c r="E270" s="832" t="s">
        <v>2702</v>
      </c>
      <c r="F270" s="849">
        <v>2.2000000000000002</v>
      </c>
      <c r="G270" s="849">
        <v>203.95</v>
      </c>
      <c r="H270" s="849">
        <v>0.33182025250553171</v>
      </c>
      <c r="I270" s="849">
        <v>92.704545454545439</v>
      </c>
      <c r="J270" s="849">
        <v>7.8</v>
      </c>
      <c r="K270" s="849">
        <v>614.64</v>
      </c>
      <c r="L270" s="849">
        <v>1</v>
      </c>
      <c r="M270" s="849">
        <v>78.8</v>
      </c>
      <c r="N270" s="849">
        <v>0.3</v>
      </c>
      <c r="O270" s="849">
        <v>23.64</v>
      </c>
      <c r="P270" s="837">
        <v>3.8461538461538464E-2</v>
      </c>
      <c r="Q270" s="850">
        <v>78.800000000000011</v>
      </c>
    </row>
    <row r="271" spans="1:17" ht="14.4" customHeight="1" x14ac:dyDescent="0.3">
      <c r="A271" s="831" t="s">
        <v>586</v>
      </c>
      <c r="B271" s="832" t="s">
        <v>6368</v>
      </c>
      <c r="C271" s="832" t="s">
        <v>6374</v>
      </c>
      <c r="D271" s="832" t="s">
        <v>6792</v>
      </c>
      <c r="E271" s="832" t="s">
        <v>1825</v>
      </c>
      <c r="F271" s="849">
        <v>43</v>
      </c>
      <c r="G271" s="849">
        <v>2942.65</v>
      </c>
      <c r="H271" s="849">
        <v>3.2267668183562694</v>
      </c>
      <c r="I271" s="849">
        <v>68.433720930232553</v>
      </c>
      <c r="J271" s="849">
        <v>13</v>
      </c>
      <c r="K271" s="849">
        <v>911.95</v>
      </c>
      <c r="L271" s="849">
        <v>1</v>
      </c>
      <c r="M271" s="849">
        <v>70.150000000000006</v>
      </c>
      <c r="N271" s="849">
        <v>150</v>
      </c>
      <c r="O271" s="849">
        <v>6619.5</v>
      </c>
      <c r="P271" s="837">
        <v>7.2586216349580566</v>
      </c>
      <c r="Q271" s="850">
        <v>44.13</v>
      </c>
    </row>
    <row r="272" spans="1:17" ht="14.4" customHeight="1" x14ac:dyDescent="0.3">
      <c r="A272" s="831" t="s">
        <v>586</v>
      </c>
      <c r="B272" s="832" t="s">
        <v>6368</v>
      </c>
      <c r="C272" s="832" t="s">
        <v>6374</v>
      </c>
      <c r="D272" s="832" t="s">
        <v>6793</v>
      </c>
      <c r="E272" s="832" t="s">
        <v>6794</v>
      </c>
      <c r="F272" s="849"/>
      <c r="G272" s="849"/>
      <c r="H272" s="849"/>
      <c r="I272" s="849"/>
      <c r="J272" s="849">
        <v>2.1</v>
      </c>
      <c r="K272" s="849">
        <v>1606.92</v>
      </c>
      <c r="L272" s="849">
        <v>1</v>
      </c>
      <c r="M272" s="849">
        <v>765.2</v>
      </c>
      <c r="N272" s="849">
        <v>4.8000000000000007</v>
      </c>
      <c r="O272" s="849">
        <v>3672.96</v>
      </c>
      <c r="P272" s="837">
        <v>2.2857142857142856</v>
      </c>
      <c r="Q272" s="850">
        <v>765.19999999999993</v>
      </c>
    </row>
    <row r="273" spans="1:17" ht="14.4" customHeight="1" x14ac:dyDescent="0.3">
      <c r="A273" s="831" t="s">
        <v>586</v>
      </c>
      <c r="B273" s="832" t="s">
        <v>6368</v>
      </c>
      <c r="C273" s="832" t="s">
        <v>6374</v>
      </c>
      <c r="D273" s="832" t="s">
        <v>6795</v>
      </c>
      <c r="E273" s="832" t="s">
        <v>6794</v>
      </c>
      <c r="F273" s="849"/>
      <c r="G273" s="849"/>
      <c r="H273" s="849"/>
      <c r="I273" s="849"/>
      <c r="J273" s="849"/>
      <c r="K273" s="849"/>
      <c r="L273" s="849"/>
      <c r="M273" s="849"/>
      <c r="N273" s="849">
        <v>3</v>
      </c>
      <c r="O273" s="849">
        <v>1145.5999999999999</v>
      </c>
      <c r="P273" s="837"/>
      <c r="Q273" s="850">
        <v>381.86666666666662</v>
      </c>
    </row>
    <row r="274" spans="1:17" ht="14.4" customHeight="1" x14ac:dyDescent="0.3">
      <c r="A274" s="831" t="s">
        <v>586</v>
      </c>
      <c r="B274" s="832" t="s">
        <v>6368</v>
      </c>
      <c r="C274" s="832" t="s">
        <v>6374</v>
      </c>
      <c r="D274" s="832" t="s">
        <v>6796</v>
      </c>
      <c r="E274" s="832" t="s">
        <v>6797</v>
      </c>
      <c r="F274" s="849"/>
      <c r="G274" s="849"/>
      <c r="H274" s="849"/>
      <c r="I274" s="849"/>
      <c r="J274" s="849"/>
      <c r="K274" s="849"/>
      <c r="L274" s="849"/>
      <c r="M274" s="849"/>
      <c r="N274" s="849">
        <v>0.2</v>
      </c>
      <c r="O274" s="849">
        <v>371.13</v>
      </c>
      <c r="P274" s="837"/>
      <c r="Q274" s="850">
        <v>1855.6499999999999</v>
      </c>
    </row>
    <row r="275" spans="1:17" ht="14.4" customHeight="1" x14ac:dyDescent="0.3">
      <c r="A275" s="831" t="s">
        <v>586</v>
      </c>
      <c r="B275" s="832" t="s">
        <v>6368</v>
      </c>
      <c r="C275" s="832" t="s">
        <v>6374</v>
      </c>
      <c r="D275" s="832" t="s">
        <v>6798</v>
      </c>
      <c r="E275" s="832" t="s">
        <v>6799</v>
      </c>
      <c r="F275" s="849"/>
      <c r="G275" s="849"/>
      <c r="H275" s="849"/>
      <c r="I275" s="849"/>
      <c r="J275" s="849">
        <v>6.2</v>
      </c>
      <c r="K275" s="849">
        <v>4958.4799999999996</v>
      </c>
      <c r="L275" s="849">
        <v>1</v>
      </c>
      <c r="M275" s="849">
        <v>799.7548387096773</v>
      </c>
      <c r="N275" s="849">
        <v>6</v>
      </c>
      <c r="O275" s="849">
        <v>4798.59</v>
      </c>
      <c r="P275" s="837">
        <v>0.96775423113534809</v>
      </c>
      <c r="Q275" s="850">
        <v>799.76499999999999</v>
      </c>
    </row>
    <row r="276" spans="1:17" ht="14.4" customHeight="1" x14ac:dyDescent="0.3">
      <c r="A276" s="831" t="s">
        <v>586</v>
      </c>
      <c r="B276" s="832" t="s">
        <v>6368</v>
      </c>
      <c r="C276" s="832" t="s">
        <v>6374</v>
      </c>
      <c r="D276" s="832" t="s">
        <v>6800</v>
      </c>
      <c r="E276" s="832" t="s">
        <v>1506</v>
      </c>
      <c r="F276" s="849">
        <v>1</v>
      </c>
      <c r="G276" s="849">
        <v>1287.3599999999999</v>
      </c>
      <c r="H276" s="849"/>
      <c r="I276" s="849">
        <v>1287.3599999999999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586</v>
      </c>
      <c r="B277" s="832" t="s">
        <v>6368</v>
      </c>
      <c r="C277" s="832" t="s">
        <v>6374</v>
      </c>
      <c r="D277" s="832" t="s">
        <v>6801</v>
      </c>
      <c r="E277" s="832" t="s">
        <v>6802</v>
      </c>
      <c r="F277" s="849">
        <v>5.8</v>
      </c>
      <c r="G277" s="849">
        <v>11975.65</v>
      </c>
      <c r="H277" s="849"/>
      <c r="I277" s="849">
        <v>2064.7672413793102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586</v>
      </c>
      <c r="B278" s="832" t="s">
        <v>6368</v>
      </c>
      <c r="C278" s="832" t="s">
        <v>6374</v>
      </c>
      <c r="D278" s="832" t="s">
        <v>6803</v>
      </c>
      <c r="E278" s="832" t="s">
        <v>1203</v>
      </c>
      <c r="F278" s="849"/>
      <c r="G278" s="849"/>
      <c r="H278" s="849"/>
      <c r="I278" s="849"/>
      <c r="J278" s="849">
        <v>5</v>
      </c>
      <c r="K278" s="849">
        <v>11740.550000000001</v>
      </c>
      <c r="L278" s="849">
        <v>1</v>
      </c>
      <c r="M278" s="849">
        <v>2348.11</v>
      </c>
      <c r="N278" s="849">
        <v>4</v>
      </c>
      <c r="O278" s="849">
        <v>9392.44</v>
      </c>
      <c r="P278" s="837">
        <v>0.79999999999999993</v>
      </c>
      <c r="Q278" s="850">
        <v>2348.11</v>
      </c>
    </row>
    <row r="279" spans="1:17" ht="14.4" customHeight="1" x14ac:dyDescent="0.3">
      <c r="A279" s="831" t="s">
        <v>586</v>
      </c>
      <c r="B279" s="832" t="s">
        <v>6368</v>
      </c>
      <c r="C279" s="832" t="s">
        <v>6374</v>
      </c>
      <c r="D279" s="832" t="s">
        <v>6804</v>
      </c>
      <c r="E279" s="832" t="s">
        <v>2346</v>
      </c>
      <c r="F279" s="849">
        <v>8.3000000000000007</v>
      </c>
      <c r="G279" s="849">
        <v>3251.9399999999996</v>
      </c>
      <c r="H279" s="849">
        <v>41.499999999999993</v>
      </c>
      <c r="I279" s="849">
        <v>391.7999999999999</v>
      </c>
      <c r="J279" s="849">
        <v>0.2</v>
      </c>
      <c r="K279" s="849">
        <v>78.36</v>
      </c>
      <c r="L279" s="849">
        <v>1</v>
      </c>
      <c r="M279" s="849">
        <v>391.79999999999995</v>
      </c>
      <c r="N279" s="849">
        <v>1.4</v>
      </c>
      <c r="O279" s="849">
        <v>548.52</v>
      </c>
      <c r="P279" s="837">
        <v>7</v>
      </c>
      <c r="Q279" s="850">
        <v>391.8</v>
      </c>
    </row>
    <row r="280" spans="1:17" ht="14.4" customHeight="1" x14ac:dyDescent="0.3">
      <c r="A280" s="831" t="s">
        <v>586</v>
      </c>
      <c r="B280" s="832" t="s">
        <v>6368</v>
      </c>
      <c r="C280" s="832" t="s">
        <v>6374</v>
      </c>
      <c r="D280" s="832" t="s">
        <v>6805</v>
      </c>
      <c r="E280" s="832" t="s">
        <v>6806</v>
      </c>
      <c r="F280" s="849">
        <v>4</v>
      </c>
      <c r="G280" s="849">
        <v>15020.8</v>
      </c>
      <c r="H280" s="849">
        <v>2.4222799180790502</v>
      </c>
      <c r="I280" s="849">
        <v>3755.2</v>
      </c>
      <c r="J280" s="849">
        <v>1.9</v>
      </c>
      <c r="K280" s="849">
        <v>6201.1</v>
      </c>
      <c r="L280" s="849">
        <v>1</v>
      </c>
      <c r="M280" s="849">
        <v>3263.7368421052633</v>
      </c>
      <c r="N280" s="849"/>
      <c r="O280" s="849"/>
      <c r="P280" s="837"/>
      <c r="Q280" s="850"/>
    </row>
    <row r="281" spans="1:17" ht="14.4" customHeight="1" x14ac:dyDescent="0.3">
      <c r="A281" s="831" t="s">
        <v>586</v>
      </c>
      <c r="B281" s="832" t="s">
        <v>6368</v>
      </c>
      <c r="C281" s="832" t="s">
        <v>6374</v>
      </c>
      <c r="D281" s="832" t="s">
        <v>6805</v>
      </c>
      <c r="E281" s="832"/>
      <c r="F281" s="849">
        <v>1.3</v>
      </c>
      <c r="G281" s="849">
        <v>4242.8500000000004</v>
      </c>
      <c r="H281" s="849"/>
      <c r="I281" s="849">
        <v>3263.7307692307695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586</v>
      </c>
      <c r="B282" s="832" t="s">
        <v>6368</v>
      </c>
      <c r="C282" s="832" t="s">
        <v>6374</v>
      </c>
      <c r="D282" s="832" t="s">
        <v>6807</v>
      </c>
      <c r="E282" s="832" t="s">
        <v>6808</v>
      </c>
      <c r="F282" s="849">
        <v>13</v>
      </c>
      <c r="G282" s="849">
        <v>1424.8</v>
      </c>
      <c r="H282" s="849">
        <v>0.25490196078431376</v>
      </c>
      <c r="I282" s="849">
        <v>109.6</v>
      </c>
      <c r="J282" s="849">
        <v>51</v>
      </c>
      <c r="K282" s="849">
        <v>5589.5999999999995</v>
      </c>
      <c r="L282" s="849">
        <v>1</v>
      </c>
      <c r="M282" s="849">
        <v>109.6</v>
      </c>
      <c r="N282" s="849">
        <v>73</v>
      </c>
      <c r="O282" s="849">
        <v>8000.7999999999993</v>
      </c>
      <c r="P282" s="837">
        <v>1.4313725490196079</v>
      </c>
      <c r="Q282" s="850">
        <v>109.6</v>
      </c>
    </row>
    <row r="283" spans="1:17" ht="14.4" customHeight="1" x14ac:dyDescent="0.3">
      <c r="A283" s="831" t="s">
        <v>586</v>
      </c>
      <c r="B283" s="832" t="s">
        <v>6368</v>
      </c>
      <c r="C283" s="832" t="s">
        <v>6374</v>
      </c>
      <c r="D283" s="832" t="s">
        <v>6809</v>
      </c>
      <c r="E283" s="832" t="s">
        <v>1186</v>
      </c>
      <c r="F283" s="849">
        <v>3.7</v>
      </c>
      <c r="G283" s="849">
        <v>2856.94</v>
      </c>
      <c r="H283" s="849">
        <v>0.82221672211541785</v>
      </c>
      <c r="I283" s="849">
        <v>772.14594594594587</v>
      </c>
      <c r="J283" s="849">
        <v>4.5</v>
      </c>
      <c r="K283" s="849">
        <v>3474.68</v>
      </c>
      <c r="L283" s="849">
        <v>1</v>
      </c>
      <c r="M283" s="849">
        <v>772.15111111111105</v>
      </c>
      <c r="N283" s="849">
        <v>16.899999999999999</v>
      </c>
      <c r="O283" s="849">
        <v>13049.49</v>
      </c>
      <c r="P283" s="837">
        <v>3.7555947598052195</v>
      </c>
      <c r="Q283" s="850">
        <v>772.15917159763319</v>
      </c>
    </row>
    <row r="284" spans="1:17" ht="14.4" customHeight="1" x14ac:dyDescent="0.3">
      <c r="A284" s="831" t="s">
        <v>586</v>
      </c>
      <c r="B284" s="832" t="s">
        <v>6368</v>
      </c>
      <c r="C284" s="832" t="s">
        <v>6374</v>
      </c>
      <c r="D284" s="832" t="s">
        <v>6810</v>
      </c>
      <c r="E284" s="832" t="s">
        <v>6811</v>
      </c>
      <c r="F284" s="849">
        <v>22.68</v>
      </c>
      <c r="G284" s="849">
        <v>61378.630000000005</v>
      </c>
      <c r="H284" s="849">
        <v>4.5573238452554294</v>
      </c>
      <c r="I284" s="849">
        <v>2706.2888007054676</v>
      </c>
      <c r="J284" s="849">
        <v>4.2</v>
      </c>
      <c r="K284" s="849">
        <v>13468.13</v>
      </c>
      <c r="L284" s="849">
        <v>1</v>
      </c>
      <c r="M284" s="849">
        <v>3206.6976190476189</v>
      </c>
      <c r="N284" s="849">
        <v>7.2</v>
      </c>
      <c r="O284" s="849">
        <v>24487.8</v>
      </c>
      <c r="P284" s="837">
        <v>1.8182034179949258</v>
      </c>
      <c r="Q284" s="850">
        <v>3401.083333333333</v>
      </c>
    </row>
    <row r="285" spans="1:17" ht="14.4" customHeight="1" x14ac:dyDescent="0.3">
      <c r="A285" s="831" t="s">
        <v>586</v>
      </c>
      <c r="B285" s="832" t="s">
        <v>6368</v>
      </c>
      <c r="C285" s="832" t="s">
        <v>6374</v>
      </c>
      <c r="D285" s="832" t="s">
        <v>6810</v>
      </c>
      <c r="E285" s="832"/>
      <c r="F285" s="849">
        <v>12.96</v>
      </c>
      <c r="G285" s="849">
        <v>41016.539999999994</v>
      </c>
      <c r="H285" s="849">
        <v>2.9779099146192709</v>
      </c>
      <c r="I285" s="849">
        <v>3164.8564814814808</v>
      </c>
      <c r="J285" s="849">
        <v>5.4</v>
      </c>
      <c r="K285" s="849">
        <v>13773.6</v>
      </c>
      <c r="L285" s="849">
        <v>1</v>
      </c>
      <c r="M285" s="849">
        <v>2550.6666666666665</v>
      </c>
      <c r="N285" s="849"/>
      <c r="O285" s="849"/>
      <c r="P285" s="837"/>
      <c r="Q285" s="850"/>
    </row>
    <row r="286" spans="1:17" ht="14.4" customHeight="1" x14ac:dyDescent="0.3">
      <c r="A286" s="831" t="s">
        <v>586</v>
      </c>
      <c r="B286" s="832" t="s">
        <v>6368</v>
      </c>
      <c r="C286" s="832" t="s">
        <v>6374</v>
      </c>
      <c r="D286" s="832" t="s">
        <v>6812</v>
      </c>
      <c r="E286" s="832" t="s">
        <v>1835</v>
      </c>
      <c r="F286" s="849"/>
      <c r="G286" s="849"/>
      <c r="H286" s="849"/>
      <c r="I286" s="849"/>
      <c r="J286" s="849"/>
      <c r="K286" s="849"/>
      <c r="L286" s="849"/>
      <c r="M286" s="849"/>
      <c r="N286" s="849">
        <v>0.6</v>
      </c>
      <c r="O286" s="849">
        <v>257.22000000000003</v>
      </c>
      <c r="P286" s="837"/>
      <c r="Q286" s="850">
        <v>428.70000000000005</v>
      </c>
    </row>
    <row r="287" spans="1:17" ht="14.4" customHeight="1" x14ac:dyDescent="0.3">
      <c r="A287" s="831" t="s">
        <v>586</v>
      </c>
      <c r="B287" s="832" t="s">
        <v>6368</v>
      </c>
      <c r="C287" s="832" t="s">
        <v>6374</v>
      </c>
      <c r="D287" s="832" t="s">
        <v>6813</v>
      </c>
      <c r="E287" s="832" t="s">
        <v>6814</v>
      </c>
      <c r="F287" s="849"/>
      <c r="G287" s="849"/>
      <c r="H287" s="849"/>
      <c r="I287" s="849"/>
      <c r="J287" s="849"/>
      <c r="K287" s="849"/>
      <c r="L287" s="849"/>
      <c r="M287" s="849"/>
      <c r="N287" s="849">
        <v>21.5</v>
      </c>
      <c r="O287" s="849">
        <v>53764.34</v>
      </c>
      <c r="P287" s="837"/>
      <c r="Q287" s="850">
        <v>2500.6669767441858</v>
      </c>
    </row>
    <row r="288" spans="1:17" ht="14.4" customHeight="1" x14ac:dyDescent="0.3">
      <c r="A288" s="831" t="s">
        <v>586</v>
      </c>
      <c r="B288" s="832" t="s">
        <v>6368</v>
      </c>
      <c r="C288" s="832" t="s">
        <v>6374</v>
      </c>
      <c r="D288" s="832" t="s">
        <v>6815</v>
      </c>
      <c r="E288" s="832" t="s">
        <v>6816</v>
      </c>
      <c r="F288" s="849"/>
      <c r="G288" s="849"/>
      <c r="H288" s="849"/>
      <c r="I288" s="849"/>
      <c r="J288" s="849">
        <v>5</v>
      </c>
      <c r="K288" s="849">
        <v>51961.75</v>
      </c>
      <c r="L288" s="849">
        <v>1</v>
      </c>
      <c r="M288" s="849">
        <v>10392.35</v>
      </c>
      <c r="N288" s="849"/>
      <c r="O288" s="849"/>
      <c r="P288" s="837"/>
      <c r="Q288" s="850"/>
    </row>
    <row r="289" spans="1:17" ht="14.4" customHeight="1" x14ac:dyDescent="0.3">
      <c r="A289" s="831" t="s">
        <v>586</v>
      </c>
      <c r="B289" s="832" t="s">
        <v>6368</v>
      </c>
      <c r="C289" s="832" t="s">
        <v>6374</v>
      </c>
      <c r="D289" s="832" t="s">
        <v>6817</v>
      </c>
      <c r="E289" s="832" t="s">
        <v>1799</v>
      </c>
      <c r="F289" s="849">
        <v>4.0999999999999996</v>
      </c>
      <c r="G289" s="849">
        <v>13381.31</v>
      </c>
      <c r="H289" s="849">
        <v>0.18721408226931621</v>
      </c>
      <c r="I289" s="849">
        <v>3263.7341463414637</v>
      </c>
      <c r="J289" s="849">
        <v>21.9</v>
      </c>
      <c r="K289" s="849">
        <v>71475.98</v>
      </c>
      <c r="L289" s="849">
        <v>1</v>
      </c>
      <c r="M289" s="849">
        <v>3263.7433789954339</v>
      </c>
      <c r="N289" s="849">
        <v>26.299999999999997</v>
      </c>
      <c r="O289" s="849">
        <v>85836.45</v>
      </c>
      <c r="P289" s="837">
        <v>1.2009132298710701</v>
      </c>
      <c r="Q289" s="850">
        <v>3263.7433460076049</v>
      </c>
    </row>
    <row r="290" spans="1:17" ht="14.4" customHeight="1" x14ac:dyDescent="0.3">
      <c r="A290" s="831" t="s">
        <v>586</v>
      </c>
      <c r="B290" s="832" t="s">
        <v>6368</v>
      </c>
      <c r="C290" s="832" t="s">
        <v>6374</v>
      </c>
      <c r="D290" s="832" t="s">
        <v>6818</v>
      </c>
      <c r="E290" s="832" t="s">
        <v>1811</v>
      </c>
      <c r="F290" s="849"/>
      <c r="G290" s="849"/>
      <c r="H290" s="849"/>
      <c r="I290" s="849"/>
      <c r="J290" s="849"/>
      <c r="K290" s="849"/>
      <c r="L290" s="849"/>
      <c r="M290" s="849"/>
      <c r="N290" s="849">
        <v>4.8</v>
      </c>
      <c r="O290" s="849">
        <v>1921.92</v>
      </c>
      <c r="P290" s="837"/>
      <c r="Q290" s="850">
        <v>400.40000000000003</v>
      </c>
    </row>
    <row r="291" spans="1:17" ht="14.4" customHeight="1" x14ac:dyDescent="0.3">
      <c r="A291" s="831" t="s">
        <v>586</v>
      </c>
      <c r="B291" s="832" t="s">
        <v>6368</v>
      </c>
      <c r="C291" s="832" t="s">
        <v>6374</v>
      </c>
      <c r="D291" s="832" t="s">
        <v>6819</v>
      </c>
      <c r="E291" s="832" t="s">
        <v>1811</v>
      </c>
      <c r="F291" s="849"/>
      <c r="G291" s="849"/>
      <c r="H291" s="849"/>
      <c r="I291" s="849"/>
      <c r="J291" s="849"/>
      <c r="K291" s="849"/>
      <c r="L291" s="849"/>
      <c r="M291" s="849"/>
      <c r="N291" s="849">
        <v>4.8</v>
      </c>
      <c r="O291" s="849">
        <v>3843.84</v>
      </c>
      <c r="P291" s="837"/>
      <c r="Q291" s="850">
        <v>800.80000000000007</v>
      </c>
    </row>
    <row r="292" spans="1:17" ht="14.4" customHeight="1" x14ac:dyDescent="0.3">
      <c r="A292" s="831" t="s">
        <v>586</v>
      </c>
      <c r="B292" s="832" t="s">
        <v>6368</v>
      </c>
      <c r="C292" s="832" t="s">
        <v>6374</v>
      </c>
      <c r="D292" s="832" t="s">
        <v>6820</v>
      </c>
      <c r="E292" s="832" t="s">
        <v>6821</v>
      </c>
      <c r="F292" s="849">
        <v>1</v>
      </c>
      <c r="G292" s="849">
        <v>1287.3599999999999</v>
      </c>
      <c r="H292" s="849"/>
      <c r="I292" s="849">
        <v>1287.3599999999999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586</v>
      </c>
      <c r="B293" s="832" t="s">
        <v>6368</v>
      </c>
      <c r="C293" s="832" t="s">
        <v>6374</v>
      </c>
      <c r="D293" s="832" t="s">
        <v>6822</v>
      </c>
      <c r="E293" s="832" t="s">
        <v>6823</v>
      </c>
      <c r="F293" s="849">
        <v>4</v>
      </c>
      <c r="G293" s="849">
        <v>34519.32</v>
      </c>
      <c r="H293" s="849">
        <v>2</v>
      </c>
      <c r="I293" s="849">
        <v>8629.83</v>
      </c>
      <c r="J293" s="849">
        <v>2</v>
      </c>
      <c r="K293" s="849">
        <v>17259.66</v>
      </c>
      <c r="L293" s="849">
        <v>1</v>
      </c>
      <c r="M293" s="849">
        <v>8629.83</v>
      </c>
      <c r="N293" s="849"/>
      <c r="O293" s="849"/>
      <c r="P293" s="837"/>
      <c r="Q293" s="850"/>
    </row>
    <row r="294" spans="1:17" ht="14.4" customHeight="1" x14ac:dyDescent="0.3">
      <c r="A294" s="831" t="s">
        <v>586</v>
      </c>
      <c r="B294" s="832" t="s">
        <v>6368</v>
      </c>
      <c r="C294" s="832" t="s">
        <v>6374</v>
      </c>
      <c r="D294" s="832" t="s">
        <v>6824</v>
      </c>
      <c r="E294" s="832" t="s">
        <v>6825</v>
      </c>
      <c r="F294" s="849">
        <v>6</v>
      </c>
      <c r="G294" s="849">
        <v>25889.46</v>
      </c>
      <c r="H294" s="849">
        <v>2</v>
      </c>
      <c r="I294" s="849">
        <v>4314.91</v>
      </c>
      <c r="J294" s="849">
        <v>3</v>
      </c>
      <c r="K294" s="849">
        <v>12944.73</v>
      </c>
      <c r="L294" s="849">
        <v>1</v>
      </c>
      <c r="M294" s="849">
        <v>4314.91</v>
      </c>
      <c r="N294" s="849"/>
      <c r="O294" s="849"/>
      <c r="P294" s="837"/>
      <c r="Q294" s="850"/>
    </row>
    <row r="295" spans="1:17" ht="14.4" customHeight="1" x14ac:dyDescent="0.3">
      <c r="A295" s="831" t="s">
        <v>586</v>
      </c>
      <c r="B295" s="832" t="s">
        <v>6368</v>
      </c>
      <c r="C295" s="832" t="s">
        <v>6374</v>
      </c>
      <c r="D295" s="832" t="s">
        <v>6826</v>
      </c>
      <c r="E295" s="832" t="s">
        <v>6827</v>
      </c>
      <c r="F295" s="849"/>
      <c r="G295" s="849"/>
      <c r="H295" s="849"/>
      <c r="I295" s="849"/>
      <c r="J295" s="849">
        <v>2.2000000000000002</v>
      </c>
      <c r="K295" s="849">
        <v>24846.47</v>
      </c>
      <c r="L295" s="849">
        <v>1</v>
      </c>
      <c r="M295" s="849">
        <v>11293.85</v>
      </c>
      <c r="N295" s="849"/>
      <c r="O295" s="849"/>
      <c r="P295" s="837"/>
      <c r="Q295" s="850"/>
    </row>
    <row r="296" spans="1:17" ht="14.4" customHeight="1" x14ac:dyDescent="0.3">
      <c r="A296" s="831" t="s">
        <v>586</v>
      </c>
      <c r="B296" s="832" t="s">
        <v>6368</v>
      </c>
      <c r="C296" s="832" t="s">
        <v>6374</v>
      </c>
      <c r="D296" s="832" t="s">
        <v>6828</v>
      </c>
      <c r="E296" s="832" t="s">
        <v>1817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789.8</v>
      </c>
      <c r="P296" s="837"/>
      <c r="Q296" s="850">
        <v>789.8</v>
      </c>
    </row>
    <row r="297" spans="1:17" ht="14.4" customHeight="1" x14ac:dyDescent="0.3">
      <c r="A297" s="831" t="s">
        <v>586</v>
      </c>
      <c r="B297" s="832" t="s">
        <v>6368</v>
      </c>
      <c r="C297" s="832" t="s">
        <v>6374</v>
      </c>
      <c r="D297" s="832" t="s">
        <v>6829</v>
      </c>
      <c r="E297" s="832" t="s">
        <v>1802</v>
      </c>
      <c r="F297" s="849"/>
      <c r="G297" s="849"/>
      <c r="H297" s="849"/>
      <c r="I297" s="849"/>
      <c r="J297" s="849"/>
      <c r="K297" s="849"/>
      <c r="L297" s="849"/>
      <c r="M297" s="849"/>
      <c r="N297" s="849">
        <v>0.2</v>
      </c>
      <c r="O297" s="849">
        <v>652.75</v>
      </c>
      <c r="P297" s="837"/>
      <c r="Q297" s="850">
        <v>3263.75</v>
      </c>
    </row>
    <row r="298" spans="1:17" ht="14.4" customHeight="1" x14ac:dyDescent="0.3">
      <c r="A298" s="831" t="s">
        <v>586</v>
      </c>
      <c r="B298" s="832" t="s">
        <v>6368</v>
      </c>
      <c r="C298" s="832" t="s">
        <v>6374</v>
      </c>
      <c r="D298" s="832" t="s">
        <v>6830</v>
      </c>
      <c r="E298" s="832" t="s">
        <v>6790</v>
      </c>
      <c r="F298" s="849"/>
      <c r="G298" s="849"/>
      <c r="H298" s="849"/>
      <c r="I298" s="849"/>
      <c r="J298" s="849">
        <v>7.8</v>
      </c>
      <c r="K298" s="849">
        <v>4615.26</v>
      </c>
      <c r="L298" s="849">
        <v>1</v>
      </c>
      <c r="M298" s="849">
        <v>591.70000000000005</v>
      </c>
      <c r="N298" s="849">
        <v>8.6999999999999993</v>
      </c>
      <c r="O298" s="849">
        <v>5147.7699999999995</v>
      </c>
      <c r="P298" s="837">
        <v>1.1153802819342786</v>
      </c>
      <c r="Q298" s="850">
        <v>591.69770114942526</v>
      </c>
    </row>
    <row r="299" spans="1:17" ht="14.4" customHeight="1" x14ac:dyDescent="0.3">
      <c r="A299" s="831" t="s">
        <v>586</v>
      </c>
      <c r="B299" s="832" t="s">
        <v>6368</v>
      </c>
      <c r="C299" s="832" t="s">
        <v>6374</v>
      </c>
      <c r="D299" s="832" t="s">
        <v>6831</v>
      </c>
      <c r="E299" s="832" t="s">
        <v>6832</v>
      </c>
      <c r="F299" s="849">
        <v>21</v>
      </c>
      <c r="G299" s="849">
        <v>954.03</v>
      </c>
      <c r="H299" s="849"/>
      <c r="I299" s="849">
        <v>45.43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586</v>
      </c>
      <c r="B300" s="832" t="s">
        <v>6368</v>
      </c>
      <c r="C300" s="832" t="s">
        <v>6833</v>
      </c>
      <c r="D300" s="832" t="s">
        <v>6834</v>
      </c>
      <c r="E300" s="832" t="s">
        <v>6835</v>
      </c>
      <c r="F300" s="849">
        <v>2</v>
      </c>
      <c r="G300" s="849">
        <v>2431.6999999999998</v>
      </c>
      <c r="H300" s="849">
        <v>0.93031708138218083</v>
      </c>
      <c r="I300" s="849">
        <v>1215.8499999999999</v>
      </c>
      <c r="J300" s="849">
        <v>2</v>
      </c>
      <c r="K300" s="849">
        <v>2613.84</v>
      </c>
      <c r="L300" s="849">
        <v>1</v>
      </c>
      <c r="M300" s="849">
        <v>1306.92</v>
      </c>
      <c r="N300" s="849">
        <v>1</v>
      </c>
      <c r="O300" s="849">
        <v>1406.61</v>
      </c>
      <c r="P300" s="837">
        <v>0.53813928932145805</v>
      </c>
      <c r="Q300" s="850">
        <v>1406.61</v>
      </c>
    </row>
    <row r="301" spans="1:17" ht="14.4" customHeight="1" x14ac:dyDescent="0.3">
      <c r="A301" s="831" t="s">
        <v>586</v>
      </c>
      <c r="B301" s="832" t="s">
        <v>6368</v>
      </c>
      <c r="C301" s="832" t="s">
        <v>6833</v>
      </c>
      <c r="D301" s="832" t="s">
        <v>6836</v>
      </c>
      <c r="E301" s="832" t="s">
        <v>6837</v>
      </c>
      <c r="F301" s="849">
        <v>125</v>
      </c>
      <c r="G301" s="849">
        <v>233197.5</v>
      </c>
      <c r="H301" s="849">
        <v>0.9934736347291433</v>
      </c>
      <c r="I301" s="849">
        <v>1865.58</v>
      </c>
      <c r="J301" s="849">
        <v>117</v>
      </c>
      <c r="K301" s="849">
        <v>234729.43</v>
      </c>
      <c r="L301" s="849">
        <v>1</v>
      </c>
      <c r="M301" s="849">
        <v>2006.2344444444443</v>
      </c>
      <c r="N301" s="849">
        <v>128</v>
      </c>
      <c r="O301" s="849">
        <v>275506.60000000003</v>
      </c>
      <c r="P301" s="837">
        <v>1.1737198867649448</v>
      </c>
      <c r="Q301" s="850">
        <v>2152.3953125000003</v>
      </c>
    </row>
    <row r="302" spans="1:17" ht="14.4" customHeight="1" x14ac:dyDescent="0.3">
      <c r="A302" s="831" t="s">
        <v>586</v>
      </c>
      <c r="B302" s="832" t="s">
        <v>6368</v>
      </c>
      <c r="C302" s="832" t="s">
        <v>6833</v>
      </c>
      <c r="D302" s="832" t="s">
        <v>6838</v>
      </c>
      <c r="E302" s="832" t="s">
        <v>6839</v>
      </c>
      <c r="F302" s="849">
        <v>9</v>
      </c>
      <c r="G302" s="849">
        <v>23487.11</v>
      </c>
      <c r="H302" s="849">
        <v>4.7674946361623132</v>
      </c>
      <c r="I302" s="849">
        <v>2609.6788888888891</v>
      </c>
      <c r="J302" s="849">
        <v>2</v>
      </c>
      <c r="K302" s="849">
        <v>4926.51</v>
      </c>
      <c r="L302" s="849">
        <v>1</v>
      </c>
      <c r="M302" s="849">
        <v>2463.2550000000001</v>
      </c>
      <c r="N302" s="849">
        <v>47</v>
      </c>
      <c r="O302" s="849">
        <v>124134.04999999999</v>
      </c>
      <c r="P302" s="837">
        <v>25.197157825722467</v>
      </c>
      <c r="Q302" s="850">
        <v>2641.1499999999996</v>
      </c>
    </row>
    <row r="303" spans="1:17" ht="14.4" customHeight="1" x14ac:dyDescent="0.3">
      <c r="A303" s="831" t="s">
        <v>586</v>
      </c>
      <c r="B303" s="832" t="s">
        <v>6368</v>
      </c>
      <c r="C303" s="832" t="s">
        <v>6833</v>
      </c>
      <c r="D303" s="832" t="s">
        <v>6840</v>
      </c>
      <c r="E303" s="832" t="s">
        <v>6839</v>
      </c>
      <c r="F303" s="849"/>
      <c r="G303" s="849"/>
      <c r="H303" s="849"/>
      <c r="I303" s="849"/>
      <c r="J303" s="849">
        <v>2</v>
      </c>
      <c r="K303" s="849">
        <v>2943.26</v>
      </c>
      <c r="L303" s="849">
        <v>1</v>
      </c>
      <c r="M303" s="849">
        <v>1471.63</v>
      </c>
      <c r="N303" s="849"/>
      <c r="O303" s="849"/>
      <c r="P303" s="837"/>
      <c r="Q303" s="850"/>
    </row>
    <row r="304" spans="1:17" ht="14.4" customHeight="1" x14ac:dyDescent="0.3">
      <c r="A304" s="831" t="s">
        <v>586</v>
      </c>
      <c r="B304" s="832" t="s">
        <v>6368</v>
      </c>
      <c r="C304" s="832" t="s">
        <v>6833</v>
      </c>
      <c r="D304" s="832" t="s">
        <v>6841</v>
      </c>
      <c r="E304" s="832" t="s">
        <v>6842</v>
      </c>
      <c r="F304" s="849">
        <v>5</v>
      </c>
      <c r="G304" s="849">
        <v>9327.9</v>
      </c>
      <c r="H304" s="849"/>
      <c r="I304" s="849">
        <v>1865.58</v>
      </c>
      <c r="J304" s="849"/>
      <c r="K304" s="849"/>
      <c r="L304" s="849"/>
      <c r="M304" s="849"/>
      <c r="N304" s="849">
        <v>5</v>
      </c>
      <c r="O304" s="849">
        <v>10797.850000000002</v>
      </c>
      <c r="P304" s="837"/>
      <c r="Q304" s="850">
        <v>2159.5700000000006</v>
      </c>
    </row>
    <row r="305" spans="1:17" ht="14.4" customHeight="1" x14ac:dyDescent="0.3">
      <c r="A305" s="831" t="s">
        <v>586</v>
      </c>
      <c r="B305" s="832" t="s">
        <v>6368</v>
      </c>
      <c r="C305" s="832" t="s">
        <v>6833</v>
      </c>
      <c r="D305" s="832" t="s">
        <v>6843</v>
      </c>
      <c r="E305" s="832" t="s">
        <v>6844</v>
      </c>
      <c r="F305" s="849">
        <v>1</v>
      </c>
      <c r="G305" s="849">
        <v>8074.36</v>
      </c>
      <c r="H305" s="849"/>
      <c r="I305" s="849">
        <v>8074.36</v>
      </c>
      <c r="J305" s="849"/>
      <c r="K305" s="849"/>
      <c r="L305" s="849"/>
      <c r="M305" s="849"/>
      <c r="N305" s="849">
        <v>2</v>
      </c>
      <c r="O305" s="849">
        <v>17804.72</v>
      </c>
      <c r="P305" s="837"/>
      <c r="Q305" s="850">
        <v>8902.36</v>
      </c>
    </row>
    <row r="306" spans="1:17" ht="14.4" customHeight="1" x14ac:dyDescent="0.3">
      <c r="A306" s="831" t="s">
        <v>586</v>
      </c>
      <c r="B306" s="832" t="s">
        <v>6368</v>
      </c>
      <c r="C306" s="832" t="s">
        <v>6833</v>
      </c>
      <c r="D306" s="832" t="s">
        <v>6845</v>
      </c>
      <c r="E306" s="832" t="s">
        <v>6846</v>
      </c>
      <c r="F306" s="849">
        <v>8</v>
      </c>
      <c r="G306" s="849">
        <v>77488.800000000003</v>
      </c>
      <c r="H306" s="849">
        <v>7.8182040150010144</v>
      </c>
      <c r="I306" s="849">
        <v>9686.1</v>
      </c>
      <c r="J306" s="849">
        <v>1</v>
      </c>
      <c r="K306" s="849">
        <v>9911.33</v>
      </c>
      <c r="L306" s="849">
        <v>1</v>
      </c>
      <c r="M306" s="849">
        <v>9911.33</v>
      </c>
      <c r="N306" s="849">
        <v>5</v>
      </c>
      <c r="O306" s="849">
        <v>51545.75</v>
      </c>
      <c r="P306" s="837">
        <v>5.2006895139199276</v>
      </c>
      <c r="Q306" s="850">
        <v>10309.15</v>
      </c>
    </row>
    <row r="307" spans="1:17" ht="14.4" customHeight="1" x14ac:dyDescent="0.3">
      <c r="A307" s="831" t="s">
        <v>586</v>
      </c>
      <c r="B307" s="832" t="s">
        <v>6368</v>
      </c>
      <c r="C307" s="832" t="s">
        <v>6833</v>
      </c>
      <c r="D307" s="832" t="s">
        <v>6847</v>
      </c>
      <c r="E307" s="832" t="s">
        <v>6848</v>
      </c>
      <c r="F307" s="849">
        <v>71</v>
      </c>
      <c r="G307" s="849">
        <v>65715.47</v>
      </c>
      <c r="H307" s="849">
        <v>1.5851030086470292</v>
      </c>
      <c r="I307" s="849">
        <v>925.57</v>
      </c>
      <c r="J307" s="849">
        <v>39</v>
      </c>
      <c r="K307" s="849">
        <v>41458.17</v>
      </c>
      <c r="L307" s="849">
        <v>1</v>
      </c>
      <c r="M307" s="849">
        <v>1063.03</v>
      </c>
      <c r="N307" s="849">
        <v>85</v>
      </c>
      <c r="O307" s="849">
        <v>102838.26999999999</v>
      </c>
      <c r="P307" s="837">
        <v>2.4805308579708174</v>
      </c>
      <c r="Q307" s="850">
        <v>1209.8619999999999</v>
      </c>
    </row>
    <row r="308" spans="1:17" ht="14.4" customHeight="1" x14ac:dyDescent="0.3">
      <c r="A308" s="831" t="s">
        <v>586</v>
      </c>
      <c r="B308" s="832" t="s">
        <v>6368</v>
      </c>
      <c r="C308" s="832" t="s">
        <v>6833</v>
      </c>
      <c r="D308" s="832" t="s">
        <v>6849</v>
      </c>
      <c r="E308" s="832" t="s">
        <v>6850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245.61</v>
      </c>
      <c r="P308" s="837"/>
      <c r="Q308" s="850">
        <v>245.61</v>
      </c>
    </row>
    <row r="309" spans="1:17" ht="14.4" customHeight="1" x14ac:dyDescent="0.3">
      <c r="A309" s="831" t="s">
        <v>586</v>
      </c>
      <c r="B309" s="832" t="s">
        <v>6368</v>
      </c>
      <c r="C309" s="832" t="s">
        <v>6570</v>
      </c>
      <c r="D309" s="832" t="s">
        <v>6571</v>
      </c>
      <c r="E309" s="832" t="s">
        <v>6572</v>
      </c>
      <c r="F309" s="849">
        <v>973</v>
      </c>
      <c r="G309" s="849">
        <v>321070.54000000004</v>
      </c>
      <c r="H309" s="849">
        <v>1.0285412262156448</v>
      </c>
      <c r="I309" s="849">
        <v>329.98</v>
      </c>
      <c r="J309" s="849">
        <v>946</v>
      </c>
      <c r="K309" s="849">
        <v>312161.08</v>
      </c>
      <c r="L309" s="849">
        <v>1</v>
      </c>
      <c r="M309" s="849">
        <v>329.98</v>
      </c>
      <c r="N309" s="849">
        <v>960</v>
      </c>
      <c r="O309" s="849">
        <v>316780.79999999999</v>
      </c>
      <c r="P309" s="837">
        <v>1.014799154334038</v>
      </c>
      <c r="Q309" s="850">
        <v>329.97999999999996</v>
      </c>
    </row>
    <row r="310" spans="1:17" ht="14.4" customHeight="1" x14ac:dyDescent="0.3">
      <c r="A310" s="831" t="s">
        <v>586</v>
      </c>
      <c r="B310" s="832" t="s">
        <v>6368</v>
      </c>
      <c r="C310" s="832" t="s">
        <v>6570</v>
      </c>
      <c r="D310" s="832" t="s">
        <v>6573</v>
      </c>
      <c r="E310" s="832" t="s">
        <v>6572</v>
      </c>
      <c r="F310" s="849">
        <v>59</v>
      </c>
      <c r="G310" s="849">
        <v>25571.19</v>
      </c>
      <c r="H310" s="849">
        <v>1.4047619047619049</v>
      </c>
      <c r="I310" s="849">
        <v>433.40999999999997</v>
      </c>
      <c r="J310" s="849">
        <v>42</v>
      </c>
      <c r="K310" s="849">
        <v>18203.219999999998</v>
      </c>
      <c r="L310" s="849">
        <v>1</v>
      </c>
      <c r="M310" s="849">
        <v>433.40999999999997</v>
      </c>
      <c r="N310" s="849">
        <v>83</v>
      </c>
      <c r="O310" s="849">
        <v>35973.03</v>
      </c>
      <c r="P310" s="837">
        <v>1.9761904761904765</v>
      </c>
      <c r="Q310" s="850">
        <v>433.40999999999997</v>
      </c>
    </row>
    <row r="311" spans="1:17" ht="14.4" customHeight="1" x14ac:dyDescent="0.3">
      <c r="A311" s="831" t="s">
        <v>586</v>
      </c>
      <c r="B311" s="832" t="s">
        <v>6368</v>
      </c>
      <c r="C311" s="832" t="s">
        <v>6570</v>
      </c>
      <c r="D311" s="832" t="s">
        <v>6851</v>
      </c>
      <c r="E311" s="832" t="s">
        <v>6852</v>
      </c>
      <c r="F311" s="849">
        <v>72</v>
      </c>
      <c r="G311" s="849">
        <v>103345.92000000001</v>
      </c>
      <c r="H311" s="849">
        <v>1.1612903225806452</v>
      </c>
      <c r="I311" s="849">
        <v>1435.3600000000001</v>
      </c>
      <c r="J311" s="849">
        <v>62</v>
      </c>
      <c r="K311" s="849">
        <v>88992.320000000007</v>
      </c>
      <c r="L311" s="849">
        <v>1</v>
      </c>
      <c r="M311" s="849">
        <v>1435.3600000000001</v>
      </c>
      <c r="N311" s="849">
        <v>54</v>
      </c>
      <c r="O311" s="849">
        <v>77509.440000000002</v>
      </c>
      <c r="P311" s="837">
        <v>0.87096774193548387</v>
      </c>
      <c r="Q311" s="850">
        <v>1435.3600000000001</v>
      </c>
    </row>
    <row r="312" spans="1:17" ht="14.4" customHeight="1" x14ac:dyDescent="0.3">
      <c r="A312" s="831" t="s">
        <v>586</v>
      </c>
      <c r="B312" s="832" t="s">
        <v>6368</v>
      </c>
      <c r="C312" s="832" t="s">
        <v>6570</v>
      </c>
      <c r="D312" s="832" t="s">
        <v>6853</v>
      </c>
      <c r="E312" s="832" t="s">
        <v>6852</v>
      </c>
      <c r="F312" s="849">
        <v>8</v>
      </c>
      <c r="G312" s="849">
        <v>13582.16</v>
      </c>
      <c r="H312" s="849">
        <v>2</v>
      </c>
      <c r="I312" s="849">
        <v>1697.77</v>
      </c>
      <c r="J312" s="849">
        <v>4</v>
      </c>
      <c r="K312" s="849">
        <v>6791.08</v>
      </c>
      <c r="L312" s="849">
        <v>1</v>
      </c>
      <c r="M312" s="849">
        <v>1697.77</v>
      </c>
      <c r="N312" s="849">
        <v>7</v>
      </c>
      <c r="O312" s="849">
        <v>11884.39</v>
      </c>
      <c r="P312" s="837">
        <v>1.75</v>
      </c>
      <c r="Q312" s="850">
        <v>1697.77</v>
      </c>
    </row>
    <row r="313" spans="1:17" ht="14.4" customHeight="1" x14ac:dyDescent="0.3">
      <c r="A313" s="831" t="s">
        <v>586</v>
      </c>
      <c r="B313" s="832" t="s">
        <v>6368</v>
      </c>
      <c r="C313" s="832" t="s">
        <v>6570</v>
      </c>
      <c r="D313" s="832" t="s">
        <v>6854</v>
      </c>
      <c r="E313" s="832" t="s">
        <v>6855</v>
      </c>
      <c r="F313" s="849">
        <v>46</v>
      </c>
      <c r="G313" s="849">
        <v>33256.619999999995</v>
      </c>
      <c r="H313" s="849">
        <v>0.5227272727272726</v>
      </c>
      <c r="I313" s="849">
        <v>722.96999999999991</v>
      </c>
      <c r="J313" s="849">
        <v>88</v>
      </c>
      <c r="K313" s="849">
        <v>63621.360000000008</v>
      </c>
      <c r="L313" s="849">
        <v>1</v>
      </c>
      <c r="M313" s="849">
        <v>722.97000000000014</v>
      </c>
      <c r="N313" s="849">
        <v>25</v>
      </c>
      <c r="O313" s="849">
        <v>18074.25</v>
      </c>
      <c r="P313" s="837">
        <v>0.28409090909090906</v>
      </c>
      <c r="Q313" s="850">
        <v>722.97</v>
      </c>
    </row>
    <row r="314" spans="1:17" ht="14.4" customHeight="1" x14ac:dyDescent="0.3">
      <c r="A314" s="831" t="s">
        <v>586</v>
      </c>
      <c r="B314" s="832" t="s">
        <v>6368</v>
      </c>
      <c r="C314" s="832" t="s">
        <v>6570</v>
      </c>
      <c r="D314" s="832" t="s">
        <v>6856</v>
      </c>
      <c r="E314" s="832" t="s">
        <v>6855</v>
      </c>
      <c r="F314" s="849">
        <v>178</v>
      </c>
      <c r="G314" s="849">
        <v>84101.440000000002</v>
      </c>
      <c r="H314" s="849">
        <v>0.99999999999999978</v>
      </c>
      <c r="I314" s="849">
        <v>472.48</v>
      </c>
      <c r="J314" s="849">
        <v>178</v>
      </c>
      <c r="K314" s="849">
        <v>84101.440000000017</v>
      </c>
      <c r="L314" s="849">
        <v>1</v>
      </c>
      <c r="M314" s="849">
        <v>472.48000000000008</v>
      </c>
      <c r="N314" s="849">
        <v>205</v>
      </c>
      <c r="O314" s="849">
        <v>96858.4</v>
      </c>
      <c r="P314" s="837">
        <v>1.1516853932584266</v>
      </c>
      <c r="Q314" s="850">
        <v>472.47999999999996</v>
      </c>
    </row>
    <row r="315" spans="1:17" ht="14.4" customHeight="1" x14ac:dyDescent="0.3">
      <c r="A315" s="831" t="s">
        <v>586</v>
      </c>
      <c r="B315" s="832" t="s">
        <v>6368</v>
      </c>
      <c r="C315" s="832" t="s">
        <v>6570</v>
      </c>
      <c r="D315" s="832" t="s">
        <v>6857</v>
      </c>
      <c r="E315" s="832" t="s">
        <v>6855</v>
      </c>
      <c r="F315" s="849">
        <v>22</v>
      </c>
      <c r="G315" s="849">
        <v>10262.34</v>
      </c>
      <c r="H315" s="849">
        <v>1.375</v>
      </c>
      <c r="I315" s="849">
        <v>466.47</v>
      </c>
      <c r="J315" s="849">
        <v>16</v>
      </c>
      <c r="K315" s="849">
        <v>7463.52</v>
      </c>
      <c r="L315" s="849">
        <v>1</v>
      </c>
      <c r="M315" s="849">
        <v>466.47</v>
      </c>
      <c r="N315" s="849">
        <v>22</v>
      </c>
      <c r="O315" s="849">
        <v>10262.34</v>
      </c>
      <c r="P315" s="837">
        <v>1.375</v>
      </c>
      <c r="Q315" s="850">
        <v>466.47</v>
      </c>
    </row>
    <row r="316" spans="1:17" ht="14.4" customHeight="1" x14ac:dyDescent="0.3">
      <c r="A316" s="831" t="s">
        <v>586</v>
      </c>
      <c r="B316" s="832" t="s">
        <v>6368</v>
      </c>
      <c r="C316" s="832" t="s">
        <v>6570</v>
      </c>
      <c r="D316" s="832" t="s">
        <v>6858</v>
      </c>
      <c r="E316" s="832" t="s">
        <v>6859</v>
      </c>
      <c r="F316" s="849">
        <v>11</v>
      </c>
      <c r="G316" s="849">
        <v>47432</v>
      </c>
      <c r="H316" s="849">
        <v>1.5714285714285714</v>
      </c>
      <c r="I316" s="849">
        <v>4312</v>
      </c>
      <c r="J316" s="849">
        <v>7</v>
      </c>
      <c r="K316" s="849">
        <v>30184</v>
      </c>
      <c r="L316" s="849">
        <v>1</v>
      </c>
      <c r="M316" s="849">
        <v>4312</v>
      </c>
      <c r="N316" s="849">
        <v>11</v>
      </c>
      <c r="O316" s="849">
        <v>47432</v>
      </c>
      <c r="P316" s="837">
        <v>1.5714285714285714</v>
      </c>
      <c r="Q316" s="850">
        <v>4312</v>
      </c>
    </row>
    <row r="317" spans="1:17" ht="14.4" customHeight="1" x14ac:dyDescent="0.3">
      <c r="A317" s="831" t="s">
        <v>586</v>
      </c>
      <c r="B317" s="832" t="s">
        <v>6368</v>
      </c>
      <c r="C317" s="832" t="s">
        <v>6570</v>
      </c>
      <c r="D317" s="832" t="s">
        <v>6860</v>
      </c>
      <c r="E317" s="832" t="s">
        <v>6861</v>
      </c>
      <c r="F317" s="849">
        <v>3</v>
      </c>
      <c r="G317" s="849">
        <v>13309.41</v>
      </c>
      <c r="H317" s="849">
        <v>3</v>
      </c>
      <c r="I317" s="849">
        <v>4436.47</v>
      </c>
      <c r="J317" s="849">
        <v>1</v>
      </c>
      <c r="K317" s="849">
        <v>4436.47</v>
      </c>
      <c r="L317" s="849">
        <v>1</v>
      </c>
      <c r="M317" s="849">
        <v>4436.47</v>
      </c>
      <c r="N317" s="849">
        <v>1</v>
      </c>
      <c r="O317" s="849">
        <v>4436.47</v>
      </c>
      <c r="P317" s="837">
        <v>1</v>
      </c>
      <c r="Q317" s="850">
        <v>4436.47</v>
      </c>
    </row>
    <row r="318" spans="1:17" ht="14.4" customHeight="1" x14ac:dyDescent="0.3">
      <c r="A318" s="831" t="s">
        <v>586</v>
      </c>
      <c r="B318" s="832" t="s">
        <v>6368</v>
      </c>
      <c r="C318" s="832" t="s">
        <v>6570</v>
      </c>
      <c r="D318" s="832" t="s">
        <v>6862</v>
      </c>
      <c r="E318" s="832" t="s">
        <v>6863</v>
      </c>
      <c r="F318" s="849">
        <v>6</v>
      </c>
      <c r="G318" s="849">
        <v>24747.119999999999</v>
      </c>
      <c r="H318" s="849">
        <v>0.54545454545454519</v>
      </c>
      <c r="I318" s="849">
        <v>4124.5199999999995</v>
      </c>
      <c r="J318" s="849">
        <v>11</v>
      </c>
      <c r="K318" s="849">
        <v>45369.720000000016</v>
      </c>
      <c r="L318" s="849">
        <v>1</v>
      </c>
      <c r="M318" s="849">
        <v>4124.5200000000013</v>
      </c>
      <c r="N318" s="849">
        <v>13</v>
      </c>
      <c r="O318" s="849">
        <v>53618.76</v>
      </c>
      <c r="P318" s="837">
        <v>1.1818181818181814</v>
      </c>
      <c r="Q318" s="850">
        <v>4124.5200000000004</v>
      </c>
    </row>
    <row r="319" spans="1:17" ht="14.4" customHeight="1" x14ac:dyDescent="0.3">
      <c r="A319" s="831" t="s">
        <v>586</v>
      </c>
      <c r="B319" s="832" t="s">
        <v>6368</v>
      </c>
      <c r="C319" s="832" t="s">
        <v>6570</v>
      </c>
      <c r="D319" s="832" t="s">
        <v>6864</v>
      </c>
      <c r="E319" s="832" t="s">
        <v>6865</v>
      </c>
      <c r="F319" s="849">
        <v>5</v>
      </c>
      <c r="G319" s="849">
        <v>3037.05</v>
      </c>
      <c r="H319" s="849">
        <v>1</v>
      </c>
      <c r="I319" s="849">
        <v>607.41000000000008</v>
      </c>
      <c r="J319" s="849">
        <v>5</v>
      </c>
      <c r="K319" s="849">
        <v>3037.05</v>
      </c>
      <c r="L319" s="849">
        <v>1</v>
      </c>
      <c r="M319" s="849">
        <v>607.41000000000008</v>
      </c>
      <c r="N319" s="849">
        <v>21</v>
      </c>
      <c r="O319" s="849">
        <v>12755.61</v>
      </c>
      <c r="P319" s="837">
        <v>4.2</v>
      </c>
      <c r="Q319" s="850">
        <v>607.41000000000008</v>
      </c>
    </row>
    <row r="320" spans="1:17" ht="14.4" customHeight="1" x14ac:dyDescent="0.3">
      <c r="A320" s="831" t="s">
        <v>586</v>
      </c>
      <c r="B320" s="832" t="s">
        <v>6368</v>
      </c>
      <c r="C320" s="832" t="s">
        <v>6570</v>
      </c>
      <c r="D320" s="832" t="s">
        <v>6866</v>
      </c>
      <c r="E320" s="832" t="s">
        <v>6867</v>
      </c>
      <c r="F320" s="849"/>
      <c r="G320" s="849"/>
      <c r="H320" s="849"/>
      <c r="I320" s="849"/>
      <c r="J320" s="849">
        <v>0.30000000000000004</v>
      </c>
      <c r="K320" s="849">
        <v>55.019999999999996</v>
      </c>
      <c r="L320" s="849">
        <v>1</v>
      </c>
      <c r="M320" s="849">
        <v>183.39999999999995</v>
      </c>
      <c r="N320" s="849"/>
      <c r="O320" s="849"/>
      <c r="P320" s="837"/>
      <c r="Q320" s="850"/>
    </row>
    <row r="321" spans="1:17" ht="14.4" customHeight="1" x14ac:dyDescent="0.3">
      <c r="A321" s="831" t="s">
        <v>586</v>
      </c>
      <c r="B321" s="832" t="s">
        <v>6368</v>
      </c>
      <c r="C321" s="832" t="s">
        <v>6570</v>
      </c>
      <c r="D321" s="832" t="s">
        <v>6868</v>
      </c>
      <c r="E321" s="832" t="s">
        <v>6867</v>
      </c>
      <c r="F321" s="849">
        <v>6.7</v>
      </c>
      <c r="G321" s="849">
        <v>8480.869999999999</v>
      </c>
      <c r="H321" s="849">
        <v>1.1754383533354491</v>
      </c>
      <c r="I321" s="849">
        <v>1265.8014925373132</v>
      </c>
      <c r="J321" s="849">
        <v>5.7</v>
      </c>
      <c r="K321" s="849">
        <v>7215.07</v>
      </c>
      <c r="L321" s="849">
        <v>1</v>
      </c>
      <c r="M321" s="849">
        <v>1265.8017543859648</v>
      </c>
      <c r="N321" s="849">
        <v>2.5499999999999998</v>
      </c>
      <c r="O321" s="849">
        <v>3227.79</v>
      </c>
      <c r="P321" s="837">
        <v>0.44736780100539564</v>
      </c>
      <c r="Q321" s="850">
        <v>1265.8000000000002</v>
      </c>
    </row>
    <row r="322" spans="1:17" ht="14.4" customHeight="1" x14ac:dyDescent="0.3">
      <c r="A322" s="831" t="s">
        <v>586</v>
      </c>
      <c r="B322" s="832" t="s">
        <v>6368</v>
      </c>
      <c r="C322" s="832" t="s">
        <v>6570</v>
      </c>
      <c r="D322" s="832" t="s">
        <v>6869</v>
      </c>
      <c r="E322" s="832" t="s">
        <v>6579</v>
      </c>
      <c r="F322" s="849">
        <v>86</v>
      </c>
      <c r="G322" s="849">
        <v>7486.2999999999993</v>
      </c>
      <c r="H322" s="849">
        <v>0.68253968253968245</v>
      </c>
      <c r="I322" s="849">
        <v>87.05</v>
      </c>
      <c r="J322" s="849">
        <v>126</v>
      </c>
      <c r="K322" s="849">
        <v>10968.300000000001</v>
      </c>
      <c r="L322" s="849">
        <v>1</v>
      </c>
      <c r="M322" s="849">
        <v>87.050000000000011</v>
      </c>
      <c r="N322" s="849">
        <v>80</v>
      </c>
      <c r="O322" s="849">
        <v>6964</v>
      </c>
      <c r="P322" s="837">
        <v>0.63492063492063489</v>
      </c>
      <c r="Q322" s="850">
        <v>87.05</v>
      </c>
    </row>
    <row r="323" spans="1:17" ht="14.4" customHeight="1" x14ac:dyDescent="0.3">
      <c r="A323" s="831" t="s">
        <v>586</v>
      </c>
      <c r="B323" s="832" t="s">
        <v>6368</v>
      </c>
      <c r="C323" s="832" t="s">
        <v>6570</v>
      </c>
      <c r="D323" s="832" t="s">
        <v>6870</v>
      </c>
      <c r="E323" s="832" t="s">
        <v>6579</v>
      </c>
      <c r="F323" s="849">
        <v>15</v>
      </c>
      <c r="G323" s="849">
        <v>1935.45</v>
      </c>
      <c r="H323" s="849">
        <v>0.44117647058823528</v>
      </c>
      <c r="I323" s="849">
        <v>129.03</v>
      </c>
      <c r="J323" s="849">
        <v>34</v>
      </c>
      <c r="K323" s="849">
        <v>4387.0200000000004</v>
      </c>
      <c r="L323" s="849">
        <v>1</v>
      </c>
      <c r="M323" s="849">
        <v>129.03</v>
      </c>
      <c r="N323" s="849">
        <v>16</v>
      </c>
      <c r="O323" s="849">
        <v>2064.48</v>
      </c>
      <c r="P323" s="837">
        <v>0.47058823529411759</v>
      </c>
      <c r="Q323" s="850">
        <v>129.03</v>
      </c>
    </row>
    <row r="324" spans="1:17" ht="14.4" customHeight="1" x14ac:dyDescent="0.3">
      <c r="A324" s="831" t="s">
        <v>586</v>
      </c>
      <c r="B324" s="832" t="s">
        <v>6368</v>
      </c>
      <c r="C324" s="832" t="s">
        <v>6570</v>
      </c>
      <c r="D324" s="832" t="s">
        <v>6871</v>
      </c>
      <c r="E324" s="832" t="s">
        <v>6872</v>
      </c>
      <c r="F324" s="849">
        <v>6</v>
      </c>
      <c r="G324" s="849">
        <v>5255.58</v>
      </c>
      <c r="H324" s="849">
        <v>1</v>
      </c>
      <c r="I324" s="849">
        <v>875.93</v>
      </c>
      <c r="J324" s="849">
        <v>6</v>
      </c>
      <c r="K324" s="849">
        <v>5255.58</v>
      </c>
      <c r="L324" s="849">
        <v>1</v>
      </c>
      <c r="M324" s="849">
        <v>875.93</v>
      </c>
      <c r="N324" s="849">
        <v>16</v>
      </c>
      <c r="O324" s="849">
        <v>14014.88</v>
      </c>
      <c r="P324" s="837">
        <v>2.6666666666666665</v>
      </c>
      <c r="Q324" s="850">
        <v>875.93</v>
      </c>
    </row>
    <row r="325" spans="1:17" ht="14.4" customHeight="1" x14ac:dyDescent="0.3">
      <c r="A325" s="831" t="s">
        <v>586</v>
      </c>
      <c r="B325" s="832" t="s">
        <v>6368</v>
      </c>
      <c r="C325" s="832" t="s">
        <v>6570</v>
      </c>
      <c r="D325" s="832" t="s">
        <v>6873</v>
      </c>
      <c r="E325" s="832" t="s">
        <v>6874</v>
      </c>
      <c r="F325" s="849">
        <v>4</v>
      </c>
      <c r="G325" s="849">
        <v>2045.8</v>
      </c>
      <c r="H325" s="849"/>
      <c r="I325" s="849">
        <v>511.45</v>
      </c>
      <c r="J325" s="849"/>
      <c r="K325" s="849"/>
      <c r="L325" s="849"/>
      <c r="M325" s="849"/>
      <c r="N325" s="849">
        <v>1</v>
      </c>
      <c r="O325" s="849">
        <v>511.45</v>
      </c>
      <c r="P325" s="837"/>
      <c r="Q325" s="850">
        <v>511.45</v>
      </c>
    </row>
    <row r="326" spans="1:17" ht="14.4" customHeight="1" x14ac:dyDescent="0.3">
      <c r="A326" s="831" t="s">
        <v>586</v>
      </c>
      <c r="B326" s="832" t="s">
        <v>6368</v>
      </c>
      <c r="C326" s="832" t="s">
        <v>6570</v>
      </c>
      <c r="D326" s="832" t="s">
        <v>6875</v>
      </c>
      <c r="E326" s="832" t="s">
        <v>6876</v>
      </c>
      <c r="F326" s="849">
        <v>2.8</v>
      </c>
      <c r="G326" s="849">
        <v>2695.73</v>
      </c>
      <c r="H326" s="849"/>
      <c r="I326" s="849">
        <v>962.76071428571436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586</v>
      </c>
      <c r="B327" s="832" t="s">
        <v>6368</v>
      </c>
      <c r="C327" s="832" t="s">
        <v>6570</v>
      </c>
      <c r="D327" s="832" t="s">
        <v>6877</v>
      </c>
      <c r="E327" s="832" t="s">
        <v>6575</v>
      </c>
      <c r="F327" s="849">
        <v>0.7</v>
      </c>
      <c r="G327" s="849">
        <v>80.22</v>
      </c>
      <c r="H327" s="849">
        <v>0.70000000000000007</v>
      </c>
      <c r="I327" s="849">
        <v>114.60000000000001</v>
      </c>
      <c r="J327" s="849">
        <v>1</v>
      </c>
      <c r="K327" s="849">
        <v>114.6</v>
      </c>
      <c r="L327" s="849">
        <v>1</v>
      </c>
      <c r="M327" s="849">
        <v>114.6</v>
      </c>
      <c r="N327" s="849">
        <v>3.9999999999999996</v>
      </c>
      <c r="O327" s="849">
        <v>458.40999999999997</v>
      </c>
      <c r="P327" s="837">
        <v>4.0000872600349036</v>
      </c>
      <c r="Q327" s="850">
        <v>114.60250000000001</v>
      </c>
    </row>
    <row r="328" spans="1:17" ht="14.4" customHeight="1" x14ac:dyDescent="0.3">
      <c r="A328" s="831" t="s">
        <v>586</v>
      </c>
      <c r="B328" s="832" t="s">
        <v>6368</v>
      </c>
      <c r="C328" s="832" t="s">
        <v>6570</v>
      </c>
      <c r="D328" s="832" t="s">
        <v>6878</v>
      </c>
      <c r="E328" s="832" t="s">
        <v>6575</v>
      </c>
      <c r="F328" s="849">
        <v>0.8</v>
      </c>
      <c r="G328" s="849">
        <v>110.33</v>
      </c>
      <c r="H328" s="849">
        <v>1.6001450326323421</v>
      </c>
      <c r="I328" s="849">
        <v>137.91249999999999</v>
      </c>
      <c r="J328" s="849">
        <v>0.5</v>
      </c>
      <c r="K328" s="849">
        <v>68.95</v>
      </c>
      <c r="L328" s="849">
        <v>1</v>
      </c>
      <c r="M328" s="849">
        <v>137.9</v>
      </c>
      <c r="N328" s="849">
        <v>1</v>
      </c>
      <c r="O328" s="849">
        <v>137.93</v>
      </c>
      <c r="P328" s="837">
        <v>2.0004350978970269</v>
      </c>
      <c r="Q328" s="850">
        <v>137.93</v>
      </c>
    </row>
    <row r="329" spans="1:17" ht="14.4" customHeight="1" x14ac:dyDescent="0.3">
      <c r="A329" s="831" t="s">
        <v>586</v>
      </c>
      <c r="B329" s="832" t="s">
        <v>6368</v>
      </c>
      <c r="C329" s="832" t="s">
        <v>6570</v>
      </c>
      <c r="D329" s="832" t="s">
        <v>6574</v>
      </c>
      <c r="E329" s="832" t="s">
        <v>6575</v>
      </c>
      <c r="F329" s="849">
        <v>19.399999999999999</v>
      </c>
      <c r="G329" s="849">
        <v>12213.859999999999</v>
      </c>
      <c r="H329" s="849">
        <v>0.72388038471477101</v>
      </c>
      <c r="I329" s="849">
        <v>629.580412371134</v>
      </c>
      <c r="J329" s="849">
        <v>26.8</v>
      </c>
      <c r="K329" s="849">
        <v>16872.759999999998</v>
      </c>
      <c r="L329" s="849">
        <v>1</v>
      </c>
      <c r="M329" s="849">
        <v>629.58059701492527</v>
      </c>
      <c r="N329" s="849">
        <v>32.5</v>
      </c>
      <c r="O329" s="849">
        <v>20461.349999999999</v>
      </c>
      <c r="P329" s="837">
        <v>1.2126854172050097</v>
      </c>
      <c r="Q329" s="850">
        <v>629.57999999999993</v>
      </c>
    </row>
    <row r="330" spans="1:17" ht="14.4" customHeight="1" x14ac:dyDescent="0.3">
      <c r="A330" s="831" t="s">
        <v>586</v>
      </c>
      <c r="B330" s="832" t="s">
        <v>6368</v>
      </c>
      <c r="C330" s="832" t="s">
        <v>6570</v>
      </c>
      <c r="D330" s="832" t="s">
        <v>6879</v>
      </c>
      <c r="E330" s="832" t="s">
        <v>6880</v>
      </c>
      <c r="F330" s="849"/>
      <c r="G330" s="849"/>
      <c r="H330" s="849"/>
      <c r="I330" s="849"/>
      <c r="J330" s="849">
        <v>2</v>
      </c>
      <c r="K330" s="849">
        <v>2339.6999999999998</v>
      </c>
      <c r="L330" s="849">
        <v>1</v>
      </c>
      <c r="M330" s="849">
        <v>1169.8499999999999</v>
      </c>
      <c r="N330" s="849">
        <v>2</v>
      </c>
      <c r="O330" s="849">
        <v>2339.6999999999998</v>
      </c>
      <c r="P330" s="837">
        <v>1</v>
      </c>
      <c r="Q330" s="850">
        <v>1169.8499999999999</v>
      </c>
    </row>
    <row r="331" spans="1:17" ht="14.4" customHeight="1" x14ac:dyDescent="0.3">
      <c r="A331" s="831" t="s">
        <v>586</v>
      </c>
      <c r="B331" s="832" t="s">
        <v>6368</v>
      </c>
      <c r="C331" s="832" t="s">
        <v>6570</v>
      </c>
      <c r="D331" s="832" t="s">
        <v>6881</v>
      </c>
      <c r="E331" s="832" t="s">
        <v>6577</v>
      </c>
      <c r="F331" s="849">
        <v>1</v>
      </c>
      <c r="G331" s="849">
        <v>3680.54</v>
      </c>
      <c r="H331" s="849">
        <v>1</v>
      </c>
      <c r="I331" s="849">
        <v>3680.54</v>
      </c>
      <c r="J331" s="849">
        <v>1</v>
      </c>
      <c r="K331" s="849">
        <v>3680.54</v>
      </c>
      <c r="L331" s="849">
        <v>1</v>
      </c>
      <c r="M331" s="849">
        <v>3680.54</v>
      </c>
      <c r="N331" s="849">
        <v>1</v>
      </c>
      <c r="O331" s="849">
        <v>3680.54</v>
      </c>
      <c r="P331" s="837">
        <v>1</v>
      </c>
      <c r="Q331" s="850">
        <v>3680.54</v>
      </c>
    </row>
    <row r="332" spans="1:17" ht="14.4" customHeight="1" x14ac:dyDescent="0.3">
      <c r="A332" s="831" t="s">
        <v>586</v>
      </c>
      <c r="B332" s="832" t="s">
        <v>6368</v>
      </c>
      <c r="C332" s="832" t="s">
        <v>6570</v>
      </c>
      <c r="D332" s="832" t="s">
        <v>6576</v>
      </c>
      <c r="E332" s="832" t="s">
        <v>6577</v>
      </c>
      <c r="F332" s="849">
        <v>6</v>
      </c>
      <c r="G332" s="849">
        <v>12670.800000000001</v>
      </c>
      <c r="H332" s="849">
        <v>0.66666666666666685</v>
      </c>
      <c r="I332" s="849">
        <v>2111.8000000000002</v>
      </c>
      <c r="J332" s="849">
        <v>9</v>
      </c>
      <c r="K332" s="849">
        <v>19006.199999999997</v>
      </c>
      <c r="L332" s="849">
        <v>1</v>
      </c>
      <c r="M332" s="849">
        <v>2111.7999999999997</v>
      </c>
      <c r="N332" s="849">
        <v>17</v>
      </c>
      <c r="O332" s="849">
        <v>35900.600000000006</v>
      </c>
      <c r="P332" s="837">
        <v>1.8888888888888895</v>
      </c>
      <c r="Q332" s="850">
        <v>2111.8000000000002</v>
      </c>
    </row>
    <row r="333" spans="1:17" ht="14.4" customHeight="1" x14ac:dyDescent="0.3">
      <c r="A333" s="831" t="s">
        <v>586</v>
      </c>
      <c r="B333" s="832" t="s">
        <v>6368</v>
      </c>
      <c r="C333" s="832" t="s">
        <v>6570</v>
      </c>
      <c r="D333" s="832" t="s">
        <v>6882</v>
      </c>
      <c r="E333" s="832" t="s">
        <v>6883</v>
      </c>
      <c r="F333" s="849">
        <v>34</v>
      </c>
      <c r="G333" s="849">
        <v>35165.86</v>
      </c>
      <c r="H333" s="849">
        <v>0.70833333333333337</v>
      </c>
      <c r="I333" s="849">
        <v>1034.29</v>
      </c>
      <c r="J333" s="849">
        <v>48</v>
      </c>
      <c r="K333" s="849">
        <v>49645.919999999998</v>
      </c>
      <c r="L333" s="849">
        <v>1</v>
      </c>
      <c r="M333" s="849">
        <v>1034.29</v>
      </c>
      <c r="N333" s="849">
        <v>118</v>
      </c>
      <c r="O333" s="849">
        <v>122046.22</v>
      </c>
      <c r="P333" s="837">
        <v>2.4583333333333335</v>
      </c>
      <c r="Q333" s="850">
        <v>1034.29</v>
      </c>
    </row>
    <row r="334" spans="1:17" ht="14.4" customHeight="1" x14ac:dyDescent="0.3">
      <c r="A334" s="831" t="s">
        <v>586</v>
      </c>
      <c r="B334" s="832" t="s">
        <v>6368</v>
      </c>
      <c r="C334" s="832" t="s">
        <v>6570</v>
      </c>
      <c r="D334" s="832" t="s">
        <v>6884</v>
      </c>
      <c r="E334" s="832" t="s">
        <v>6883</v>
      </c>
      <c r="F334" s="849">
        <v>71</v>
      </c>
      <c r="G334" s="849">
        <v>78070.179999999993</v>
      </c>
      <c r="H334" s="849">
        <v>0.6826923076923076</v>
      </c>
      <c r="I334" s="849">
        <v>1099.58</v>
      </c>
      <c r="J334" s="849">
        <v>104</v>
      </c>
      <c r="K334" s="849">
        <v>114356.32</v>
      </c>
      <c r="L334" s="849">
        <v>1</v>
      </c>
      <c r="M334" s="849">
        <v>1099.5800000000002</v>
      </c>
      <c r="N334" s="849">
        <v>128</v>
      </c>
      <c r="O334" s="849">
        <v>140746.23999999999</v>
      </c>
      <c r="P334" s="837">
        <v>1.2307692307692306</v>
      </c>
      <c r="Q334" s="850">
        <v>1099.58</v>
      </c>
    </row>
    <row r="335" spans="1:17" ht="14.4" customHeight="1" x14ac:dyDescent="0.3">
      <c r="A335" s="831" t="s">
        <v>586</v>
      </c>
      <c r="B335" s="832" t="s">
        <v>6368</v>
      </c>
      <c r="C335" s="832" t="s">
        <v>6570</v>
      </c>
      <c r="D335" s="832" t="s">
        <v>6885</v>
      </c>
      <c r="E335" s="832" t="s">
        <v>6883</v>
      </c>
      <c r="F335" s="849">
        <v>92</v>
      </c>
      <c r="G335" s="849">
        <v>108598.64</v>
      </c>
      <c r="H335" s="849">
        <v>0.67153284671532842</v>
      </c>
      <c r="I335" s="849">
        <v>1180.42</v>
      </c>
      <c r="J335" s="849">
        <v>137</v>
      </c>
      <c r="K335" s="849">
        <v>161717.54</v>
      </c>
      <c r="L335" s="849">
        <v>1</v>
      </c>
      <c r="M335" s="849">
        <v>1180.42</v>
      </c>
      <c r="N335" s="849">
        <v>157</v>
      </c>
      <c r="O335" s="849">
        <v>185325.94</v>
      </c>
      <c r="P335" s="837">
        <v>1.1459854014598541</v>
      </c>
      <c r="Q335" s="850">
        <v>1180.42</v>
      </c>
    </row>
    <row r="336" spans="1:17" ht="14.4" customHeight="1" x14ac:dyDescent="0.3">
      <c r="A336" s="831" t="s">
        <v>586</v>
      </c>
      <c r="B336" s="832" t="s">
        <v>6368</v>
      </c>
      <c r="C336" s="832" t="s">
        <v>6570</v>
      </c>
      <c r="D336" s="832" t="s">
        <v>6886</v>
      </c>
      <c r="E336" s="832" t="s">
        <v>6883</v>
      </c>
      <c r="F336" s="849">
        <v>74</v>
      </c>
      <c r="G336" s="849">
        <v>92335.72</v>
      </c>
      <c r="H336" s="849">
        <v>1.15625</v>
      </c>
      <c r="I336" s="849">
        <v>1247.78</v>
      </c>
      <c r="J336" s="849">
        <v>64</v>
      </c>
      <c r="K336" s="849">
        <v>79857.919999999998</v>
      </c>
      <c r="L336" s="849">
        <v>1</v>
      </c>
      <c r="M336" s="849">
        <v>1247.78</v>
      </c>
      <c r="N336" s="849">
        <v>70</v>
      </c>
      <c r="O336" s="849">
        <v>87344.6</v>
      </c>
      <c r="P336" s="837">
        <v>1.09375</v>
      </c>
      <c r="Q336" s="850">
        <v>1247.78</v>
      </c>
    </row>
    <row r="337" spans="1:17" ht="14.4" customHeight="1" x14ac:dyDescent="0.3">
      <c r="A337" s="831" t="s">
        <v>586</v>
      </c>
      <c r="B337" s="832" t="s">
        <v>6368</v>
      </c>
      <c r="C337" s="832" t="s">
        <v>6570</v>
      </c>
      <c r="D337" s="832" t="s">
        <v>6887</v>
      </c>
      <c r="E337" s="832" t="s">
        <v>6883</v>
      </c>
      <c r="F337" s="849">
        <v>10</v>
      </c>
      <c r="G337" s="849">
        <v>13762.900000000001</v>
      </c>
      <c r="H337" s="849">
        <v>0.38461538461538464</v>
      </c>
      <c r="I337" s="849">
        <v>1376.2900000000002</v>
      </c>
      <c r="J337" s="849">
        <v>26</v>
      </c>
      <c r="K337" s="849">
        <v>35783.54</v>
      </c>
      <c r="L337" s="849">
        <v>1</v>
      </c>
      <c r="M337" s="849">
        <v>1376.29</v>
      </c>
      <c r="N337" s="849">
        <v>10</v>
      </c>
      <c r="O337" s="849">
        <v>13762.900000000001</v>
      </c>
      <c r="P337" s="837">
        <v>0.38461538461538464</v>
      </c>
      <c r="Q337" s="850">
        <v>1376.2900000000002</v>
      </c>
    </row>
    <row r="338" spans="1:17" ht="14.4" customHeight="1" x14ac:dyDescent="0.3">
      <c r="A338" s="831" t="s">
        <v>586</v>
      </c>
      <c r="B338" s="832" t="s">
        <v>6368</v>
      </c>
      <c r="C338" s="832" t="s">
        <v>6570</v>
      </c>
      <c r="D338" s="832" t="s">
        <v>6888</v>
      </c>
      <c r="E338" s="832" t="s">
        <v>6889</v>
      </c>
      <c r="F338" s="849">
        <v>3</v>
      </c>
      <c r="G338" s="849">
        <v>31877.52</v>
      </c>
      <c r="H338" s="849">
        <v>0.5</v>
      </c>
      <c r="I338" s="849">
        <v>10625.84</v>
      </c>
      <c r="J338" s="849">
        <v>6</v>
      </c>
      <c r="K338" s="849">
        <v>63755.040000000001</v>
      </c>
      <c r="L338" s="849">
        <v>1</v>
      </c>
      <c r="M338" s="849">
        <v>10625.84</v>
      </c>
      <c r="N338" s="849">
        <v>6</v>
      </c>
      <c r="O338" s="849">
        <v>63755.040000000001</v>
      </c>
      <c r="P338" s="837">
        <v>1</v>
      </c>
      <c r="Q338" s="850">
        <v>10625.84</v>
      </c>
    </row>
    <row r="339" spans="1:17" ht="14.4" customHeight="1" x14ac:dyDescent="0.3">
      <c r="A339" s="831" t="s">
        <v>586</v>
      </c>
      <c r="B339" s="832" t="s">
        <v>6368</v>
      </c>
      <c r="C339" s="832" t="s">
        <v>6570</v>
      </c>
      <c r="D339" s="832" t="s">
        <v>6890</v>
      </c>
      <c r="E339" s="832" t="s">
        <v>6891</v>
      </c>
      <c r="F339" s="849"/>
      <c r="G339" s="849"/>
      <c r="H339" s="849"/>
      <c r="I339" s="849"/>
      <c r="J339" s="849">
        <v>1</v>
      </c>
      <c r="K339" s="849">
        <v>687</v>
      </c>
      <c r="L339" s="849">
        <v>1</v>
      </c>
      <c r="M339" s="849">
        <v>687</v>
      </c>
      <c r="N339" s="849"/>
      <c r="O339" s="849"/>
      <c r="P339" s="837"/>
      <c r="Q339" s="850"/>
    </row>
    <row r="340" spans="1:17" ht="14.4" customHeight="1" x14ac:dyDescent="0.3">
      <c r="A340" s="831" t="s">
        <v>586</v>
      </c>
      <c r="B340" s="832" t="s">
        <v>6368</v>
      </c>
      <c r="C340" s="832" t="s">
        <v>6570</v>
      </c>
      <c r="D340" s="832" t="s">
        <v>6892</v>
      </c>
      <c r="E340" s="832" t="s">
        <v>6893</v>
      </c>
      <c r="F340" s="849">
        <v>16</v>
      </c>
      <c r="G340" s="849">
        <v>41032</v>
      </c>
      <c r="H340" s="849">
        <v>1.3333333333333333</v>
      </c>
      <c r="I340" s="849">
        <v>2564.5</v>
      </c>
      <c r="J340" s="849">
        <v>12</v>
      </c>
      <c r="K340" s="849">
        <v>30774</v>
      </c>
      <c r="L340" s="849">
        <v>1</v>
      </c>
      <c r="M340" s="849">
        <v>2564.5</v>
      </c>
      <c r="N340" s="849">
        <v>4</v>
      </c>
      <c r="O340" s="849">
        <v>10258</v>
      </c>
      <c r="P340" s="837">
        <v>0.33333333333333331</v>
      </c>
      <c r="Q340" s="850">
        <v>2564.5</v>
      </c>
    </row>
    <row r="341" spans="1:17" ht="14.4" customHeight="1" x14ac:dyDescent="0.3">
      <c r="A341" s="831" t="s">
        <v>586</v>
      </c>
      <c r="B341" s="832" t="s">
        <v>6368</v>
      </c>
      <c r="C341" s="832" t="s">
        <v>6570</v>
      </c>
      <c r="D341" s="832" t="s">
        <v>6894</v>
      </c>
      <c r="E341" s="832" t="s">
        <v>6895</v>
      </c>
      <c r="F341" s="849">
        <v>8</v>
      </c>
      <c r="G341" s="849">
        <v>15551.2</v>
      </c>
      <c r="H341" s="849">
        <v>0.57142857142857151</v>
      </c>
      <c r="I341" s="849">
        <v>1943.9</v>
      </c>
      <c r="J341" s="849">
        <v>14</v>
      </c>
      <c r="K341" s="849">
        <v>27214.6</v>
      </c>
      <c r="L341" s="849">
        <v>1</v>
      </c>
      <c r="M341" s="849">
        <v>1943.8999999999999</v>
      </c>
      <c r="N341" s="849">
        <v>4</v>
      </c>
      <c r="O341" s="849">
        <v>7775.6</v>
      </c>
      <c r="P341" s="837">
        <v>0.28571428571428575</v>
      </c>
      <c r="Q341" s="850">
        <v>1943.9</v>
      </c>
    </row>
    <row r="342" spans="1:17" ht="14.4" customHeight="1" x14ac:dyDescent="0.3">
      <c r="A342" s="831" t="s">
        <v>586</v>
      </c>
      <c r="B342" s="832" t="s">
        <v>6368</v>
      </c>
      <c r="C342" s="832" t="s">
        <v>6570</v>
      </c>
      <c r="D342" s="832" t="s">
        <v>6896</v>
      </c>
      <c r="E342" s="832" t="s">
        <v>6895</v>
      </c>
      <c r="F342" s="849">
        <v>8</v>
      </c>
      <c r="G342" s="849">
        <v>15551.2</v>
      </c>
      <c r="H342" s="849">
        <v>0.5714285714285714</v>
      </c>
      <c r="I342" s="849">
        <v>1943.9</v>
      </c>
      <c r="J342" s="849">
        <v>14</v>
      </c>
      <c r="K342" s="849">
        <v>27214.600000000002</v>
      </c>
      <c r="L342" s="849">
        <v>1</v>
      </c>
      <c r="M342" s="849">
        <v>1943.9</v>
      </c>
      <c r="N342" s="849">
        <v>4</v>
      </c>
      <c r="O342" s="849">
        <v>7775.6</v>
      </c>
      <c r="P342" s="837">
        <v>0.2857142857142857</v>
      </c>
      <c r="Q342" s="850">
        <v>1943.9</v>
      </c>
    </row>
    <row r="343" spans="1:17" ht="14.4" customHeight="1" x14ac:dyDescent="0.3">
      <c r="A343" s="831" t="s">
        <v>586</v>
      </c>
      <c r="B343" s="832" t="s">
        <v>6368</v>
      </c>
      <c r="C343" s="832" t="s">
        <v>6570</v>
      </c>
      <c r="D343" s="832" t="s">
        <v>6897</v>
      </c>
      <c r="E343" s="832" t="s">
        <v>6898</v>
      </c>
      <c r="F343" s="849">
        <v>6</v>
      </c>
      <c r="G343" s="849">
        <v>23328</v>
      </c>
      <c r="H343" s="849">
        <v>0.31578947368421051</v>
      </c>
      <c r="I343" s="849">
        <v>3888</v>
      </c>
      <c r="J343" s="849">
        <v>19</v>
      </c>
      <c r="K343" s="849">
        <v>73872</v>
      </c>
      <c r="L343" s="849">
        <v>1</v>
      </c>
      <c r="M343" s="849">
        <v>3888</v>
      </c>
      <c r="N343" s="849">
        <v>18</v>
      </c>
      <c r="O343" s="849">
        <v>69984</v>
      </c>
      <c r="P343" s="837">
        <v>0.94736842105263153</v>
      </c>
      <c r="Q343" s="850">
        <v>3888</v>
      </c>
    </row>
    <row r="344" spans="1:17" ht="14.4" customHeight="1" x14ac:dyDescent="0.3">
      <c r="A344" s="831" t="s">
        <v>586</v>
      </c>
      <c r="B344" s="832" t="s">
        <v>6368</v>
      </c>
      <c r="C344" s="832" t="s">
        <v>6570</v>
      </c>
      <c r="D344" s="832" t="s">
        <v>6899</v>
      </c>
      <c r="E344" s="832" t="s">
        <v>6900</v>
      </c>
      <c r="F344" s="849">
        <v>44</v>
      </c>
      <c r="G344" s="849">
        <v>21979.32</v>
      </c>
      <c r="H344" s="849">
        <v>0.9565217391304347</v>
      </c>
      <c r="I344" s="849">
        <v>499.53</v>
      </c>
      <c r="J344" s="849">
        <v>46</v>
      </c>
      <c r="K344" s="849">
        <v>22978.38</v>
      </c>
      <c r="L344" s="849">
        <v>1</v>
      </c>
      <c r="M344" s="849">
        <v>499.53000000000003</v>
      </c>
      <c r="N344" s="849">
        <v>42</v>
      </c>
      <c r="O344" s="849">
        <v>20980.26</v>
      </c>
      <c r="P344" s="837">
        <v>0.9130434782608694</v>
      </c>
      <c r="Q344" s="850">
        <v>499.53</v>
      </c>
    </row>
    <row r="345" spans="1:17" ht="14.4" customHeight="1" x14ac:dyDescent="0.3">
      <c r="A345" s="831" t="s">
        <v>586</v>
      </c>
      <c r="B345" s="832" t="s">
        <v>6368</v>
      </c>
      <c r="C345" s="832" t="s">
        <v>6570</v>
      </c>
      <c r="D345" s="832" t="s">
        <v>6901</v>
      </c>
      <c r="E345" s="832" t="s">
        <v>6900</v>
      </c>
      <c r="F345" s="849">
        <v>1</v>
      </c>
      <c r="G345" s="849">
        <v>426.98</v>
      </c>
      <c r="H345" s="849"/>
      <c r="I345" s="849">
        <v>426.98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586</v>
      </c>
      <c r="B346" s="832" t="s">
        <v>6368</v>
      </c>
      <c r="C346" s="832" t="s">
        <v>6570</v>
      </c>
      <c r="D346" s="832" t="s">
        <v>6902</v>
      </c>
      <c r="E346" s="832" t="s">
        <v>6903</v>
      </c>
      <c r="F346" s="849">
        <v>13</v>
      </c>
      <c r="G346" s="849">
        <v>125552.31</v>
      </c>
      <c r="H346" s="849">
        <v>1.0833333333333333</v>
      </c>
      <c r="I346" s="849">
        <v>9657.869999999999</v>
      </c>
      <c r="J346" s="849">
        <v>12</v>
      </c>
      <c r="K346" s="849">
        <v>115894.44000000002</v>
      </c>
      <c r="L346" s="849">
        <v>1</v>
      </c>
      <c r="M346" s="849">
        <v>9657.8700000000008</v>
      </c>
      <c r="N346" s="849">
        <v>11</v>
      </c>
      <c r="O346" s="849">
        <v>106236.57</v>
      </c>
      <c r="P346" s="837">
        <v>0.91666666666666663</v>
      </c>
      <c r="Q346" s="850">
        <v>9657.8700000000008</v>
      </c>
    </row>
    <row r="347" spans="1:17" ht="14.4" customHeight="1" x14ac:dyDescent="0.3">
      <c r="A347" s="831" t="s">
        <v>586</v>
      </c>
      <c r="B347" s="832" t="s">
        <v>6368</v>
      </c>
      <c r="C347" s="832" t="s">
        <v>6570</v>
      </c>
      <c r="D347" s="832" t="s">
        <v>6904</v>
      </c>
      <c r="E347" s="832" t="s">
        <v>6579</v>
      </c>
      <c r="F347" s="849">
        <v>455</v>
      </c>
      <c r="G347" s="849">
        <v>31404.1</v>
      </c>
      <c r="H347" s="849">
        <v>1.1577608142493638</v>
      </c>
      <c r="I347" s="849">
        <v>69.02</v>
      </c>
      <c r="J347" s="849">
        <v>393</v>
      </c>
      <c r="K347" s="849">
        <v>27124.859999999997</v>
      </c>
      <c r="L347" s="849">
        <v>1</v>
      </c>
      <c r="M347" s="849">
        <v>69.02</v>
      </c>
      <c r="N347" s="849">
        <v>388</v>
      </c>
      <c r="O347" s="849">
        <v>26779.760000000002</v>
      </c>
      <c r="P347" s="837">
        <v>0.98727735368956759</v>
      </c>
      <c r="Q347" s="850">
        <v>69.02000000000001</v>
      </c>
    </row>
    <row r="348" spans="1:17" ht="14.4" customHeight="1" x14ac:dyDescent="0.3">
      <c r="A348" s="831" t="s">
        <v>586</v>
      </c>
      <c r="B348" s="832" t="s">
        <v>6368</v>
      </c>
      <c r="C348" s="832" t="s">
        <v>6570</v>
      </c>
      <c r="D348" s="832" t="s">
        <v>6905</v>
      </c>
      <c r="E348" s="832" t="s">
        <v>6579</v>
      </c>
      <c r="F348" s="849">
        <v>64</v>
      </c>
      <c r="G348" s="849">
        <v>5438.72</v>
      </c>
      <c r="H348" s="849">
        <v>0.48854961832061072</v>
      </c>
      <c r="I348" s="849">
        <v>84.98</v>
      </c>
      <c r="J348" s="849">
        <v>131</v>
      </c>
      <c r="K348" s="849">
        <v>11132.38</v>
      </c>
      <c r="L348" s="849">
        <v>1</v>
      </c>
      <c r="M348" s="849">
        <v>84.97999999999999</v>
      </c>
      <c r="N348" s="849">
        <v>43</v>
      </c>
      <c r="O348" s="849">
        <v>3654.1400000000003</v>
      </c>
      <c r="P348" s="837">
        <v>0.32824427480916035</v>
      </c>
      <c r="Q348" s="850">
        <v>84.98</v>
      </c>
    </row>
    <row r="349" spans="1:17" ht="14.4" customHeight="1" x14ac:dyDescent="0.3">
      <c r="A349" s="831" t="s">
        <v>586</v>
      </c>
      <c r="B349" s="832" t="s">
        <v>6368</v>
      </c>
      <c r="C349" s="832" t="s">
        <v>6570</v>
      </c>
      <c r="D349" s="832" t="s">
        <v>6906</v>
      </c>
      <c r="E349" s="832" t="s">
        <v>6907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1876.85</v>
      </c>
      <c r="P349" s="837"/>
      <c r="Q349" s="850">
        <v>1876.85</v>
      </c>
    </row>
    <row r="350" spans="1:17" ht="14.4" customHeight="1" x14ac:dyDescent="0.3">
      <c r="A350" s="831" t="s">
        <v>586</v>
      </c>
      <c r="B350" s="832" t="s">
        <v>6368</v>
      </c>
      <c r="C350" s="832" t="s">
        <v>6570</v>
      </c>
      <c r="D350" s="832" t="s">
        <v>6908</v>
      </c>
      <c r="E350" s="832" t="s">
        <v>6909</v>
      </c>
      <c r="F350" s="849"/>
      <c r="G350" s="849"/>
      <c r="H350" s="849"/>
      <c r="I350" s="849"/>
      <c r="J350" s="849">
        <v>1</v>
      </c>
      <c r="K350" s="849">
        <v>5440.91</v>
      </c>
      <c r="L350" s="849">
        <v>1</v>
      </c>
      <c r="M350" s="849">
        <v>5440.91</v>
      </c>
      <c r="N350" s="849"/>
      <c r="O350" s="849"/>
      <c r="P350" s="837"/>
      <c r="Q350" s="850"/>
    </row>
    <row r="351" spans="1:17" ht="14.4" customHeight="1" x14ac:dyDescent="0.3">
      <c r="A351" s="831" t="s">
        <v>586</v>
      </c>
      <c r="B351" s="832" t="s">
        <v>6368</v>
      </c>
      <c r="C351" s="832" t="s">
        <v>6570</v>
      </c>
      <c r="D351" s="832" t="s">
        <v>6910</v>
      </c>
      <c r="E351" s="832" t="s">
        <v>6911</v>
      </c>
      <c r="F351" s="849">
        <v>68</v>
      </c>
      <c r="G351" s="849">
        <v>48485.36</v>
      </c>
      <c r="H351" s="849">
        <v>8.5</v>
      </c>
      <c r="I351" s="849">
        <v>713.02</v>
      </c>
      <c r="J351" s="849">
        <v>8</v>
      </c>
      <c r="K351" s="849">
        <v>5704.16</v>
      </c>
      <c r="L351" s="849">
        <v>1</v>
      </c>
      <c r="M351" s="849">
        <v>713.02</v>
      </c>
      <c r="N351" s="849">
        <v>1</v>
      </c>
      <c r="O351" s="849">
        <v>713.02</v>
      </c>
      <c r="P351" s="837">
        <v>0.125</v>
      </c>
      <c r="Q351" s="850">
        <v>713.02</v>
      </c>
    </row>
    <row r="352" spans="1:17" ht="14.4" customHeight="1" x14ac:dyDescent="0.3">
      <c r="A352" s="831" t="s">
        <v>586</v>
      </c>
      <c r="B352" s="832" t="s">
        <v>6368</v>
      </c>
      <c r="C352" s="832" t="s">
        <v>6570</v>
      </c>
      <c r="D352" s="832" t="s">
        <v>6912</v>
      </c>
      <c r="E352" s="832" t="s">
        <v>6913</v>
      </c>
      <c r="F352" s="849">
        <v>115</v>
      </c>
      <c r="G352" s="849">
        <v>26458.05</v>
      </c>
      <c r="H352" s="849">
        <v>1.1057692307692308</v>
      </c>
      <c r="I352" s="849">
        <v>230.07</v>
      </c>
      <c r="J352" s="849">
        <v>104</v>
      </c>
      <c r="K352" s="849">
        <v>23927.279999999999</v>
      </c>
      <c r="L352" s="849">
        <v>1</v>
      </c>
      <c r="M352" s="849">
        <v>230.07</v>
      </c>
      <c r="N352" s="849">
        <v>137</v>
      </c>
      <c r="O352" s="849">
        <v>31519.590000000004</v>
      </c>
      <c r="P352" s="837">
        <v>1.3173076923076925</v>
      </c>
      <c r="Q352" s="850">
        <v>230.07000000000002</v>
      </c>
    </row>
    <row r="353" spans="1:17" ht="14.4" customHeight="1" x14ac:dyDescent="0.3">
      <c r="A353" s="831" t="s">
        <v>586</v>
      </c>
      <c r="B353" s="832" t="s">
        <v>6368</v>
      </c>
      <c r="C353" s="832" t="s">
        <v>6570</v>
      </c>
      <c r="D353" s="832" t="s">
        <v>6914</v>
      </c>
      <c r="E353" s="832" t="s">
        <v>6915</v>
      </c>
      <c r="F353" s="849">
        <v>6</v>
      </c>
      <c r="G353" s="849">
        <v>739.98</v>
      </c>
      <c r="H353" s="849">
        <v>1.2000000000000002</v>
      </c>
      <c r="I353" s="849">
        <v>123.33</v>
      </c>
      <c r="J353" s="849">
        <v>5</v>
      </c>
      <c r="K353" s="849">
        <v>616.65</v>
      </c>
      <c r="L353" s="849">
        <v>1</v>
      </c>
      <c r="M353" s="849">
        <v>123.33</v>
      </c>
      <c r="N353" s="849">
        <v>9</v>
      </c>
      <c r="O353" s="849">
        <v>1109.97</v>
      </c>
      <c r="P353" s="837">
        <v>1.8</v>
      </c>
      <c r="Q353" s="850">
        <v>123.33</v>
      </c>
    </row>
    <row r="354" spans="1:17" ht="14.4" customHeight="1" x14ac:dyDescent="0.3">
      <c r="A354" s="831" t="s">
        <v>586</v>
      </c>
      <c r="B354" s="832" t="s">
        <v>6368</v>
      </c>
      <c r="C354" s="832" t="s">
        <v>6570</v>
      </c>
      <c r="D354" s="832" t="s">
        <v>6916</v>
      </c>
      <c r="E354" s="832" t="s">
        <v>6915</v>
      </c>
      <c r="F354" s="849"/>
      <c r="G354" s="849"/>
      <c r="H354" s="849"/>
      <c r="I354" s="849"/>
      <c r="J354" s="849">
        <v>3</v>
      </c>
      <c r="K354" s="849">
        <v>273.60000000000002</v>
      </c>
      <c r="L354" s="849">
        <v>1</v>
      </c>
      <c r="M354" s="849">
        <v>91.2</v>
      </c>
      <c r="N354" s="849">
        <v>2</v>
      </c>
      <c r="O354" s="849">
        <v>182.4</v>
      </c>
      <c r="P354" s="837">
        <v>0.66666666666666663</v>
      </c>
      <c r="Q354" s="850">
        <v>91.2</v>
      </c>
    </row>
    <row r="355" spans="1:17" ht="14.4" customHeight="1" x14ac:dyDescent="0.3">
      <c r="A355" s="831" t="s">
        <v>586</v>
      </c>
      <c r="B355" s="832" t="s">
        <v>6368</v>
      </c>
      <c r="C355" s="832" t="s">
        <v>6570</v>
      </c>
      <c r="D355" s="832" t="s">
        <v>6917</v>
      </c>
      <c r="E355" s="832" t="s">
        <v>6918</v>
      </c>
      <c r="F355" s="849">
        <v>17</v>
      </c>
      <c r="G355" s="849">
        <v>3699.8799999999997</v>
      </c>
      <c r="H355" s="849">
        <v>8.5</v>
      </c>
      <c r="I355" s="849">
        <v>217.64</v>
      </c>
      <c r="J355" s="849">
        <v>2</v>
      </c>
      <c r="K355" s="849">
        <v>435.28</v>
      </c>
      <c r="L355" s="849">
        <v>1</v>
      </c>
      <c r="M355" s="849">
        <v>217.64</v>
      </c>
      <c r="N355" s="849">
        <v>20</v>
      </c>
      <c r="O355" s="849">
        <v>4352.8</v>
      </c>
      <c r="P355" s="837">
        <v>10.000000000000002</v>
      </c>
      <c r="Q355" s="850">
        <v>217.64000000000001</v>
      </c>
    </row>
    <row r="356" spans="1:17" ht="14.4" customHeight="1" x14ac:dyDescent="0.3">
      <c r="A356" s="831" t="s">
        <v>586</v>
      </c>
      <c r="B356" s="832" t="s">
        <v>6368</v>
      </c>
      <c r="C356" s="832" t="s">
        <v>6570</v>
      </c>
      <c r="D356" s="832" t="s">
        <v>6919</v>
      </c>
      <c r="E356" s="832" t="s">
        <v>6918</v>
      </c>
      <c r="F356" s="849">
        <v>3</v>
      </c>
      <c r="G356" s="849">
        <v>795.93000000000006</v>
      </c>
      <c r="H356" s="849">
        <v>0.30000000000000004</v>
      </c>
      <c r="I356" s="849">
        <v>265.31</v>
      </c>
      <c r="J356" s="849">
        <v>10</v>
      </c>
      <c r="K356" s="849">
        <v>2653.1</v>
      </c>
      <c r="L356" s="849">
        <v>1</v>
      </c>
      <c r="M356" s="849">
        <v>265.31</v>
      </c>
      <c r="N356" s="849">
        <v>15</v>
      </c>
      <c r="O356" s="849">
        <v>3979.6499999999996</v>
      </c>
      <c r="P356" s="837">
        <v>1.5</v>
      </c>
      <c r="Q356" s="850">
        <v>265.31</v>
      </c>
    </row>
    <row r="357" spans="1:17" ht="14.4" customHeight="1" x14ac:dyDescent="0.3">
      <c r="A357" s="831" t="s">
        <v>586</v>
      </c>
      <c r="B357" s="832" t="s">
        <v>6368</v>
      </c>
      <c r="C357" s="832" t="s">
        <v>6570</v>
      </c>
      <c r="D357" s="832" t="s">
        <v>6920</v>
      </c>
      <c r="E357" s="832" t="s">
        <v>6921</v>
      </c>
      <c r="F357" s="849">
        <v>31</v>
      </c>
      <c r="G357" s="849">
        <v>16063.58</v>
      </c>
      <c r="H357" s="849">
        <v>0.91176470588235303</v>
      </c>
      <c r="I357" s="849">
        <v>518.17999999999995</v>
      </c>
      <c r="J357" s="849">
        <v>34</v>
      </c>
      <c r="K357" s="849">
        <v>17618.12</v>
      </c>
      <c r="L357" s="849">
        <v>1</v>
      </c>
      <c r="M357" s="849">
        <v>518.17999999999995</v>
      </c>
      <c r="N357" s="849">
        <v>18</v>
      </c>
      <c r="O357" s="849">
        <v>9327.24</v>
      </c>
      <c r="P357" s="837">
        <v>0.52941176470588236</v>
      </c>
      <c r="Q357" s="850">
        <v>518.17999999999995</v>
      </c>
    </row>
    <row r="358" spans="1:17" ht="14.4" customHeight="1" x14ac:dyDescent="0.3">
      <c r="A358" s="831" t="s">
        <v>586</v>
      </c>
      <c r="B358" s="832" t="s">
        <v>6368</v>
      </c>
      <c r="C358" s="832" t="s">
        <v>6570</v>
      </c>
      <c r="D358" s="832" t="s">
        <v>6922</v>
      </c>
      <c r="E358" s="832" t="s">
        <v>6923</v>
      </c>
      <c r="F358" s="849">
        <v>13</v>
      </c>
      <c r="G358" s="849">
        <v>13445.77</v>
      </c>
      <c r="H358" s="849">
        <v>1.0833333333333335</v>
      </c>
      <c r="I358" s="849">
        <v>1034.29</v>
      </c>
      <c r="J358" s="849">
        <v>12</v>
      </c>
      <c r="K358" s="849">
        <v>12411.48</v>
      </c>
      <c r="L358" s="849">
        <v>1</v>
      </c>
      <c r="M358" s="849">
        <v>1034.29</v>
      </c>
      <c r="N358" s="849">
        <v>21</v>
      </c>
      <c r="O358" s="849">
        <v>21720.09</v>
      </c>
      <c r="P358" s="837">
        <v>1.75</v>
      </c>
      <c r="Q358" s="850">
        <v>1034.29</v>
      </c>
    </row>
    <row r="359" spans="1:17" ht="14.4" customHeight="1" x14ac:dyDescent="0.3">
      <c r="A359" s="831" t="s">
        <v>586</v>
      </c>
      <c r="B359" s="832" t="s">
        <v>6368</v>
      </c>
      <c r="C359" s="832" t="s">
        <v>6570</v>
      </c>
      <c r="D359" s="832" t="s">
        <v>6924</v>
      </c>
      <c r="E359" s="832" t="s">
        <v>6867</v>
      </c>
      <c r="F359" s="849">
        <v>2</v>
      </c>
      <c r="G359" s="849">
        <v>182.4</v>
      </c>
      <c r="H359" s="849">
        <v>20.000000000000004</v>
      </c>
      <c r="I359" s="849">
        <v>91.2</v>
      </c>
      <c r="J359" s="849">
        <v>0.1</v>
      </c>
      <c r="K359" s="849">
        <v>9.1199999999999992</v>
      </c>
      <c r="L359" s="849">
        <v>1</v>
      </c>
      <c r="M359" s="849">
        <v>91.199999999999989</v>
      </c>
      <c r="N359" s="849">
        <v>0.3</v>
      </c>
      <c r="O359" s="849">
        <v>27.36</v>
      </c>
      <c r="P359" s="837">
        <v>3</v>
      </c>
      <c r="Q359" s="850">
        <v>91.2</v>
      </c>
    </row>
    <row r="360" spans="1:17" ht="14.4" customHeight="1" x14ac:dyDescent="0.3">
      <c r="A360" s="831" t="s">
        <v>586</v>
      </c>
      <c r="B360" s="832" t="s">
        <v>6368</v>
      </c>
      <c r="C360" s="832" t="s">
        <v>6570</v>
      </c>
      <c r="D360" s="832" t="s">
        <v>6925</v>
      </c>
      <c r="E360" s="832" t="s">
        <v>6579</v>
      </c>
      <c r="F360" s="849">
        <v>19</v>
      </c>
      <c r="G360" s="849">
        <v>1831.2199999999998</v>
      </c>
      <c r="H360" s="849">
        <v>0.52777777777777779</v>
      </c>
      <c r="I360" s="849">
        <v>96.38</v>
      </c>
      <c r="J360" s="849">
        <v>36</v>
      </c>
      <c r="K360" s="849">
        <v>3469.68</v>
      </c>
      <c r="L360" s="849">
        <v>1</v>
      </c>
      <c r="M360" s="849">
        <v>96.38</v>
      </c>
      <c r="N360" s="849">
        <v>35</v>
      </c>
      <c r="O360" s="849">
        <v>3373.3</v>
      </c>
      <c r="P360" s="837">
        <v>0.97222222222222232</v>
      </c>
      <c r="Q360" s="850">
        <v>96.38000000000001</v>
      </c>
    </row>
    <row r="361" spans="1:17" ht="14.4" customHeight="1" x14ac:dyDescent="0.3">
      <c r="A361" s="831" t="s">
        <v>586</v>
      </c>
      <c r="B361" s="832" t="s">
        <v>6368</v>
      </c>
      <c r="C361" s="832" t="s">
        <v>6570</v>
      </c>
      <c r="D361" s="832" t="s">
        <v>6578</v>
      </c>
      <c r="E361" s="832" t="s">
        <v>6579</v>
      </c>
      <c r="F361" s="849">
        <v>34</v>
      </c>
      <c r="G361" s="849">
        <v>4122.5</v>
      </c>
      <c r="H361" s="849">
        <v>0.57627118644067798</v>
      </c>
      <c r="I361" s="849">
        <v>121.25</v>
      </c>
      <c r="J361" s="849">
        <v>59</v>
      </c>
      <c r="K361" s="849">
        <v>7153.75</v>
      </c>
      <c r="L361" s="849">
        <v>1</v>
      </c>
      <c r="M361" s="849">
        <v>121.25</v>
      </c>
      <c r="N361" s="849">
        <v>32</v>
      </c>
      <c r="O361" s="849">
        <v>3880</v>
      </c>
      <c r="P361" s="837">
        <v>0.5423728813559322</v>
      </c>
      <c r="Q361" s="850">
        <v>121.25</v>
      </c>
    </row>
    <row r="362" spans="1:17" ht="14.4" customHeight="1" x14ac:dyDescent="0.3">
      <c r="A362" s="831" t="s">
        <v>586</v>
      </c>
      <c r="B362" s="832" t="s">
        <v>6368</v>
      </c>
      <c r="C362" s="832" t="s">
        <v>6570</v>
      </c>
      <c r="D362" s="832" t="s">
        <v>6926</v>
      </c>
      <c r="E362" s="832" t="s">
        <v>6579</v>
      </c>
      <c r="F362" s="849">
        <v>11</v>
      </c>
      <c r="G362" s="849">
        <v>1140.04</v>
      </c>
      <c r="H362" s="849">
        <v>3.6666666666666665</v>
      </c>
      <c r="I362" s="849">
        <v>103.64</v>
      </c>
      <c r="J362" s="849">
        <v>3</v>
      </c>
      <c r="K362" s="849">
        <v>310.92</v>
      </c>
      <c r="L362" s="849">
        <v>1</v>
      </c>
      <c r="M362" s="849">
        <v>103.64</v>
      </c>
      <c r="N362" s="849">
        <v>7</v>
      </c>
      <c r="O362" s="849">
        <v>725.48</v>
      </c>
      <c r="P362" s="837">
        <v>2.3333333333333335</v>
      </c>
      <c r="Q362" s="850">
        <v>103.64</v>
      </c>
    </row>
    <row r="363" spans="1:17" ht="14.4" customHeight="1" x14ac:dyDescent="0.3">
      <c r="A363" s="831" t="s">
        <v>586</v>
      </c>
      <c r="B363" s="832" t="s">
        <v>6368</v>
      </c>
      <c r="C363" s="832" t="s">
        <v>6570</v>
      </c>
      <c r="D363" s="832" t="s">
        <v>6927</v>
      </c>
      <c r="E363" s="832" t="s">
        <v>6579</v>
      </c>
      <c r="F363" s="849">
        <v>4</v>
      </c>
      <c r="G363" s="849">
        <v>456</v>
      </c>
      <c r="H363" s="849">
        <v>0.66666666666666663</v>
      </c>
      <c r="I363" s="849">
        <v>114</v>
      </c>
      <c r="J363" s="849">
        <v>6</v>
      </c>
      <c r="K363" s="849">
        <v>684</v>
      </c>
      <c r="L363" s="849">
        <v>1</v>
      </c>
      <c r="M363" s="849">
        <v>114</v>
      </c>
      <c r="N363" s="849">
        <v>2</v>
      </c>
      <c r="O363" s="849">
        <v>228</v>
      </c>
      <c r="P363" s="837">
        <v>0.33333333333333331</v>
      </c>
      <c r="Q363" s="850">
        <v>114</v>
      </c>
    </row>
    <row r="364" spans="1:17" ht="14.4" customHeight="1" x14ac:dyDescent="0.3">
      <c r="A364" s="831" t="s">
        <v>586</v>
      </c>
      <c r="B364" s="832" t="s">
        <v>6368</v>
      </c>
      <c r="C364" s="832" t="s">
        <v>6570</v>
      </c>
      <c r="D364" s="832" t="s">
        <v>6928</v>
      </c>
      <c r="E364" s="832" t="s">
        <v>6579</v>
      </c>
      <c r="F364" s="849">
        <v>2</v>
      </c>
      <c r="G364" s="849">
        <v>344.08</v>
      </c>
      <c r="H364" s="849"/>
      <c r="I364" s="849">
        <v>172.04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586</v>
      </c>
      <c r="B365" s="832" t="s">
        <v>6368</v>
      </c>
      <c r="C365" s="832" t="s">
        <v>6570</v>
      </c>
      <c r="D365" s="832" t="s">
        <v>6929</v>
      </c>
      <c r="E365" s="832" t="s">
        <v>6579</v>
      </c>
      <c r="F365" s="849">
        <v>224</v>
      </c>
      <c r="G365" s="849">
        <v>20195.84</v>
      </c>
      <c r="H365" s="849">
        <v>1.0275229357798166</v>
      </c>
      <c r="I365" s="849">
        <v>90.16</v>
      </c>
      <c r="J365" s="849">
        <v>218</v>
      </c>
      <c r="K365" s="849">
        <v>19654.879999999997</v>
      </c>
      <c r="L365" s="849">
        <v>1</v>
      </c>
      <c r="M365" s="849">
        <v>90.159999999999982</v>
      </c>
      <c r="N365" s="849">
        <v>266</v>
      </c>
      <c r="O365" s="849">
        <v>23982.560000000001</v>
      </c>
      <c r="P365" s="837">
        <v>1.2201834862385323</v>
      </c>
      <c r="Q365" s="850">
        <v>90.160000000000011</v>
      </c>
    </row>
    <row r="366" spans="1:17" ht="14.4" customHeight="1" x14ac:dyDescent="0.3">
      <c r="A366" s="831" t="s">
        <v>586</v>
      </c>
      <c r="B366" s="832" t="s">
        <v>6368</v>
      </c>
      <c r="C366" s="832" t="s">
        <v>6570</v>
      </c>
      <c r="D366" s="832" t="s">
        <v>6930</v>
      </c>
      <c r="E366" s="832" t="s">
        <v>6931</v>
      </c>
      <c r="F366" s="849">
        <v>6</v>
      </c>
      <c r="G366" s="849">
        <v>1399.0800000000002</v>
      </c>
      <c r="H366" s="849"/>
      <c r="I366" s="849">
        <v>233.18000000000004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586</v>
      </c>
      <c r="B367" s="832" t="s">
        <v>6368</v>
      </c>
      <c r="C367" s="832" t="s">
        <v>6570</v>
      </c>
      <c r="D367" s="832" t="s">
        <v>6932</v>
      </c>
      <c r="E367" s="832" t="s">
        <v>6933</v>
      </c>
      <c r="F367" s="849">
        <v>4</v>
      </c>
      <c r="G367" s="849">
        <v>17808.240000000002</v>
      </c>
      <c r="H367" s="849">
        <v>1.3333333333333335</v>
      </c>
      <c r="I367" s="849">
        <v>4452.0600000000004</v>
      </c>
      <c r="J367" s="849">
        <v>3</v>
      </c>
      <c r="K367" s="849">
        <v>13356.18</v>
      </c>
      <c r="L367" s="849">
        <v>1</v>
      </c>
      <c r="M367" s="849">
        <v>4452.0600000000004</v>
      </c>
      <c r="N367" s="849">
        <v>6</v>
      </c>
      <c r="O367" s="849">
        <v>26712.36</v>
      </c>
      <c r="P367" s="837">
        <v>2</v>
      </c>
      <c r="Q367" s="850">
        <v>4452.0600000000004</v>
      </c>
    </row>
    <row r="368" spans="1:17" ht="14.4" customHeight="1" x14ac:dyDescent="0.3">
      <c r="A368" s="831" t="s">
        <v>586</v>
      </c>
      <c r="B368" s="832" t="s">
        <v>6368</v>
      </c>
      <c r="C368" s="832" t="s">
        <v>6570</v>
      </c>
      <c r="D368" s="832" t="s">
        <v>6934</v>
      </c>
      <c r="E368" s="832" t="s">
        <v>6935</v>
      </c>
      <c r="F368" s="849">
        <v>1</v>
      </c>
      <c r="G368" s="849">
        <v>1831.25</v>
      </c>
      <c r="H368" s="849">
        <v>1</v>
      </c>
      <c r="I368" s="849">
        <v>1831.25</v>
      </c>
      <c r="J368" s="849">
        <v>1</v>
      </c>
      <c r="K368" s="849">
        <v>1831.25</v>
      </c>
      <c r="L368" s="849">
        <v>1</v>
      </c>
      <c r="M368" s="849">
        <v>1831.25</v>
      </c>
      <c r="N368" s="849">
        <v>2</v>
      </c>
      <c r="O368" s="849">
        <v>3662.5</v>
      </c>
      <c r="P368" s="837">
        <v>2</v>
      </c>
      <c r="Q368" s="850">
        <v>1831.25</v>
      </c>
    </row>
    <row r="369" spans="1:17" ht="14.4" customHeight="1" x14ac:dyDescent="0.3">
      <c r="A369" s="831" t="s">
        <v>586</v>
      </c>
      <c r="B369" s="832" t="s">
        <v>6368</v>
      </c>
      <c r="C369" s="832" t="s">
        <v>6570</v>
      </c>
      <c r="D369" s="832" t="s">
        <v>6580</v>
      </c>
      <c r="E369" s="832" t="s">
        <v>6581</v>
      </c>
      <c r="F369" s="849">
        <v>1</v>
      </c>
      <c r="G369" s="849">
        <v>12681.98</v>
      </c>
      <c r="H369" s="849">
        <v>0.5</v>
      </c>
      <c r="I369" s="849">
        <v>12681.98</v>
      </c>
      <c r="J369" s="849">
        <v>2</v>
      </c>
      <c r="K369" s="849">
        <v>25363.96</v>
      </c>
      <c r="L369" s="849">
        <v>1</v>
      </c>
      <c r="M369" s="849">
        <v>12681.98</v>
      </c>
      <c r="N369" s="849">
        <v>2</v>
      </c>
      <c r="O369" s="849">
        <v>25363.96</v>
      </c>
      <c r="P369" s="837">
        <v>1</v>
      </c>
      <c r="Q369" s="850">
        <v>12681.98</v>
      </c>
    </row>
    <row r="370" spans="1:17" ht="14.4" customHeight="1" x14ac:dyDescent="0.3">
      <c r="A370" s="831" t="s">
        <v>586</v>
      </c>
      <c r="B370" s="832" t="s">
        <v>6368</v>
      </c>
      <c r="C370" s="832" t="s">
        <v>6570</v>
      </c>
      <c r="D370" s="832" t="s">
        <v>6936</v>
      </c>
      <c r="E370" s="832" t="s">
        <v>6937</v>
      </c>
      <c r="F370" s="849">
        <v>5</v>
      </c>
      <c r="G370" s="849">
        <v>24510</v>
      </c>
      <c r="H370" s="849">
        <v>0.33333333333333331</v>
      </c>
      <c r="I370" s="849">
        <v>4902</v>
      </c>
      <c r="J370" s="849">
        <v>15</v>
      </c>
      <c r="K370" s="849">
        <v>73530</v>
      </c>
      <c r="L370" s="849">
        <v>1</v>
      </c>
      <c r="M370" s="849">
        <v>4902</v>
      </c>
      <c r="N370" s="849">
        <v>12</v>
      </c>
      <c r="O370" s="849">
        <v>58824</v>
      </c>
      <c r="P370" s="837">
        <v>0.8</v>
      </c>
      <c r="Q370" s="850">
        <v>4902</v>
      </c>
    </row>
    <row r="371" spans="1:17" ht="14.4" customHeight="1" x14ac:dyDescent="0.3">
      <c r="A371" s="831" t="s">
        <v>586</v>
      </c>
      <c r="B371" s="832" t="s">
        <v>6368</v>
      </c>
      <c r="C371" s="832" t="s">
        <v>6570</v>
      </c>
      <c r="D371" s="832" t="s">
        <v>6938</v>
      </c>
      <c r="E371" s="832" t="s">
        <v>6939</v>
      </c>
      <c r="F371" s="849">
        <v>1</v>
      </c>
      <c r="G371" s="849">
        <v>4819</v>
      </c>
      <c r="H371" s="849">
        <v>1</v>
      </c>
      <c r="I371" s="849">
        <v>4819</v>
      </c>
      <c r="J371" s="849">
        <v>1</v>
      </c>
      <c r="K371" s="849">
        <v>4819</v>
      </c>
      <c r="L371" s="849">
        <v>1</v>
      </c>
      <c r="M371" s="849">
        <v>4819</v>
      </c>
      <c r="N371" s="849">
        <v>1</v>
      </c>
      <c r="O371" s="849">
        <v>4819</v>
      </c>
      <c r="P371" s="837">
        <v>1</v>
      </c>
      <c r="Q371" s="850">
        <v>4819</v>
      </c>
    </row>
    <row r="372" spans="1:17" ht="14.4" customHeight="1" x14ac:dyDescent="0.3">
      <c r="A372" s="831" t="s">
        <v>586</v>
      </c>
      <c r="B372" s="832" t="s">
        <v>6368</v>
      </c>
      <c r="C372" s="832" t="s">
        <v>6570</v>
      </c>
      <c r="D372" s="832" t="s">
        <v>6940</v>
      </c>
      <c r="E372" s="832" t="s">
        <v>6941</v>
      </c>
      <c r="F372" s="849">
        <v>19</v>
      </c>
      <c r="G372" s="849">
        <v>94810</v>
      </c>
      <c r="H372" s="849">
        <v>0.70370370370370372</v>
      </c>
      <c r="I372" s="849">
        <v>4990</v>
      </c>
      <c r="J372" s="849">
        <v>27</v>
      </c>
      <c r="K372" s="849">
        <v>134730</v>
      </c>
      <c r="L372" s="849">
        <v>1</v>
      </c>
      <c r="M372" s="849">
        <v>4990</v>
      </c>
      <c r="N372" s="849">
        <v>25</v>
      </c>
      <c r="O372" s="849">
        <v>124750</v>
      </c>
      <c r="P372" s="837">
        <v>0.92592592592592593</v>
      </c>
      <c r="Q372" s="850">
        <v>4990</v>
      </c>
    </row>
    <row r="373" spans="1:17" ht="14.4" customHeight="1" x14ac:dyDescent="0.3">
      <c r="A373" s="831" t="s">
        <v>586</v>
      </c>
      <c r="B373" s="832" t="s">
        <v>6368</v>
      </c>
      <c r="C373" s="832" t="s">
        <v>6570</v>
      </c>
      <c r="D373" s="832" t="s">
        <v>6942</v>
      </c>
      <c r="E373" s="832" t="s">
        <v>6943</v>
      </c>
      <c r="F373" s="849">
        <v>2</v>
      </c>
      <c r="G373" s="849">
        <v>2972.3</v>
      </c>
      <c r="H373" s="849">
        <v>0.66666666666666663</v>
      </c>
      <c r="I373" s="849">
        <v>1486.15</v>
      </c>
      <c r="J373" s="849">
        <v>3</v>
      </c>
      <c r="K373" s="849">
        <v>4458.4500000000007</v>
      </c>
      <c r="L373" s="849">
        <v>1</v>
      </c>
      <c r="M373" s="849">
        <v>1486.1500000000003</v>
      </c>
      <c r="N373" s="849">
        <v>4</v>
      </c>
      <c r="O373" s="849">
        <v>5944.6</v>
      </c>
      <c r="P373" s="837">
        <v>1.3333333333333333</v>
      </c>
      <c r="Q373" s="850">
        <v>1486.15</v>
      </c>
    </row>
    <row r="374" spans="1:17" ht="14.4" customHeight="1" x14ac:dyDescent="0.3">
      <c r="A374" s="831" t="s">
        <v>586</v>
      </c>
      <c r="B374" s="832" t="s">
        <v>6368</v>
      </c>
      <c r="C374" s="832" t="s">
        <v>6570</v>
      </c>
      <c r="D374" s="832" t="s">
        <v>6944</v>
      </c>
      <c r="E374" s="832" t="s">
        <v>6945</v>
      </c>
      <c r="F374" s="849"/>
      <c r="G374" s="849"/>
      <c r="H374" s="849"/>
      <c r="I374" s="849"/>
      <c r="J374" s="849">
        <v>1</v>
      </c>
      <c r="K374" s="849">
        <v>2916.33</v>
      </c>
      <c r="L374" s="849">
        <v>1</v>
      </c>
      <c r="M374" s="849">
        <v>2916.33</v>
      </c>
      <c r="N374" s="849">
        <v>4</v>
      </c>
      <c r="O374" s="849">
        <v>11665.32</v>
      </c>
      <c r="P374" s="837">
        <v>4</v>
      </c>
      <c r="Q374" s="850">
        <v>2916.33</v>
      </c>
    </row>
    <row r="375" spans="1:17" ht="14.4" customHeight="1" x14ac:dyDescent="0.3">
      <c r="A375" s="831" t="s">
        <v>586</v>
      </c>
      <c r="B375" s="832" t="s">
        <v>6368</v>
      </c>
      <c r="C375" s="832" t="s">
        <v>6570</v>
      </c>
      <c r="D375" s="832" t="s">
        <v>6946</v>
      </c>
      <c r="E375" s="832" t="s">
        <v>6947</v>
      </c>
      <c r="F375" s="849">
        <v>2</v>
      </c>
      <c r="G375" s="849">
        <v>3262</v>
      </c>
      <c r="H375" s="849">
        <v>2</v>
      </c>
      <c r="I375" s="849">
        <v>1631</v>
      </c>
      <c r="J375" s="849">
        <v>1</v>
      </c>
      <c r="K375" s="849">
        <v>1631</v>
      </c>
      <c r="L375" s="849">
        <v>1</v>
      </c>
      <c r="M375" s="849">
        <v>1631</v>
      </c>
      <c r="N375" s="849">
        <v>2</v>
      </c>
      <c r="O375" s="849">
        <v>3262</v>
      </c>
      <c r="P375" s="837">
        <v>2</v>
      </c>
      <c r="Q375" s="850">
        <v>1631</v>
      </c>
    </row>
    <row r="376" spans="1:17" ht="14.4" customHeight="1" x14ac:dyDescent="0.3">
      <c r="A376" s="831" t="s">
        <v>586</v>
      </c>
      <c r="B376" s="832" t="s">
        <v>6368</v>
      </c>
      <c r="C376" s="832" t="s">
        <v>6570</v>
      </c>
      <c r="D376" s="832" t="s">
        <v>6948</v>
      </c>
      <c r="E376" s="832" t="s">
        <v>6949</v>
      </c>
      <c r="F376" s="849">
        <v>1</v>
      </c>
      <c r="G376" s="849">
        <v>2834.45</v>
      </c>
      <c r="H376" s="849">
        <v>0.25</v>
      </c>
      <c r="I376" s="849">
        <v>2834.45</v>
      </c>
      <c r="J376" s="849">
        <v>4</v>
      </c>
      <c r="K376" s="849">
        <v>11337.8</v>
      </c>
      <c r="L376" s="849">
        <v>1</v>
      </c>
      <c r="M376" s="849">
        <v>2834.45</v>
      </c>
      <c r="N376" s="849">
        <v>2</v>
      </c>
      <c r="O376" s="849">
        <v>5668.9</v>
      </c>
      <c r="P376" s="837">
        <v>0.5</v>
      </c>
      <c r="Q376" s="850">
        <v>2834.45</v>
      </c>
    </row>
    <row r="377" spans="1:17" ht="14.4" customHeight="1" x14ac:dyDescent="0.3">
      <c r="A377" s="831" t="s">
        <v>586</v>
      </c>
      <c r="B377" s="832" t="s">
        <v>6368</v>
      </c>
      <c r="C377" s="832" t="s">
        <v>6570</v>
      </c>
      <c r="D377" s="832" t="s">
        <v>6950</v>
      </c>
      <c r="E377" s="832" t="s">
        <v>6949</v>
      </c>
      <c r="F377" s="849">
        <v>2</v>
      </c>
      <c r="G377" s="849">
        <v>8603.9</v>
      </c>
      <c r="H377" s="849"/>
      <c r="I377" s="849">
        <v>4301.95</v>
      </c>
      <c r="J377" s="849"/>
      <c r="K377" s="849"/>
      <c r="L377" s="849"/>
      <c r="M377" s="849"/>
      <c r="N377" s="849">
        <v>3</v>
      </c>
      <c r="O377" s="849">
        <v>12905.849999999999</v>
      </c>
      <c r="P377" s="837"/>
      <c r="Q377" s="850">
        <v>4301.95</v>
      </c>
    </row>
    <row r="378" spans="1:17" ht="14.4" customHeight="1" x14ac:dyDescent="0.3">
      <c r="A378" s="831" t="s">
        <v>586</v>
      </c>
      <c r="B378" s="832" t="s">
        <v>6368</v>
      </c>
      <c r="C378" s="832" t="s">
        <v>6570</v>
      </c>
      <c r="D378" s="832" t="s">
        <v>6951</v>
      </c>
      <c r="E378" s="832" t="s">
        <v>6952</v>
      </c>
      <c r="F378" s="849">
        <v>23</v>
      </c>
      <c r="G378" s="849">
        <v>28698.94</v>
      </c>
      <c r="H378" s="849">
        <v>1.5333333333333332</v>
      </c>
      <c r="I378" s="849">
        <v>1247.78</v>
      </c>
      <c r="J378" s="849">
        <v>15</v>
      </c>
      <c r="K378" s="849">
        <v>18716.7</v>
      </c>
      <c r="L378" s="849">
        <v>1</v>
      </c>
      <c r="M378" s="849">
        <v>1247.78</v>
      </c>
      <c r="N378" s="849">
        <v>50</v>
      </c>
      <c r="O378" s="849">
        <v>62389</v>
      </c>
      <c r="P378" s="837">
        <v>3.333333333333333</v>
      </c>
      <c r="Q378" s="850">
        <v>1247.78</v>
      </c>
    </row>
    <row r="379" spans="1:17" ht="14.4" customHeight="1" x14ac:dyDescent="0.3">
      <c r="A379" s="831" t="s">
        <v>586</v>
      </c>
      <c r="B379" s="832" t="s">
        <v>6368</v>
      </c>
      <c r="C379" s="832" t="s">
        <v>6570</v>
      </c>
      <c r="D379" s="832" t="s">
        <v>6953</v>
      </c>
      <c r="E379" s="832" t="s">
        <v>6952</v>
      </c>
      <c r="F379" s="849">
        <v>65</v>
      </c>
      <c r="G379" s="849">
        <v>92422.849999999991</v>
      </c>
      <c r="H379" s="849">
        <v>0.84415584415584399</v>
      </c>
      <c r="I379" s="849">
        <v>1421.8899999999999</v>
      </c>
      <c r="J379" s="849">
        <v>77</v>
      </c>
      <c r="K379" s="849">
        <v>109485.53000000001</v>
      </c>
      <c r="L379" s="849">
        <v>1</v>
      </c>
      <c r="M379" s="849">
        <v>1421.89</v>
      </c>
      <c r="N379" s="849">
        <v>57</v>
      </c>
      <c r="O379" s="849">
        <v>81047.73</v>
      </c>
      <c r="P379" s="837">
        <v>0.74025974025974017</v>
      </c>
      <c r="Q379" s="850">
        <v>1421.8899999999999</v>
      </c>
    </row>
    <row r="380" spans="1:17" ht="14.4" customHeight="1" x14ac:dyDescent="0.3">
      <c r="A380" s="831" t="s">
        <v>586</v>
      </c>
      <c r="B380" s="832" t="s">
        <v>6368</v>
      </c>
      <c r="C380" s="832" t="s">
        <v>6570</v>
      </c>
      <c r="D380" s="832" t="s">
        <v>6954</v>
      </c>
      <c r="E380" s="832" t="s">
        <v>6952</v>
      </c>
      <c r="F380" s="849">
        <v>31</v>
      </c>
      <c r="G380" s="849">
        <v>51339.41</v>
      </c>
      <c r="H380" s="849">
        <v>0.79487179487179493</v>
      </c>
      <c r="I380" s="849">
        <v>1656.1100000000001</v>
      </c>
      <c r="J380" s="849">
        <v>39</v>
      </c>
      <c r="K380" s="849">
        <v>64588.29</v>
      </c>
      <c r="L380" s="849">
        <v>1</v>
      </c>
      <c r="M380" s="849">
        <v>1656.1100000000001</v>
      </c>
      <c r="N380" s="849">
        <v>46</v>
      </c>
      <c r="O380" s="849">
        <v>76181.06</v>
      </c>
      <c r="P380" s="837">
        <v>1.1794871794871795</v>
      </c>
      <c r="Q380" s="850">
        <v>1656.11</v>
      </c>
    </row>
    <row r="381" spans="1:17" ht="14.4" customHeight="1" x14ac:dyDescent="0.3">
      <c r="A381" s="831" t="s">
        <v>586</v>
      </c>
      <c r="B381" s="832" t="s">
        <v>6368</v>
      </c>
      <c r="C381" s="832" t="s">
        <v>6570</v>
      </c>
      <c r="D381" s="832" t="s">
        <v>6955</v>
      </c>
      <c r="E381" s="832" t="s">
        <v>6952</v>
      </c>
      <c r="F381" s="849">
        <v>9</v>
      </c>
      <c r="G381" s="849">
        <v>16014.96</v>
      </c>
      <c r="H381" s="849">
        <v>1.2857142857142856</v>
      </c>
      <c r="I381" s="849">
        <v>1779.4399999999998</v>
      </c>
      <c r="J381" s="849">
        <v>7</v>
      </c>
      <c r="K381" s="849">
        <v>12456.08</v>
      </c>
      <c r="L381" s="849">
        <v>1</v>
      </c>
      <c r="M381" s="849">
        <v>1779.44</v>
      </c>
      <c r="N381" s="849">
        <v>12</v>
      </c>
      <c r="O381" s="849">
        <v>21353.279999999999</v>
      </c>
      <c r="P381" s="837">
        <v>1.7142857142857142</v>
      </c>
      <c r="Q381" s="850">
        <v>1779.4399999999998</v>
      </c>
    </row>
    <row r="382" spans="1:17" ht="14.4" customHeight="1" x14ac:dyDescent="0.3">
      <c r="A382" s="831" t="s">
        <v>586</v>
      </c>
      <c r="B382" s="832" t="s">
        <v>6368</v>
      </c>
      <c r="C382" s="832" t="s">
        <v>6570</v>
      </c>
      <c r="D382" s="832" t="s">
        <v>6582</v>
      </c>
      <c r="E382" s="832" t="s">
        <v>6583</v>
      </c>
      <c r="F382" s="849">
        <v>68</v>
      </c>
      <c r="G382" s="849">
        <v>96547.76</v>
      </c>
      <c r="H382" s="849">
        <v>0.87179487179487181</v>
      </c>
      <c r="I382" s="849">
        <v>1419.82</v>
      </c>
      <c r="J382" s="849">
        <v>78</v>
      </c>
      <c r="K382" s="849">
        <v>110745.95999999999</v>
      </c>
      <c r="L382" s="849">
        <v>1</v>
      </c>
      <c r="M382" s="849">
        <v>1419.82</v>
      </c>
      <c r="N382" s="849">
        <v>75</v>
      </c>
      <c r="O382" s="849">
        <v>106486.5</v>
      </c>
      <c r="P382" s="837">
        <v>0.96153846153846156</v>
      </c>
      <c r="Q382" s="850">
        <v>1419.82</v>
      </c>
    </row>
    <row r="383" spans="1:17" ht="14.4" customHeight="1" x14ac:dyDescent="0.3">
      <c r="A383" s="831" t="s">
        <v>586</v>
      </c>
      <c r="B383" s="832" t="s">
        <v>6368</v>
      </c>
      <c r="C383" s="832" t="s">
        <v>6570</v>
      </c>
      <c r="D383" s="832" t="s">
        <v>6956</v>
      </c>
      <c r="E383" s="832" t="s">
        <v>6583</v>
      </c>
      <c r="F383" s="849">
        <v>55</v>
      </c>
      <c r="G383" s="849">
        <v>85100.95</v>
      </c>
      <c r="H383" s="849">
        <v>1.1702127659574468</v>
      </c>
      <c r="I383" s="849">
        <v>1547.29</v>
      </c>
      <c r="J383" s="849">
        <v>47</v>
      </c>
      <c r="K383" s="849">
        <v>72722.62999999999</v>
      </c>
      <c r="L383" s="849">
        <v>1</v>
      </c>
      <c r="M383" s="849">
        <v>1547.2899999999997</v>
      </c>
      <c r="N383" s="849">
        <v>41</v>
      </c>
      <c r="O383" s="849">
        <v>63438.89</v>
      </c>
      <c r="P383" s="837">
        <v>0.87234042553191504</v>
      </c>
      <c r="Q383" s="850">
        <v>1547.29</v>
      </c>
    </row>
    <row r="384" spans="1:17" ht="14.4" customHeight="1" x14ac:dyDescent="0.3">
      <c r="A384" s="831" t="s">
        <v>586</v>
      </c>
      <c r="B384" s="832" t="s">
        <v>6368</v>
      </c>
      <c r="C384" s="832" t="s">
        <v>6570</v>
      </c>
      <c r="D384" s="832" t="s">
        <v>6957</v>
      </c>
      <c r="E384" s="832" t="s">
        <v>6583</v>
      </c>
      <c r="F384" s="849">
        <v>2</v>
      </c>
      <c r="G384" s="849">
        <v>3289.42</v>
      </c>
      <c r="H384" s="849">
        <v>0.25</v>
      </c>
      <c r="I384" s="849">
        <v>1644.71</v>
      </c>
      <c r="J384" s="849">
        <v>8</v>
      </c>
      <c r="K384" s="849">
        <v>13157.68</v>
      </c>
      <c r="L384" s="849">
        <v>1</v>
      </c>
      <c r="M384" s="849">
        <v>1644.71</v>
      </c>
      <c r="N384" s="849">
        <v>7</v>
      </c>
      <c r="O384" s="849">
        <v>11512.970000000001</v>
      </c>
      <c r="P384" s="837">
        <v>0.87500000000000011</v>
      </c>
      <c r="Q384" s="850">
        <v>1644.7100000000003</v>
      </c>
    </row>
    <row r="385" spans="1:17" ht="14.4" customHeight="1" x14ac:dyDescent="0.3">
      <c r="A385" s="831" t="s">
        <v>586</v>
      </c>
      <c r="B385" s="832" t="s">
        <v>6368</v>
      </c>
      <c r="C385" s="832" t="s">
        <v>6570</v>
      </c>
      <c r="D385" s="832" t="s">
        <v>6958</v>
      </c>
      <c r="E385" s="832" t="s">
        <v>6583</v>
      </c>
      <c r="F385" s="849">
        <v>4</v>
      </c>
      <c r="G385" s="849">
        <v>7134.32</v>
      </c>
      <c r="H385" s="849"/>
      <c r="I385" s="849">
        <v>1783.58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586</v>
      </c>
      <c r="B386" s="832" t="s">
        <v>6368</v>
      </c>
      <c r="C386" s="832" t="s">
        <v>6570</v>
      </c>
      <c r="D386" s="832" t="s">
        <v>6959</v>
      </c>
      <c r="E386" s="832" t="s">
        <v>6960</v>
      </c>
      <c r="F386" s="849">
        <v>129</v>
      </c>
      <c r="G386" s="849">
        <v>101818.41</v>
      </c>
      <c r="H386" s="849">
        <v>0.71270718232044206</v>
      </c>
      <c r="I386" s="849">
        <v>789.29000000000008</v>
      </c>
      <c r="J386" s="849">
        <v>181</v>
      </c>
      <c r="K386" s="849">
        <v>142861.49</v>
      </c>
      <c r="L386" s="849">
        <v>1</v>
      </c>
      <c r="M386" s="849">
        <v>789.29</v>
      </c>
      <c r="N386" s="849">
        <v>264</v>
      </c>
      <c r="O386" s="849">
        <v>208372.55999999997</v>
      </c>
      <c r="P386" s="837">
        <v>1.458563535911602</v>
      </c>
      <c r="Q386" s="850">
        <v>789.28999999999985</v>
      </c>
    </row>
    <row r="387" spans="1:17" ht="14.4" customHeight="1" x14ac:dyDescent="0.3">
      <c r="A387" s="831" t="s">
        <v>586</v>
      </c>
      <c r="B387" s="832" t="s">
        <v>6368</v>
      </c>
      <c r="C387" s="832" t="s">
        <v>6570</v>
      </c>
      <c r="D387" s="832" t="s">
        <v>6961</v>
      </c>
      <c r="E387" s="832" t="s">
        <v>6962</v>
      </c>
      <c r="F387" s="849">
        <v>1</v>
      </c>
      <c r="G387" s="849">
        <v>2603.5500000000002</v>
      </c>
      <c r="H387" s="849">
        <v>1</v>
      </c>
      <c r="I387" s="849">
        <v>2603.5500000000002</v>
      </c>
      <c r="J387" s="849">
        <v>1</v>
      </c>
      <c r="K387" s="849">
        <v>2603.5500000000002</v>
      </c>
      <c r="L387" s="849">
        <v>1</v>
      </c>
      <c r="M387" s="849">
        <v>2603.5500000000002</v>
      </c>
      <c r="N387" s="849">
        <v>1</v>
      </c>
      <c r="O387" s="849">
        <v>2603.5500000000002</v>
      </c>
      <c r="P387" s="837">
        <v>1</v>
      </c>
      <c r="Q387" s="850">
        <v>2603.5500000000002</v>
      </c>
    </row>
    <row r="388" spans="1:17" ht="14.4" customHeight="1" x14ac:dyDescent="0.3">
      <c r="A388" s="831" t="s">
        <v>586</v>
      </c>
      <c r="B388" s="832" t="s">
        <v>6368</v>
      </c>
      <c r="C388" s="832" t="s">
        <v>6570</v>
      </c>
      <c r="D388" s="832" t="s">
        <v>6963</v>
      </c>
      <c r="E388" s="832" t="s">
        <v>6964</v>
      </c>
      <c r="F388" s="849">
        <v>11</v>
      </c>
      <c r="G388" s="849">
        <v>90447.61</v>
      </c>
      <c r="H388" s="849">
        <v>0.57894736842105265</v>
      </c>
      <c r="I388" s="849">
        <v>8222.51</v>
      </c>
      <c r="J388" s="849">
        <v>19</v>
      </c>
      <c r="K388" s="849">
        <v>156227.69</v>
      </c>
      <c r="L388" s="849">
        <v>1</v>
      </c>
      <c r="M388" s="849">
        <v>8222.51</v>
      </c>
      <c r="N388" s="849">
        <v>16</v>
      </c>
      <c r="O388" s="849">
        <v>131560.16</v>
      </c>
      <c r="P388" s="837">
        <v>0.8421052631578948</v>
      </c>
      <c r="Q388" s="850">
        <v>8222.51</v>
      </c>
    </row>
    <row r="389" spans="1:17" ht="14.4" customHeight="1" x14ac:dyDescent="0.3">
      <c r="A389" s="831" t="s">
        <v>586</v>
      </c>
      <c r="B389" s="832" t="s">
        <v>6368</v>
      </c>
      <c r="C389" s="832" t="s">
        <v>6570</v>
      </c>
      <c r="D389" s="832" t="s">
        <v>6965</v>
      </c>
      <c r="E389" s="832" t="s">
        <v>6966</v>
      </c>
      <c r="F389" s="849"/>
      <c r="G389" s="849"/>
      <c r="H389" s="849"/>
      <c r="I389" s="849"/>
      <c r="J389" s="849"/>
      <c r="K389" s="849"/>
      <c r="L389" s="849"/>
      <c r="M389" s="849"/>
      <c r="N389" s="849">
        <v>3</v>
      </c>
      <c r="O389" s="849">
        <v>966.62999999999988</v>
      </c>
      <c r="P389" s="837"/>
      <c r="Q389" s="850">
        <v>322.20999999999998</v>
      </c>
    </row>
    <row r="390" spans="1:17" ht="14.4" customHeight="1" x14ac:dyDescent="0.3">
      <c r="A390" s="831" t="s">
        <v>586</v>
      </c>
      <c r="B390" s="832" t="s">
        <v>6368</v>
      </c>
      <c r="C390" s="832" t="s">
        <v>6570</v>
      </c>
      <c r="D390" s="832" t="s">
        <v>6967</v>
      </c>
      <c r="E390" s="832" t="s">
        <v>6583</v>
      </c>
      <c r="F390" s="849">
        <v>47</v>
      </c>
      <c r="G390" s="849">
        <v>59912.31</v>
      </c>
      <c r="H390" s="849">
        <v>0.5662650602409639</v>
      </c>
      <c r="I390" s="849">
        <v>1274.73</v>
      </c>
      <c r="J390" s="849">
        <v>83</v>
      </c>
      <c r="K390" s="849">
        <v>105802.59</v>
      </c>
      <c r="L390" s="849">
        <v>1</v>
      </c>
      <c r="M390" s="849">
        <v>1274.73</v>
      </c>
      <c r="N390" s="849">
        <v>50</v>
      </c>
      <c r="O390" s="849">
        <v>63736.5</v>
      </c>
      <c r="P390" s="837">
        <v>0.60240963855421692</v>
      </c>
      <c r="Q390" s="850">
        <v>1274.73</v>
      </c>
    </row>
    <row r="391" spans="1:17" ht="14.4" customHeight="1" x14ac:dyDescent="0.3">
      <c r="A391" s="831" t="s">
        <v>586</v>
      </c>
      <c r="B391" s="832" t="s">
        <v>6368</v>
      </c>
      <c r="C391" s="832" t="s">
        <v>6570</v>
      </c>
      <c r="D391" s="832" t="s">
        <v>6968</v>
      </c>
      <c r="E391" s="832" t="s">
        <v>6969</v>
      </c>
      <c r="F391" s="849">
        <v>7</v>
      </c>
      <c r="G391" s="849">
        <v>88483.709999999992</v>
      </c>
      <c r="H391" s="849">
        <v>0.77777777777777768</v>
      </c>
      <c r="I391" s="849">
        <v>12640.529999999999</v>
      </c>
      <c r="J391" s="849">
        <v>9</v>
      </c>
      <c r="K391" s="849">
        <v>113764.77</v>
      </c>
      <c r="L391" s="849">
        <v>1</v>
      </c>
      <c r="M391" s="849">
        <v>12640.53</v>
      </c>
      <c r="N391" s="849">
        <v>4</v>
      </c>
      <c r="O391" s="849">
        <v>50562.12</v>
      </c>
      <c r="P391" s="837">
        <v>0.44444444444444448</v>
      </c>
      <c r="Q391" s="850">
        <v>12640.53</v>
      </c>
    </row>
    <row r="392" spans="1:17" ht="14.4" customHeight="1" x14ac:dyDescent="0.3">
      <c r="A392" s="831" t="s">
        <v>586</v>
      </c>
      <c r="B392" s="832" t="s">
        <v>6368</v>
      </c>
      <c r="C392" s="832" t="s">
        <v>6570</v>
      </c>
      <c r="D392" s="832" t="s">
        <v>6970</v>
      </c>
      <c r="E392" s="832" t="s">
        <v>6971</v>
      </c>
      <c r="F392" s="849">
        <v>5</v>
      </c>
      <c r="G392" s="849">
        <v>5244</v>
      </c>
      <c r="H392" s="849"/>
      <c r="I392" s="849">
        <v>1048.8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586</v>
      </c>
      <c r="B393" s="832" t="s">
        <v>6368</v>
      </c>
      <c r="C393" s="832" t="s">
        <v>6570</v>
      </c>
      <c r="D393" s="832" t="s">
        <v>6972</v>
      </c>
      <c r="E393" s="832" t="s">
        <v>6973</v>
      </c>
      <c r="F393" s="849">
        <v>3</v>
      </c>
      <c r="G393" s="849">
        <v>37355.729999999996</v>
      </c>
      <c r="H393" s="849">
        <v>1.4999999999999998</v>
      </c>
      <c r="I393" s="849">
        <v>12451.909999999998</v>
      </c>
      <c r="J393" s="849">
        <v>2</v>
      </c>
      <c r="K393" s="849">
        <v>24903.82</v>
      </c>
      <c r="L393" s="849">
        <v>1</v>
      </c>
      <c r="M393" s="849">
        <v>12451.91</v>
      </c>
      <c r="N393" s="849">
        <v>4</v>
      </c>
      <c r="O393" s="849">
        <v>49807.64</v>
      </c>
      <c r="P393" s="837">
        <v>2</v>
      </c>
      <c r="Q393" s="850">
        <v>12451.91</v>
      </c>
    </row>
    <row r="394" spans="1:17" ht="14.4" customHeight="1" x14ac:dyDescent="0.3">
      <c r="A394" s="831" t="s">
        <v>586</v>
      </c>
      <c r="B394" s="832" t="s">
        <v>6368</v>
      </c>
      <c r="C394" s="832" t="s">
        <v>6570</v>
      </c>
      <c r="D394" s="832" t="s">
        <v>6974</v>
      </c>
      <c r="E394" s="832" t="s">
        <v>6973</v>
      </c>
      <c r="F394" s="849">
        <v>1</v>
      </c>
      <c r="G394" s="849">
        <v>13282.04</v>
      </c>
      <c r="H394" s="849">
        <v>0.25</v>
      </c>
      <c r="I394" s="849">
        <v>13282.04</v>
      </c>
      <c r="J394" s="849">
        <v>4</v>
      </c>
      <c r="K394" s="849">
        <v>53128.160000000003</v>
      </c>
      <c r="L394" s="849">
        <v>1</v>
      </c>
      <c r="M394" s="849">
        <v>13282.04</v>
      </c>
      <c r="N394" s="849">
        <v>6</v>
      </c>
      <c r="O394" s="849">
        <v>79692.24000000002</v>
      </c>
      <c r="P394" s="837">
        <v>1.5000000000000002</v>
      </c>
      <c r="Q394" s="850">
        <v>13282.040000000003</v>
      </c>
    </row>
    <row r="395" spans="1:17" ht="14.4" customHeight="1" x14ac:dyDescent="0.3">
      <c r="A395" s="831" t="s">
        <v>586</v>
      </c>
      <c r="B395" s="832" t="s">
        <v>6368</v>
      </c>
      <c r="C395" s="832" t="s">
        <v>6570</v>
      </c>
      <c r="D395" s="832" t="s">
        <v>6975</v>
      </c>
      <c r="E395" s="832" t="s">
        <v>6971</v>
      </c>
      <c r="F395" s="849">
        <v>7</v>
      </c>
      <c r="G395" s="849">
        <v>8904</v>
      </c>
      <c r="H395" s="849">
        <v>0.63636363636363635</v>
      </c>
      <c r="I395" s="849">
        <v>1272</v>
      </c>
      <c r="J395" s="849">
        <v>11</v>
      </c>
      <c r="K395" s="849">
        <v>13992</v>
      </c>
      <c r="L395" s="849">
        <v>1</v>
      </c>
      <c r="M395" s="849">
        <v>1272</v>
      </c>
      <c r="N395" s="849">
        <v>6</v>
      </c>
      <c r="O395" s="849">
        <v>7632</v>
      </c>
      <c r="P395" s="837">
        <v>0.54545454545454541</v>
      </c>
      <c r="Q395" s="850">
        <v>1272</v>
      </c>
    </row>
    <row r="396" spans="1:17" ht="14.4" customHeight="1" x14ac:dyDescent="0.3">
      <c r="A396" s="831" t="s">
        <v>586</v>
      </c>
      <c r="B396" s="832" t="s">
        <v>6368</v>
      </c>
      <c r="C396" s="832" t="s">
        <v>6570</v>
      </c>
      <c r="D396" s="832" t="s">
        <v>6976</v>
      </c>
      <c r="E396" s="832" t="s">
        <v>6977</v>
      </c>
      <c r="F396" s="849">
        <v>3</v>
      </c>
      <c r="G396" s="849">
        <v>31886.850000000002</v>
      </c>
      <c r="H396" s="849">
        <v>1.5</v>
      </c>
      <c r="I396" s="849">
        <v>10628.95</v>
      </c>
      <c r="J396" s="849">
        <v>2</v>
      </c>
      <c r="K396" s="849">
        <v>21257.9</v>
      </c>
      <c r="L396" s="849">
        <v>1</v>
      </c>
      <c r="M396" s="849">
        <v>10628.95</v>
      </c>
      <c r="N396" s="849">
        <v>1</v>
      </c>
      <c r="O396" s="849">
        <v>10628.95</v>
      </c>
      <c r="P396" s="837">
        <v>0.5</v>
      </c>
      <c r="Q396" s="850">
        <v>10628.95</v>
      </c>
    </row>
    <row r="397" spans="1:17" ht="14.4" customHeight="1" x14ac:dyDescent="0.3">
      <c r="A397" s="831" t="s">
        <v>586</v>
      </c>
      <c r="B397" s="832" t="s">
        <v>6368</v>
      </c>
      <c r="C397" s="832" t="s">
        <v>6570</v>
      </c>
      <c r="D397" s="832" t="s">
        <v>6978</v>
      </c>
      <c r="E397" s="832" t="s">
        <v>6979</v>
      </c>
      <c r="F397" s="849">
        <v>1</v>
      </c>
      <c r="G397" s="849">
        <v>37159</v>
      </c>
      <c r="H397" s="849">
        <v>0.5</v>
      </c>
      <c r="I397" s="849">
        <v>37159</v>
      </c>
      <c r="J397" s="849">
        <v>2</v>
      </c>
      <c r="K397" s="849">
        <v>74318</v>
      </c>
      <c r="L397" s="849">
        <v>1</v>
      </c>
      <c r="M397" s="849">
        <v>37159</v>
      </c>
      <c r="N397" s="849">
        <v>2</v>
      </c>
      <c r="O397" s="849">
        <v>74318</v>
      </c>
      <c r="P397" s="837">
        <v>1</v>
      </c>
      <c r="Q397" s="850">
        <v>37159</v>
      </c>
    </row>
    <row r="398" spans="1:17" ht="14.4" customHeight="1" x14ac:dyDescent="0.3">
      <c r="A398" s="831" t="s">
        <v>586</v>
      </c>
      <c r="B398" s="832" t="s">
        <v>6368</v>
      </c>
      <c r="C398" s="832" t="s">
        <v>6570</v>
      </c>
      <c r="D398" s="832" t="s">
        <v>6980</v>
      </c>
      <c r="E398" s="832" t="s">
        <v>6981</v>
      </c>
      <c r="F398" s="849">
        <v>1</v>
      </c>
      <c r="G398" s="849">
        <v>9986</v>
      </c>
      <c r="H398" s="849">
        <v>0.5</v>
      </c>
      <c r="I398" s="849">
        <v>9986</v>
      </c>
      <c r="J398" s="849">
        <v>2</v>
      </c>
      <c r="K398" s="849">
        <v>19972</v>
      </c>
      <c r="L398" s="849">
        <v>1</v>
      </c>
      <c r="M398" s="849">
        <v>9986</v>
      </c>
      <c r="N398" s="849">
        <v>2</v>
      </c>
      <c r="O398" s="849">
        <v>19972</v>
      </c>
      <c r="P398" s="837">
        <v>1</v>
      </c>
      <c r="Q398" s="850">
        <v>9986</v>
      </c>
    </row>
    <row r="399" spans="1:17" ht="14.4" customHeight="1" x14ac:dyDescent="0.3">
      <c r="A399" s="831" t="s">
        <v>586</v>
      </c>
      <c r="B399" s="832" t="s">
        <v>6368</v>
      </c>
      <c r="C399" s="832" t="s">
        <v>6570</v>
      </c>
      <c r="D399" s="832" t="s">
        <v>6982</v>
      </c>
      <c r="E399" s="832" t="s">
        <v>6983</v>
      </c>
      <c r="F399" s="849">
        <v>1</v>
      </c>
      <c r="G399" s="849">
        <v>2347</v>
      </c>
      <c r="H399" s="849">
        <v>0.5</v>
      </c>
      <c r="I399" s="849">
        <v>2347</v>
      </c>
      <c r="J399" s="849">
        <v>2</v>
      </c>
      <c r="K399" s="849">
        <v>4694</v>
      </c>
      <c r="L399" s="849">
        <v>1</v>
      </c>
      <c r="M399" s="849">
        <v>2347</v>
      </c>
      <c r="N399" s="849">
        <v>1</v>
      </c>
      <c r="O399" s="849">
        <v>2347</v>
      </c>
      <c r="P399" s="837">
        <v>0.5</v>
      </c>
      <c r="Q399" s="850">
        <v>2347</v>
      </c>
    </row>
    <row r="400" spans="1:17" ht="14.4" customHeight="1" x14ac:dyDescent="0.3">
      <c r="A400" s="831" t="s">
        <v>586</v>
      </c>
      <c r="B400" s="832" t="s">
        <v>6368</v>
      </c>
      <c r="C400" s="832" t="s">
        <v>6570</v>
      </c>
      <c r="D400" s="832" t="s">
        <v>6984</v>
      </c>
      <c r="E400" s="832" t="s">
        <v>6985</v>
      </c>
      <c r="F400" s="849">
        <v>0</v>
      </c>
      <c r="G400" s="849">
        <v>0</v>
      </c>
      <c r="H400" s="849"/>
      <c r="I400" s="849"/>
      <c r="J400" s="849"/>
      <c r="K400" s="849"/>
      <c r="L400" s="849"/>
      <c r="M400" s="849"/>
      <c r="N400" s="849">
        <v>1</v>
      </c>
      <c r="O400" s="849">
        <v>6086</v>
      </c>
      <c r="P400" s="837"/>
      <c r="Q400" s="850">
        <v>6086</v>
      </c>
    </row>
    <row r="401" spans="1:17" ht="14.4" customHeight="1" x14ac:dyDescent="0.3">
      <c r="A401" s="831" t="s">
        <v>586</v>
      </c>
      <c r="B401" s="832" t="s">
        <v>6368</v>
      </c>
      <c r="C401" s="832" t="s">
        <v>6570</v>
      </c>
      <c r="D401" s="832" t="s">
        <v>6986</v>
      </c>
      <c r="E401" s="832" t="s">
        <v>6987</v>
      </c>
      <c r="F401" s="849">
        <v>12</v>
      </c>
      <c r="G401" s="849">
        <v>13142.759999999998</v>
      </c>
      <c r="H401" s="849">
        <v>1</v>
      </c>
      <c r="I401" s="849">
        <v>1095.2299999999998</v>
      </c>
      <c r="J401" s="849">
        <v>12</v>
      </c>
      <c r="K401" s="849">
        <v>13142.759999999998</v>
      </c>
      <c r="L401" s="849">
        <v>1</v>
      </c>
      <c r="M401" s="849">
        <v>1095.2299999999998</v>
      </c>
      <c r="N401" s="849">
        <v>11</v>
      </c>
      <c r="O401" s="849">
        <v>12047.529999999999</v>
      </c>
      <c r="P401" s="837">
        <v>0.91666666666666674</v>
      </c>
      <c r="Q401" s="850">
        <v>1095.2299999999998</v>
      </c>
    </row>
    <row r="402" spans="1:17" ht="14.4" customHeight="1" x14ac:dyDescent="0.3">
      <c r="A402" s="831" t="s">
        <v>586</v>
      </c>
      <c r="B402" s="832" t="s">
        <v>6368</v>
      </c>
      <c r="C402" s="832" t="s">
        <v>6570</v>
      </c>
      <c r="D402" s="832" t="s">
        <v>6988</v>
      </c>
      <c r="E402" s="832" t="s">
        <v>6989</v>
      </c>
      <c r="F402" s="849">
        <v>4</v>
      </c>
      <c r="G402" s="849">
        <v>46696</v>
      </c>
      <c r="H402" s="849">
        <v>4</v>
      </c>
      <c r="I402" s="849">
        <v>11674</v>
      </c>
      <c r="J402" s="849">
        <v>1</v>
      </c>
      <c r="K402" s="849">
        <v>11674</v>
      </c>
      <c r="L402" s="849">
        <v>1</v>
      </c>
      <c r="M402" s="849">
        <v>11674</v>
      </c>
      <c r="N402" s="849">
        <v>2</v>
      </c>
      <c r="O402" s="849">
        <v>23348</v>
      </c>
      <c r="P402" s="837">
        <v>2</v>
      </c>
      <c r="Q402" s="850">
        <v>11674</v>
      </c>
    </row>
    <row r="403" spans="1:17" ht="14.4" customHeight="1" x14ac:dyDescent="0.3">
      <c r="A403" s="831" t="s">
        <v>586</v>
      </c>
      <c r="B403" s="832" t="s">
        <v>6368</v>
      </c>
      <c r="C403" s="832" t="s">
        <v>6570</v>
      </c>
      <c r="D403" s="832" t="s">
        <v>6990</v>
      </c>
      <c r="E403" s="832" t="s">
        <v>6991</v>
      </c>
      <c r="F403" s="849">
        <v>31</v>
      </c>
      <c r="G403" s="849">
        <v>27982.769999999997</v>
      </c>
      <c r="H403" s="849">
        <v>0.96874999999999989</v>
      </c>
      <c r="I403" s="849">
        <v>902.66999999999985</v>
      </c>
      <c r="J403" s="849">
        <v>32</v>
      </c>
      <c r="K403" s="849">
        <v>28885.439999999999</v>
      </c>
      <c r="L403" s="849">
        <v>1</v>
      </c>
      <c r="M403" s="849">
        <v>902.67</v>
      </c>
      <c r="N403" s="849">
        <v>29</v>
      </c>
      <c r="O403" s="849">
        <v>26177.43</v>
      </c>
      <c r="P403" s="837">
        <v>0.90625</v>
      </c>
      <c r="Q403" s="850">
        <v>902.67</v>
      </c>
    </row>
    <row r="404" spans="1:17" ht="14.4" customHeight="1" x14ac:dyDescent="0.3">
      <c r="A404" s="831" t="s">
        <v>586</v>
      </c>
      <c r="B404" s="832" t="s">
        <v>6368</v>
      </c>
      <c r="C404" s="832" t="s">
        <v>6570</v>
      </c>
      <c r="D404" s="832" t="s">
        <v>6992</v>
      </c>
      <c r="E404" s="832" t="s">
        <v>6991</v>
      </c>
      <c r="F404" s="849">
        <v>26</v>
      </c>
      <c r="G404" s="849">
        <v>26764.920000000006</v>
      </c>
      <c r="H404" s="849">
        <v>1.7333333333333336</v>
      </c>
      <c r="I404" s="849">
        <v>1029.4200000000003</v>
      </c>
      <c r="J404" s="849">
        <v>15</v>
      </c>
      <c r="K404" s="849">
        <v>15441.300000000001</v>
      </c>
      <c r="L404" s="849">
        <v>1</v>
      </c>
      <c r="M404" s="849">
        <v>1029.42</v>
      </c>
      <c r="N404" s="849">
        <v>18</v>
      </c>
      <c r="O404" s="849">
        <v>18529.560000000001</v>
      </c>
      <c r="P404" s="837">
        <v>1.2</v>
      </c>
      <c r="Q404" s="850">
        <v>1029.42</v>
      </c>
    </row>
    <row r="405" spans="1:17" ht="14.4" customHeight="1" x14ac:dyDescent="0.3">
      <c r="A405" s="831" t="s">
        <v>586</v>
      </c>
      <c r="B405" s="832" t="s">
        <v>6368</v>
      </c>
      <c r="C405" s="832" t="s">
        <v>6570</v>
      </c>
      <c r="D405" s="832" t="s">
        <v>6993</v>
      </c>
      <c r="E405" s="832" t="s">
        <v>6994</v>
      </c>
      <c r="F405" s="849">
        <v>2</v>
      </c>
      <c r="G405" s="849">
        <v>2074.38</v>
      </c>
      <c r="H405" s="849">
        <v>1</v>
      </c>
      <c r="I405" s="849">
        <v>1037.19</v>
      </c>
      <c r="J405" s="849">
        <v>2</v>
      </c>
      <c r="K405" s="849">
        <v>2074.38</v>
      </c>
      <c r="L405" s="849">
        <v>1</v>
      </c>
      <c r="M405" s="849">
        <v>1037.19</v>
      </c>
      <c r="N405" s="849">
        <v>2</v>
      </c>
      <c r="O405" s="849">
        <v>2074.38</v>
      </c>
      <c r="P405" s="837">
        <v>1</v>
      </c>
      <c r="Q405" s="850">
        <v>1037.19</v>
      </c>
    </row>
    <row r="406" spans="1:17" ht="14.4" customHeight="1" x14ac:dyDescent="0.3">
      <c r="A406" s="831" t="s">
        <v>586</v>
      </c>
      <c r="B406" s="832" t="s">
        <v>6368</v>
      </c>
      <c r="C406" s="832" t="s">
        <v>6570</v>
      </c>
      <c r="D406" s="832" t="s">
        <v>6995</v>
      </c>
      <c r="E406" s="832" t="s">
        <v>6996</v>
      </c>
      <c r="F406" s="849">
        <v>12</v>
      </c>
      <c r="G406" s="849">
        <v>114053.87999999999</v>
      </c>
      <c r="H406" s="849">
        <v>1.1999999999999997</v>
      </c>
      <c r="I406" s="849">
        <v>9504.49</v>
      </c>
      <c r="J406" s="849">
        <v>10</v>
      </c>
      <c r="K406" s="849">
        <v>95044.900000000009</v>
      </c>
      <c r="L406" s="849">
        <v>1</v>
      </c>
      <c r="M406" s="849">
        <v>9504.4900000000016</v>
      </c>
      <c r="N406" s="849">
        <v>9</v>
      </c>
      <c r="O406" s="849">
        <v>85540.409999999989</v>
      </c>
      <c r="P406" s="837">
        <v>0.8999999999999998</v>
      </c>
      <c r="Q406" s="850">
        <v>9504.489999999998</v>
      </c>
    </row>
    <row r="407" spans="1:17" ht="14.4" customHeight="1" x14ac:dyDescent="0.3">
      <c r="A407" s="831" t="s">
        <v>586</v>
      </c>
      <c r="B407" s="832" t="s">
        <v>6368</v>
      </c>
      <c r="C407" s="832" t="s">
        <v>6570</v>
      </c>
      <c r="D407" s="832" t="s">
        <v>6997</v>
      </c>
      <c r="E407" s="832" t="s">
        <v>6998</v>
      </c>
      <c r="F407" s="849"/>
      <c r="G407" s="849"/>
      <c r="H407" s="849"/>
      <c r="I407" s="849"/>
      <c r="J407" s="849"/>
      <c r="K407" s="849"/>
      <c r="L407" s="849"/>
      <c r="M407" s="849"/>
      <c r="N407" s="849">
        <v>1</v>
      </c>
      <c r="O407" s="849">
        <v>28950</v>
      </c>
      <c r="P407" s="837"/>
      <c r="Q407" s="850">
        <v>28950</v>
      </c>
    </row>
    <row r="408" spans="1:17" ht="14.4" customHeight="1" x14ac:dyDescent="0.3">
      <c r="A408" s="831" t="s">
        <v>586</v>
      </c>
      <c r="B408" s="832" t="s">
        <v>6368</v>
      </c>
      <c r="C408" s="832" t="s">
        <v>6570</v>
      </c>
      <c r="D408" s="832" t="s">
        <v>6999</v>
      </c>
      <c r="E408" s="832" t="s">
        <v>6998</v>
      </c>
      <c r="F408" s="849"/>
      <c r="G408" s="849"/>
      <c r="H408" s="849"/>
      <c r="I408" s="849"/>
      <c r="J408" s="849">
        <v>1</v>
      </c>
      <c r="K408" s="849">
        <v>28950</v>
      </c>
      <c r="L408" s="849">
        <v>1</v>
      </c>
      <c r="M408" s="849">
        <v>28950</v>
      </c>
      <c r="N408" s="849"/>
      <c r="O408" s="849"/>
      <c r="P408" s="837"/>
      <c r="Q408" s="850"/>
    </row>
    <row r="409" spans="1:17" ht="14.4" customHeight="1" x14ac:dyDescent="0.3">
      <c r="A409" s="831" t="s">
        <v>586</v>
      </c>
      <c r="B409" s="832" t="s">
        <v>6368</v>
      </c>
      <c r="C409" s="832" t="s">
        <v>6570</v>
      </c>
      <c r="D409" s="832" t="s">
        <v>7000</v>
      </c>
      <c r="E409" s="832" t="s">
        <v>7001</v>
      </c>
      <c r="F409" s="849">
        <v>3</v>
      </c>
      <c r="G409" s="849">
        <v>7331.25</v>
      </c>
      <c r="H409" s="849"/>
      <c r="I409" s="849">
        <v>2443.75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586</v>
      </c>
      <c r="B410" s="832" t="s">
        <v>6368</v>
      </c>
      <c r="C410" s="832" t="s">
        <v>6570</v>
      </c>
      <c r="D410" s="832" t="s">
        <v>7002</v>
      </c>
      <c r="E410" s="832" t="s">
        <v>7003</v>
      </c>
      <c r="F410" s="849">
        <v>2</v>
      </c>
      <c r="G410" s="849">
        <v>18938.5</v>
      </c>
      <c r="H410" s="849">
        <v>0.66666666666666663</v>
      </c>
      <c r="I410" s="849">
        <v>9469.25</v>
      </c>
      <c r="J410" s="849">
        <v>3</v>
      </c>
      <c r="K410" s="849">
        <v>28407.75</v>
      </c>
      <c r="L410" s="849">
        <v>1</v>
      </c>
      <c r="M410" s="849">
        <v>9469.25</v>
      </c>
      <c r="N410" s="849">
        <v>2</v>
      </c>
      <c r="O410" s="849">
        <v>18938.5</v>
      </c>
      <c r="P410" s="837">
        <v>0.66666666666666663</v>
      </c>
      <c r="Q410" s="850">
        <v>9469.25</v>
      </c>
    </row>
    <row r="411" spans="1:17" ht="14.4" customHeight="1" x14ac:dyDescent="0.3">
      <c r="A411" s="831" t="s">
        <v>586</v>
      </c>
      <c r="B411" s="832" t="s">
        <v>6368</v>
      </c>
      <c r="C411" s="832" t="s">
        <v>6570</v>
      </c>
      <c r="D411" s="832" t="s">
        <v>7004</v>
      </c>
      <c r="E411" s="832" t="s">
        <v>7005</v>
      </c>
      <c r="F411" s="849">
        <v>1</v>
      </c>
      <c r="G411" s="849">
        <v>9750.11</v>
      </c>
      <c r="H411" s="849"/>
      <c r="I411" s="849">
        <v>9750.11</v>
      </c>
      <c r="J411" s="849"/>
      <c r="K411" s="849"/>
      <c r="L411" s="849"/>
      <c r="M411" s="849"/>
      <c r="N411" s="849">
        <v>1</v>
      </c>
      <c r="O411" s="849">
        <v>9750.11</v>
      </c>
      <c r="P411" s="837"/>
      <c r="Q411" s="850">
        <v>9750.11</v>
      </c>
    </row>
    <row r="412" spans="1:17" ht="14.4" customHeight="1" x14ac:dyDescent="0.3">
      <c r="A412" s="831" t="s">
        <v>586</v>
      </c>
      <c r="B412" s="832" t="s">
        <v>6368</v>
      </c>
      <c r="C412" s="832" t="s">
        <v>6570</v>
      </c>
      <c r="D412" s="832" t="s">
        <v>7006</v>
      </c>
      <c r="E412" s="832" t="s">
        <v>7007</v>
      </c>
      <c r="F412" s="849">
        <v>6</v>
      </c>
      <c r="G412" s="849">
        <v>55111.74</v>
      </c>
      <c r="H412" s="849">
        <v>1.4999999999999998</v>
      </c>
      <c r="I412" s="849">
        <v>9185.2899999999991</v>
      </c>
      <c r="J412" s="849">
        <v>4</v>
      </c>
      <c r="K412" s="849">
        <v>36741.160000000003</v>
      </c>
      <c r="L412" s="849">
        <v>1</v>
      </c>
      <c r="M412" s="849">
        <v>9185.2900000000009</v>
      </c>
      <c r="N412" s="849">
        <v>13</v>
      </c>
      <c r="O412" s="849">
        <v>119408.77</v>
      </c>
      <c r="P412" s="837">
        <v>3.25</v>
      </c>
      <c r="Q412" s="850">
        <v>9185.2900000000009</v>
      </c>
    </row>
    <row r="413" spans="1:17" ht="14.4" customHeight="1" x14ac:dyDescent="0.3">
      <c r="A413" s="831" t="s">
        <v>586</v>
      </c>
      <c r="B413" s="832" t="s">
        <v>6368</v>
      </c>
      <c r="C413" s="832" t="s">
        <v>6570</v>
      </c>
      <c r="D413" s="832" t="s">
        <v>7008</v>
      </c>
      <c r="E413" s="832" t="s">
        <v>7009</v>
      </c>
      <c r="F413" s="849"/>
      <c r="G413" s="849"/>
      <c r="H413" s="849"/>
      <c r="I413" s="849"/>
      <c r="J413" s="849">
        <v>2</v>
      </c>
      <c r="K413" s="849">
        <v>1224.98</v>
      </c>
      <c r="L413" s="849">
        <v>1</v>
      </c>
      <c r="M413" s="849">
        <v>612.49</v>
      </c>
      <c r="N413" s="849"/>
      <c r="O413" s="849"/>
      <c r="P413" s="837"/>
      <c r="Q413" s="850"/>
    </row>
    <row r="414" spans="1:17" ht="14.4" customHeight="1" x14ac:dyDescent="0.3">
      <c r="A414" s="831" t="s">
        <v>586</v>
      </c>
      <c r="B414" s="832" t="s">
        <v>6368</v>
      </c>
      <c r="C414" s="832" t="s">
        <v>6570</v>
      </c>
      <c r="D414" s="832" t="s">
        <v>7010</v>
      </c>
      <c r="E414" s="832" t="s">
        <v>7009</v>
      </c>
      <c r="F414" s="849"/>
      <c r="G414" s="849"/>
      <c r="H414" s="849"/>
      <c r="I414" s="849"/>
      <c r="J414" s="849">
        <v>1</v>
      </c>
      <c r="K414" s="849">
        <v>633.22</v>
      </c>
      <c r="L414" s="849">
        <v>1</v>
      </c>
      <c r="M414" s="849">
        <v>633.22</v>
      </c>
      <c r="N414" s="849"/>
      <c r="O414" s="849"/>
      <c r="P414" s="837"/>
      <c r="Q414" s="850"/>
    </row>
    <row r="415" spans="1:17" ht="14.4" customHeight="1" x14ac:dyDescent="0.3">
      <c r="A415" s="831" t="s">
        <v>586</v>
      </c>
      <c r="B415" s="832" t="s">
        <v>6368</v>
      </c>
      <c r="C415" s="832" t="s">
        <v>6570</v>
      </c>
      <c r="D415" s="832" t="s">
        <v>7011</v>
      </c>
      <c r="E415" s="832" t="s">
        <v>7009</v>
      </c>
      <c r="F415" s="849">
        <v>2</v>
      </c>
      <c r="G415" s="849">
        <v>1301.68</v>
      </c>
      <c r="H415" s="849"/>
      <c r="I415" s="849">
        <v>650.84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586</v>
      </c>
      <c r="B416" s="832" t="s">
        <v>6368</v>
      </c>
      <c r="C416" s="832" t="s">
        <v>6570</v>
      </c>
      <c r="D416" s="832" t="s">
        <v>7012</v>
      </c>
      <c r="E416" s="832" t="s">
        <v>7009</v>
      </c>
      <c r="F416" s="849">
        <v>5</v>
      </c>
      <c r="G416" s="849">
        <v>3445.9</v>
      </c>
      <c r="H416" s="849"/>
      <c r="I416" s="849">
        <v>689.18000000000006</v>
      </c>
      <c r="J416" s="849"/>
      <c r="K416" s="849"/>
      <c r="L416" s="849"/>
      <c r="M416" s="849"/>
      <c r="N416" s="849">
        <v>2</v>
      </c>
      <c r="O416" s="849">
        <v>1378.36</v>
      </c>
      <c r="P416" s="837"/>
      <c r="Q416" s="850">
        <v>689.18</v>
      </c>
    </row>
    <row r="417" spans="1:17" ht="14.4" customHeight="1" x14ac:dyDescent="0.3">
      <c r="A417" s="831" t="s">
        <v>586</v>
      </c>
      <c r="B417" s="832" t="s">
        <v>6368</v>
      </c>
      <c r="C417" s="832" t="s">
        <v>6570</v>
      </c>
      <c r="D417" s="832" t="s">
        <v>7013</v>
      </c>
      <c r="E417" s="832" t="s">
        <v>7014</v>
      </c>
      <c r="F417" s="849"/>
      <c r="G417" s="849"/>
      <c r="H417" s="849"/>
      <c r="I417" s="849"/>
      <c r="J417" s="849">
        <v>7</v>
      </c>
      <c r="K417" s="849">
        <v>6253.4500000000007</v>
      </c>
      <c r="L417" s="849">
        <v>1</v>
      </c>
      <c r="M417" s="849">
        <v>893.35000000000014</v>
      </c>
      <c r="N417" s="849">
        <v>1</v>
      </c>
      <c r="O417" s="849">
        <v>893.35</v>
      </c>
      <c r="P417" s="837">
        <v>0.14285714285714285</v>
      </c>
      <c r="Q417" s="850">
        <v>893.35</v>
      </c>
    </row>
    <row r="418" spans="1:17" ht="14.4" customHeight="1" x14ac:dyDescent="0.3">
      <c r="A418" s="831" t="s">
        <v>586</v>
      </c>
      <c r="B418" s="832" t="s">
        <v>6368</v>
      </c>
      <c r="C418" s="832" t="s">
        <v>6570</v>
      </c>
      <c r="D418" s="832" t="s">
        <v>7015</v>
      </c>
      <c r="E418" s="832" t="s">
        <v>7014</v>
      </c>
      <c r="F418" s="849">
        <v>3</v>
      </c>
      <c r="G418" s="849">
        <v>2994.06</v>
      </c>
      <c r="H418" s="849"/>
      <c r="I418" s="849">
        <v>998.02</v>
      </c>
      <c r="J418" s="849"/>
      <c r="K418" s="849"/>
      <c r="L418" s="849"/>
      <c r="M418" s="849"/>
      <c r="N418" s="849">
        <v>4</v>
      </c>
      <c r="O418" s="849">
        <v>3992.08</v>
      </c>
      <c r="P418" s="837"/>
      <c r="Q418" s="850">
        <v>998.02</v>
      </c>
    </row>
    <row r="419" spans="1:17" ht="14.4" customHeight="1" x14ac:dyDescent="0.3">
      <c r="A419" s="831" t="s">
        <v>586</v>
      </c>
      <c r="B419" s="832" t="s">
        <v>6368</v>
      </c>
      <c r="C419" s="832" t="s">
        <v>6570</v>
      </c>
      <c r="D419" s="832" t="s">
        <v>7016</v>
      </c>
      <c r="E419" s="832" t="s">
        <v>7014</v>
      </c>
      <c r="F419" s="849">
        <v>5</v>
      </c>
      <c r="G419" s="849">
        <v>4150.6499999999996</v>
      </c>
      <c r="H419" s="849"/>
      <c r="I419" s="849">
        <v>830.12999999999988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586</v>
      </c>
      <c r="B420" s="832" t="s">
        <v>6368</v>
      </c>
      <c r="C420" s="832" t="s">
        <v>6570</v>
      </c>
      <c r="D420" s="832" t="s">
        <v>7017</v>
      </c>
      <c r="E420" s="832" t="s">
        <v>7018</v>
      </c>
      <c r="F420" s="849">
        <v>14</v>
      </c>
      <c r="G420" s="849">
        <v>8690.92</v>
      </c>
      <c r="H420" s="849">
        <v>0.66666666666666663</v>
      </c>
      <c r="I420" s="849">
        <v>620.78</v>
      </c>
      <c r="J420" s="849">
        <v>21</v>
      </c>
      <c r="K420" s="849">
        <v>13036.380000000001</v>
      </c>
      <c r="L420" s="849">
        <v>1</v>
      </c>
      <c r="M420" s="849">
        <v>620.78000000000009</v>
      </c>
      <c r="N420" s="849">
        <v>24</v>
      </c>
      <c r="O420" s="849">
        <v>14898.720000000001</v>
      </c>
      <c r="P420" s="837">
        <v>1.1428571428571428</v>
      </c>
      <c r="Q420" s="850">
        <v>620.78000000000009</v>
      </c>
    </row>
    <row r="421" spans="1:17" ht="14.4" customHeight="1" x14ac:dyDescent="0.3">
      <c r="A421" s="831" t="s">
        <v>586</v>
      </c>
      <c r="B421" s="832" t="s">
        <v>6368</v>
      </c>
      <c r="C421" s="832" t="s">
        <v>6570</v>
      </c>
      <c r="D421" s="832" t="s">
        <v>7019</v>
      </c>
      <c r="E421" s="832" t="s">
        <v>7018</v>
      </c>
      <c r="F421" s="849">
        <v>37</v>
      </c>
      <c r="G421" s="849">
        <v>23582.32</v>
      </c>
      <c r="H421" s="849">
        <v>1.2758620689655173</v>
      </c>
      <c r="I421" s="849">
        <v>637.36</v>
      </c>
      <c r="J421" s="849">
        <v>29</v>
      </c>
      <c r="K421" s="849">
        <v>18483.439999999999</v>
      </c>
      <c r="L421" s="849">
        <v>1</v>
      </c>
      <c r="M421" s="849">
        <v>637.3599999999999</v>
      </c>
      <c r="N421" s="849">
        <v>33</v>
      </c>
      <c r="O421" s="849">
        <v>21032.879999999997</v>
      </c>
      <c r="P421" s="837">
        <v>1.1379310344827585</v>
      </c>
      <c r="Q421" s="850">
        <v>637.3599999999999</v>
      </c>
    </row>
    <row r="422" spans="1:17" ht="14.4" customHeight="1" x14ac:dyDescent="0.3">
      <c r="A422" s="831" t="s">
        <v>586</v>
      </c>
      <c r="B422" s="832" t="s">
        <v>6368</v>
      </c>
      <c r="C422" s="832" t="s">
        <v>6570</v>
      </c>
      <c r="D422" s="832" t="s">
        <v>7020</v>
      </c>
      <c r="E422" s="832" t="s">
        <v>7021</v>
      </c>
      <c r="F422" s="849">
        <v>5</v>
      </c>
      <c r="G422" s="849">
        <v>3347.45</v>
      </c>
      <c r="H422" s="849"/>
      <c r="I422" s="849">
        <v>669.49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586</v>
      </c>
      <c r="B423" s="832" t="s">
        <v>6368</v>
      </c>
      <c r="C423" s="832" t="s">
        <v>6570</v>
      </c>
      <c r="D423" s="832" t="s">
        <v>7022</v>
      </c>
      <c r="E423" s="832" t="s">
        <v>7023</v>
      </c>
      <c r="F423" s="849">
        <v>1</v>
      </c>
      <c r="G423" s="849">
        <v>82</v>
      </c>
      <c r="H423" s="849"/>
      <c r="I423" s="849">
        <v>82</v>
      </c>
      <c r="J423" s="849"/>
      <c r="K423" s="849"/>
      <c r="L423" s="849"/>
      <c r="M423" s="849"/>
      <c r="N423" s="849">
        <v>237</v>
      </c>
      <c r="O423" s="849">
        <v>19434</v>
      </c>
      <c r="P423" s="837"/>
      <c r="Q423" s="850">
        <v>82</v>
      </c>
    </row>
    <row r="424" spans="1:17" ht="14.4" customHeight="1" x14ac:dyDescent="0.3">
      <c r="A424" s="831" t="s">
        <v>586</v>
      </c>
      <c r="B424" s="832" t="s">
        <v>6368</v>
      </c>
      <c r="C424" s="832" t="s">
        <v>6570</v>
      </c>
      <c r="D424" s="832" t="s">
        <v>7024</v>
      </c>
      <c r="E424" s="832" t="s">
        <v>7025</v>
      </c>
      <c r="F424" s="849"/>
      <c r="G424" s="849"/>
      <c r="H424" s="849"/>
      <c r="I424" s="849"/>
      <c r="J424" s="849">
        <v>2</v>
      </c>
      <c r="K424" s="849">
        <v>12230</v>
      </c>
      <c r="L424" s="849">
        <v>1</v>
      </c>
      <c r="M424" s="849">
        <v>6115</v>
      </c>
      <c r="N424" s="849"/>
      <c r="O424" s="849"/>
      <c r="P424" s="837"/>
      <c r="Q424" s="850"/>
    </row>
    <row r="425" spans="1:17" ht="14.4" customHeight="1" x14ac:dyDescent="0.3">
      <c r="A425" s="831" t="s">
        <v>586</v>
      </c>
      <c r="B425" s="832" t="s">
        <v>6368</v>
      </c>
      <c r="C425" s="832" t="s">
        <v>6570</v>
      </c>
      <c r="D425" s="832" t="s">
        <v>7026</v>
      </c>
      <c r="E425" s="832" t="s">
        <v>7027</v>
      </c>
      <c r="F425" s="849"/>
      <c r="G425" s="849"/>
      <c r="H425" s="849"/>
      <c r="I425" s="849"/>
      <c r="J425" s="849">
        <v>1</v>
      </c>
      <c r="K425" s="849">
        <v>10124.24</v>
      </c>
      <c r="L425" s="849">
        <v>1</v>
      </c>
      <c r="M425" s="849">
        <v>10124.24</v>
      </c>
      <c r="N425" s="849"/>
      <c r="O425" s="849"/>
      <c r="P425" s="837"/>
      <c r="Q425" s="850"/>
    </row>
    <row r="426" spans="1:17" ht="14.4" customHeight="1" x14ac:dyDescent="0.3">
      <c r="A426" s="831" t="s">
        <v>586</v>
      </c>
      <c r="B426" s="832" t="s">
        <v>6368</v>
      </c>
      <c r="C426" s="832" t="s">
        <v>6570</v>
      </c>
      <c r="D426" s="832" t="s">
        <v>7028</v>
      </c>
      <c r="E426" s="832" t="s">
        <v>7029</v>
      </c>
      <c r="F426" s="849">
        <v>1</v>
      </c>
      <c r="G426" s="849">
        <v>1796</v>
      </c>
      <c r="H426" s="849"/>
      <c r="I426" s="849">
        <v>1796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586</v>
      </c>
      <c r="B427" s="832" t="s">
        <v>6368</v>
      </c>
      <c r="C427" s="832" t="s">
        <v>6570</v>
      </c>
      <c r="D427" s="832" t="s">
        <v>7030</v>
      </c>
      <c r="E427" s="832" t="s">
        <v>7031</v>
      </c>
      <c r="F427" s="849">
        <v>1</v>
      </c>
      <c r="G427" s="849">
        <v>1796</v>
      </c>
      <c r="H427" s="849"/>
      <c r="I427" s="849">
        <v>1796</v>
      </c>
      <c r="J427" s="849"/>
      <c r="K427" s="849"/>
      <c r="L427" s="849"/>
      <c r="M427" s="849"/>
      <c r="N427" s="849">
        <v>1</v>
      </c>
      <c r="O427" s="849">
        <v>1796</v>
      </c>
      <c r="P427" s="837"/>
      <c r="Q427" s="850">
        <v>1796</v>
      </c>
    </row>
    <row r="428" spans="1:17" ht="14.4" customHeight="1" x14ac:dyDescent="0.3">
      <c r="A428" s="831" t="s">
        <v>586</v>
      </c>
      <c r="B428" s="832" t="s">
        <v>6368</v>
      </c>
      <c r="C428" s="832" t="s">
        <v>6570</v>
      </c>
      <c r="D428" s="832" t="s">
        <v>7032</v>
      </c>
      <c r="E428" s="832" t="s">
        <v>7033</v>
      </c>
      <c r="F428" s="849"/>
      <c r="G428" s="849"/>
      <c r="H428" s="849"/>
      <c r="I428" s="849"/>
      <c r="J428" s="849">
        <v>1</v>
      </c>
      <c r="K428" s="849">
        <v>1796</v>
      </c>
      <c r="L428" s="849">
        <v>1</v>
      </c>
      <c r="M428" s="849">
        <v>1796</v>
      </c>
      <c r="N428" s="849">
        <v>1</v>
      </c>
      <c r="O428" s="849">
        <v>1796</v>
      </c>
      <c r="P428" s="837">
        <v>1</v>
      </c>
      <c r="Q428" s="850">
        <v>1796</v>
      </c>
    </row>
    <row r="429" spans="1:17" ht="14.4" customHeight="1" x14ac:dyDescent="0.3">
      <c r="A429" s="831" t="s">
        <v>586</v>
      </c>
      <c r="B429" s="832" t="s">
        <v>6368</v>
      </c>
      <c r="C429" s="832" t="s">
        <v>6570</v>
      </c>
      <c r="D429" s="832" t="s">
        <v>7034</v>
      </c>
      <c r="E429" s="832" t="s">
        <v>7035</v>
      </c>
      <c r="F429" s="849">
        <v>1</v>
      </c>
      <c r="G429" s="849">
        <v>2016</v>
      </c>
      <c r="H429" s="849"/>
      <c r="I429" s="849">
        <v>2016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586</v>
      </c>
      <c r="B430" s="832" t="s">
        <v>6368</v>
      </c>
      <c r="C430" s="832" t="s">
        <v>6570</v>
      </c>
      <c r="D430" s="832" t="s">
        <v>7036</v>
      </c>
      <c r="E430" s="832" t="s">
        <v>7037</v>
      </c>
      <c r="F430" s="849">
        <v>1</v>
      </c>
      <c r="G430" s="849">
        <v>2016</v>
      </c>
      <c r="H430" s="849"/>
      <c r="I430" s="849">
        <v>2016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586</v>
      </c>
      <c r="B431" s="832" t="s">
        <v>6368</v>
      </c>
      <c r="C431" s="832" t="s">
        <v>6570</v>
      </c>
      <c r="D431" s="832" t="s">
        <v>7038</v>
      </c>
      <c r="E431" s="832" t="s">
        <v>7039</v>
      </c>
      <c r="F431" s="849">
        <v>3</v>
      </c>
      <c r="G431" s="849">
        <v>1455.06</v>
      </c>
      <c r="H431" s="849">
        <v>0.27272727272727271</v>
      </c>
      <c r="I431" s="849">
        <v>485.02</v>
      </c>
      <c r="J431" s="849">
        <v>11</v>
      </c>
      <c r="K431" s="849">
        <v>5335.22</v>
      </c>
      <c r="L431" s="849">
        <v>1</v>
      </c>
      <c r="M431" s="849">
        <v>485.02000000000004</v>
      </c>
      <c r="N431" s="849">
        <v>1</v>
      </c>
      <c r="O431" s="849">
        <v>485.02</v>
      </c>
      <c r="P431" s="837">
        <v>9.0909090909090898E-2</v>
      </c>
      <c r="Q431" s="850">
        <v>485.02</v>
      </c>
    </row>
    <row r="432" spans="1:17" ht="14.4" customHeight="1" x14ac:dyDescent="0.3">
      <c r="A432" s="831" t="s">
        <v>586</v>
      </c>
      <c r="B432" s="832" t="s">
        <v>6368</v>
      </c>
      <c r="C432" s="832" t="s">
        <v>6570</v>
      </c>
      <c r="D432" s="832" t="s">
        <v>7040</v>
      </c>
      <c r="E432" s="832" t="s">
        <v>7041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3353.67</v>
      </c>
      <c r="P432" s="837"/>
      <c r="Q432" s="850">
        <v>3353.67</v>
      </c>
    </row>
    <row r="433" spans="1:17" ht="14.4" customHeight="1" x14ac:dyDescent="0.3">
      <c r="A433" s="831" t="s">
        <v>586</v>
      </c>
      <c r="B433" s="832" t="s">
        <v>6368</v>
      </c>
      <c r="C433" s="832" t="s">
        <v>6570</v>
      </c>
      <c r="D433" s="832" t="s">
        <v>7042</v>
      </c>
      <c r="E433" s="832" t="s">
        <v>7039</v>
      </c>
      <c r="F433" s="849">
        <v>82</v>
      </c>
      <c r="G433" s="849">
        <v>29658.579999999998</v>
      </c>
      <c r="H433" s="849">
        <v>1.5471698113207546</v>
      </c>
      <c r="I433" s="849">
        <v>361.69</v>
      </c>
      <c r="J433" s="849">
        <v>53</v>
      </c>
      <c r="K433" s="849">
        <v>19169.57</v>
      </c>
      <c r="L433" s="849">
        <v>1</v>
      </c>
      <c r="M433" s="849">
        <v>361.69</v>
      </c>
      <c r="N433" s="849">
        <v>77</v>
      </c>
      <c r="O433" s="849">
        <v>27850.129999999997</v>
      </c>
      <c r="P433" s="837">
        <v>1.4528301886792452</v>
      </c>
      <c r="Q433" s="850">
        <v>361.68999999999994</v>
      </c>
    </row>
    <row r="434" spans="1:17" ht="14.4" customHeight="1" x14ac:dyDescent="0.3">
      <c r="A434" s="831" t="s">
        <v>586</v>
      </c>
      <c r="B434" s="832" t="s">
        <v>6368</v>
      </c>
      <c r="C434" s="832" t="s">
        <v>6570</v>
      </c>
      <c r="D434" s="832" t="s">
        <v>7043</v>
      </c>
      <c r="E434" s="832" t="s">
        <v>7044</v>
      </c>
      <c r="F434" s="849">
        <v>1</v>
      </c>
      <c r="G434" s="849">
        <v>4618</v>
      </c>
      <c r="H434" s="849">
        <v>0.5</v>
      </c>
      <c r="I434" s="849">
        <v>4618</v>
      </c>
      <c r="J434" s="849">
        <v>2</v>
      </c>
      <c r="K434" s="849">
        <v>9236</v>
      </c>
      <c r="L434" s="849">
        <v>1</v>
      </c>
      <c r="M434" s="849">
        <v>4618</v>
      </c>
      <c r="N434" s="849"/>
      <c r="O434" s="849"/>
      <c r="P434" s="837"/>
      <c r="Q434" s="850"/>
    </row>
    <row r="435" spans="1:17" ht="14.4" customHeight="1" x14ac:dyDescent="0.3">
      <c r="A435" s="831" t="s">
        <v>586</v>
      </c>
      <c r="B435" s="832" t="s">
        <v>6368</v>
      </c>
      <c r="C435" s="832" t="s">
        <v>6570</v>
      </c>
      <c r="D435" s="832" t="s">
        <v>7045</v>
      </c>
      <c r="E435" s="832" t="s">
        <v>7046</v>
      </c>
      <c r="F435" s="849">
        <v>1</v>
      </c>
      <c r="G435" s="849">
        <v>13091</v>
      </c>
      <c r="H435" s="849"/>
      <c r="I435" s="849">
        <v>13091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586</v>
      </c>
      <c r="B436" s="832" t="s">
        <v>6368</v>
      </c>
      <c r="C436" s="832" t="s">
        <v>6570</v>
      </c>
      <c r="D436" s="832" t="s">
        <v>7047</v>
      </c>
      <c r="E436" s="832" t="s">
        <v>7048</v>
      </c>
      <c r="F436" s="849">
        <v>2</v>
      </c>
      <c r="G436" s="849">
        <v>10819.2</v>
      </c>
      <c r="H436" s="849"/>
      <c r="I436" s="849">
        <v>5409.6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586</v>
      </c>
      <c r="B437" s="832" t="s">
        <v>6368</v>
      </c>
      <c r="C437" s="832" t="s">
        <v>6570</v>
      </c>
      <c r="D437" s="832" t="s">
        <v>7049</v>
      </c>
      <c r="E437" s="832" t="s">
        <v>7050</v>
      </c>
      <c r="F437" s="849">
        <v>1</v>
      </c>
      <c r="G437" s="849">
        <v>5918.67</v>
      </c>
      <c r="H437" s="849"/>
      <c r="I437" s="849">
        <v>5918.67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586</v>
      </c>
      <c r="B438" s="832" t="s">
        <v>6368</v>
      </c>
      <c r="C438" s="832" t="s">
        <v>6570</v>
      </c>
      <c r="D438" s="832" t="s">
        <v>7051</v>
      </c>
      <c r="E438" s="832" t="s">
        <v>7050</v>
      </c>
      <c r="F438" s="849">
        <v>4</v>
      </c>
      <c r="G438" s="849">
        <v>11549.24</v>
      </c>
      <c r="H438" s="849"/>
      <c r="I438" s="849">
        <v>2887.31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586</v>
      </c>
      <c r="B439" s="832" t="s">
        <v>6368</v>
      </c>
      <c r="C439" s="832" t="s">
        <v>6570</v>
      </c>
      <c r="D439" s="832" t="s">
        <v>7052</v>
      </c>
      <c r="E439" s="832" t="s">
        <v>7053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6850.36</v>
      </c>
      <c r="P439" s="837"/>
      <c r="Q439" s="850">
        <v>6850.36</v>
      </c>
    </row>
    <row r="440" spans="1:17" ht="14.4" customHeight="1" x14ac:dyDescent="0.3">
      <c r="A440" s="831" t="s">
        <v>586</v>
      </c>
      <c r="B440" s="832" t="s">
        <v>6368</v>
      </c>
      <c r="C440" s="832" t="s">
        <v>6570</v>
      </c>
      <c r="D440" s="832" t="s">
        <v>7054</v>
      </c>
      <c r="E440" s="832" t="s">
        <v>7055</v>
      </c>
      <c r="F440" s="849">
        <v>2</v>
      </c>
      <c r="G440" s="849">
        <v>5602.58</v>
      </c>
      <c r="H440" s="849">
        <v>0.33333333333333337</v>
      </c>
      <c r="I440" s="849">
        <v>2801.29</v>
      </c>
      <c r="J440" s="849">
        <v>6</v>
      </c>
      <c r="K440" s="849">
        <v>16807.739999999998</v>
      </c>
      <c r="L440" s="849">
        <v>1</v>
      </c>
      <c r="M440" s="849">
        <v>2801.2899999999995</v>
      </c>
      <c r="N440" s="849"/>
      <c r="O440" s="849"/>
      <c r="P440" s="837"/>
      <c r="Q440" s="850"/>
    </row>
    <row r="441" spans="1:17" ht="14.4" customHeight="1" x14ac:dyDescent="0.3">
      <c r="A441" s="831" t="s">
        <v>586</v>
      </c>
      <c r="B441" s="832" t="s">
        <v>6368</v>
      </c>
      <c r="C441" s="832" t="s">
        <v>6570</v>
      </c>
      <c r="D441" s="832" t="s">
        <v>7056</v>
      </c>
      <c r="E441" s="832" t="s">
        <v>7057</v>
      </c>
      <c r="F441" s="849">
        <v>1</v>
      </c>
      <c r="G441" s="849">
        <v>556.5</v>
      </c>
      <c r="H441" s="849"/>
      <c r="I441" s="849">
        <v>556.5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586</v>
      </c>
      <c r="B442" s="832" t="s">
        <v>6368</v>
      </c>
      <c r="C442" s="832" t="s">
        <v>6570</v>
      </c>
      <c r="D442" s="832" t="s">
        <v>7058</v>
      </c>
      <c r="E442" s="832" t="s">
        <v>7059</v>
      </c>
      <c r="F442" s="849">
        <v>15</v>
      </c>
      <c r="G442" s="849">
        <v>102510</v>
      </c>
      <c r="H442" s="849">
        <v>1.1538461538461537</v>
      </c>
      <c r="I442" s="849">
        <v>6834</v>
      </c>
      <c r="J442" s="849">
        <v>13</v>
      </c>
      <c r="K442" s="849">
        <v>88842</v>
      </c>
      <c r="L442" s="849">
        <v>1</v>
      </c>
      <c r="M442" s="849">
        <v>6834</v>
      </c>
      <c r="N442" s="849">
        <v>17</v>
      </c>
      <c r="O442" s="849">
        <v>116178</v>
      </c>
      <c r="P442" s="837">
        <v>1.3076923076923077</v>
      </c>
      <c r="Q442" s="850">
        <v>6834</v>
      </c>
    </row>
    <row r="443" spans="1:17" ht="14.4" customHeight="1" x14ac:dyDescent="0.3">
      <c r="A443" s="831" t="s">
        <v>586</v>
      </c>
      <c r="B443" s="832" t="s">
        <v>6368</v>
      </c>
      <c r="C443" s="832" t="s">
        <v>6570</v>
      </c>
      <c r="D443" s="832" t="s">
        <v>7060</v>
      </c>
      <c r="E443" s="832" t="s">
        <v>7061</v>
      </c>
      <c r="F443" s="849">
        <v>2</v>
      </c>
      <c r="G443" s="849">
        <v>33509.339999999997</v>
      </c>
      <c r="H443" s="849"/>
      <c r="I443" s="849">
        <v>16754.669999999998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586</v>
      </c>
      <c r="B444" s="832" t="s">
        <v>6368</v>
      </c>
      <c r="C444" s="832" t="s">
        <v>6570</v>
      </c>
      <c r="D444" s="832" t="s">
        <v>7062</v>
      </c>
      <c r="E444" s="832" t="s">
        <v>7061</v>
      </c>
      <c r="F444" s="849">
        <v>1</v>
      </c>
      <c r="G444" s="849">
        <v>16754.669999999998</v>
      </c>
      <c r="H444" s="849"/>
      <c r="I444" s="849">
        <v>16754.669999999998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586</v>
      </c>
      <c r="B445" s="832" t="s">
        <v>6368</v>
      </c>
      <c r="C445" s="832" t="s">
        <v>6570</v>
      </c>
      <c r="D445" s="832" t="s">
        <v>7063</v>
      </c>
      <c r="E445" s="832" t="s">
        <v>7064</v>
      </c>
      <c r="F445" s="849">
        <v>7</v>
      </c>
      <c r="G445" s="849">
        <v>59298.679999999993</v>
      </c>
      <c r="H445" s="849"/>
      <c r="I445" s="849">
        <v>8471.24</v>
      </c>
      <c r="J445" s="849"/>
      <c r="K445" s="849"/>
      <c r="L445" s="849"/>
      <c r="M445" s="849"/>
      <c r="N445" s="849">
        <v>4</v>
      </c>
      <c r="O445" s="849">
        <v>33884.959999999999</v>
      </c>
      <c r="P445" s="837"/>
      <c r="Q445" s="850">
        <v>8471.24</v>
      </c>
    </row>
    <row r="446" spans="1:17" ht="14.4" customHeight="1" x14ac:dyDescent="0.3">
      <c r="A446" s="831" t="s">
        <v>586</v>
      </c>
      <c r="B446" s="832" t="s">
        <v>6368</v>
      </c>
      <c r="C446" s="832" t="s">
        <v>6570</v>
      </c>
      <c r="D446" s="832" t="s">
        <v>6584</v>
      </c>
      <c r="E446" s="832" t="s">
        <v>6585</v>
      </c>
      <c r="F446" s="849">
        <v>7</v>
      </c>
      <c r="G446" s="849">
        <v>5966.17</v>
      </c>
      <c r="H446" s="849">
        <v>0.36842105263157898</v>
      </c>
      <c r="I446" s="849">
        <v>852.31000000000006</v>
      </c>
      <c r="J446" s="849">
        <v>19</v>
      </c>
      <c r="K446" s="849">
        <v>16193.89</v>
      </c>
      <c r="L446" s="849">
        <v>1</v>
      </c>
      <c r="M446" s="849">
        <v>852.31</v>
      </c>
      <c r="N446" s="849">
        <v>22</v>
      </c>
      <c r="O446" s="849">
        <v>18750.82</v>
      </c>
      <c r="P446" s="837">
        <v>1.1578947368421053</v>
      </c>
      <c r="Q446" s="850">
        <v>852.31</v>
      </c>
    </row>
    <row r="447" spans="1:17" ht="14.4" customHeight="1" x14ac:dyDescent="0.3">
      <c r="A447" s="831" t="s">
        <v>586</v>
      </c>
      <c r="B447" s="832" t="s">
        <v>6368</v>
      </c>
      <c r="C447" s="832" t="s">
        <v>6570</v>
      </c>
      <c r="D447" s="832" t="s">
        <v>7065</v>
      </c>
      <c r="E447" s="832" t="s">
        <v>7066</v>
      </c>
      <c r="F447" s="849"/>
      <c r="G447" s="849"/>
      <c r="H447" s="849"/>
      <c r="I447" s="849"/>
      <c r="J447" s="849">
        <v>2</v>
      </c>
      <c r="K447" s="849">
        <v>25746.58</v>
      </c>
      <c r="L447" s="849">
        <v>1</v>
      </c>
      <c r="M447" s="849">
        <v>12873.29</v>
      </c>
      <c r="N447" s="849">
        <v>2</v>
      </c>
      <c r="O447" s="849">
        <v>25746.58</v>
      </c>
      <c r="P447" s="837">
        <v>1</v>
      </c>
      <c r="Q447" s="850">
        <v>12873.29</v>
      </c>
    </row>
    <row r="448" spans="1:17" ht="14.4" customHeight="1" x14ac:dyDescent="0.3">
      <c r="A448" s="831" t="s">
        <v>586</v>
      </c>
      <c r="B448" s="832" t="s">
        <v>6368</v>
      </c>
      <c r="C448" s="832" t="s">
        <v>6570</v>
      </c>
      <c r="D448" s="832" t="s">
        <v>7067</v>
      </c>
      <c r="E448" s="832" t="s">
        <v>7068</v>
      </c>
      <c r="F448" s="849"/>
      <c r="G448" s="849"/>
      <c r="H448" s="849"/>
      <c r="I448" s="849"/>
      <c r="J448" s="849">
        <v>2</v>
      </c>
      <c r="K448" s="849">
        <v>1500.66</v>
      </c>
      <c r="L448" s="849">
        <v>1</v>
      </c>
      <c r="M448" s="849">
        <v>750.33</v>
      </c>
      <c r="N448" s="849">
        <v>2</v>
      </c>
      <c r="O448" s="849">
        <v>1500.66</v>
      </c>
      <c r="P448" s="837">
        <v>1</v>
      </c>
      <c r="Q448" s="850">
        <v>750.33</v>
      </c>
    </row>
    <row r="449" spans="1:17" ht="14.4" customHeight="1" x14ac:dyDescent="0.3">
      <c r="A449" s="831" t="s">
        <v>586</v>
      </c>
      <c r="B449" s="832" t="s">
        <v>6368</v>
      </c>
      <c r="C449" s="832" t="s">
        <v>6570</v>
      </c>
      <c r="D449" s="832" t="s">
        <v>7069</v>
      </c>
      <c r="E449" s="832" t="s">
        <v>7070</v>
      </c>
      <c r="F449" s="849">
        <v>1</v>
      </c>
      <c r="G449" s="849">
        <v>4735.3500000000004</v>
      </c>
      <c r="H449" s="849"/>
      <c r="I449" s="849">
        <v>4735.3500000000004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586</v>
      </c>
      <c r="B450" s="832" t="s">
        <v>6368</v>
      </c>
      <c r="C450" s="832" t="s">
        <v>6570</v>
      </c>
      <c r="D450" s="832" t="s">
        <v>7071</v>
      </c>
      <c r="E450" s="832" t="s">
        <v>7072</v>
      </c>
      <c r="F450" s="849">
        <v>1</v>
      </c>
      <c r="G450" s="849">
        <v>7993.16</v>
      </c>
      <c r="H450" s="849"/>
      <c r="I450" s="849">
        <v>7993.16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586</v>
      </c>
      <c r="B451" s="832" t="s">
        <v>6368</v>
      </c>
      <c r="C451" s="832" t="s">
        <v>6570</v>
      </c>
      <c r="D451" s="832" t="s">
        <v>7073</v>
      </c>
      <c r="E451" s="832" t="s">
        <v>7074</v>
      </c>
      <c r="F451" s="849">
        <v>1</v>
      </c>
      <c r="G451" s="849">
        <v>2866.27</v>
      </c>
      <c r="H451" s="849"/>
      <c r="I451" s="849">
        <v>2866.27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586</v>
      </c>
      <c r="B452" s="832" t="s">
        <v>6368</v>
      </c>
      <c r="C452" s="832" t="s">
        <v>6570</v>
      </c>
      <c r="D452" s="832" t="s">
        <v>7075</v>
      </c>
      <c r="E452" s="832" t="s">
        <v>7076</v>
      </c>
      <c r="F452" s="849">
        <v>16</v>
      </c>
      <c r="G452" s="849">
        <v>39260.800000000003</v>
      </c>
      <c r="H452" s="849">
        <v>2</v>
      </c>
      <c r="I452" s="849">
        <v>2453.8000000000002</v>
      </c>
      <c r="J452" s="849">
        <v>8</v>
      </c>
      <c r="K452" s="849">
        <v>19630.400000000001</v>
      </c>
      <c r="L452" s="849">
        <v>1</v>
      </c>
      <c r="M452" s="849">
        <v>2453.8000000000002</v>
      </c>
      <c r="N452" s="849">
        <v>12</v>
      </c>
      <c r="O452" s="849">
        <v>29445.599999999999</v>
      </c>
      <c r="P452" s="837">
        <v>1.4999999999999998</v>
      </c>
      <c r="Q452" s="850">
        <v>2453.7999999999997</v>
      </c>
    </row>
    <row r="453" spans="1:17" ht="14.4" customHeight="1" x14ac:dyDescent="0.3">
      <c r="A453" s="831" t="s">
        <v>586</v>
      </c>
      <c r="B453" s="832" t="s">
        <v>6368</v>
      </c>
      <c r="C453" s="832" t="s">
        <v>6570</v>
      </c>
      <c r="D453" s="832" t="s">
        <v>7077</v>
      </c>
      <c r="E453" s="832" t="s">
        <v>7076</v>
      </c>
      <c r="F453" s="849">
        <v>0.8</v>
      </c>
      <c r="G453" s="849">
        <v>562.89</v>
      </c>
      <c r="H453" s="849">
        <v>2.6667140420693576</v>
      </c>
      <c r="I453" s="849">
        <v>703.61249999999995</v>
      </c>
      <c r="J453" s="849">
        <v>0.30000000000000004</v>
      </c>
      <c r="K453" s="849">
        <v>211.07999999999998</v>
      </c>
      <c r="L453" s="849">
        <v>1</v>
      </c>
      <c r="M453" s="849">
        <v>703.5999999999998</v>
      </c>
      <c r="N453" s="849">
        <v>0.6</v>
      </c>
      <c r="O453" s="849">
        <v>422.16</v>
      </c>
      <c r="P453" s="837">
        <v>2.0000000000000004</v>
      </c>
      <c r="Q453" s="850">
        <v>703.6</v>
      </c>
    </row>
    <row r="454" spans="1:17" ht="14.4" customHeight="1" x14ac:dyDescent="0.3">
      <c r="A454" s="831" t="s">
        <v>586</v>
      </c>
      <c r="B454" s="832" t="s">
        <v>6368</v>
      </c>
      <c r="C454" s="832" t="s">
        <v>6570</v>
      </c>
      <c r="D454" s="832" t="s">
        <v>7078</v>
      </c>
      <c r="E454" s="832" t="s">
        <v>7076</v>
      </c>
      <c r="F454" s="849">
        <v>3.3</v>
      </c>
      <c r="G454" s="849">
        <v>5078.7</v>
      </c>
      <c r="H454" s="849">
        <v>1.9411764705882355</v>
      </c>
      <c r="I454" s="849">
        <v>1539</v>
      </c>
      <c r="J454" s="849">
        <v>1.7000000000000002</v>
      </c>
      <c r="K454" s="849">
        <v>2616.2999999999997</v>
      </c>
      <c r="L454" s="849">
        <v>1</v>
      </c>
      <c r="M454" s="849">
        <v>1538.9999999999998</v>
      </c>
      <c r="N454" s="849">
        <v>3</v>
      </c>
      <c r="O454" s="849">
        <v>4617</v>
      </c>
      <c r="P454" s="837">
        <v>1.7647058823529413</v>
      </c>
      <c r="Q454" s="850">
        <v>1539</v>
      </c>
    </row>
    <row r="455" spans="1:17" ht="14.4" customHeight="1" x14ac:dyDescent="0.3">
      <c r="A455" s="831" t="s">
        <v>586</v>
      </c>
      <c r="B455" s="832" t="s">
        <v>6368</v>
      </c>
      <c r="C455" s="832" t="s">
        <v>6570</v>
      </c>
      <c r="D455" s="832" t="s">
        <v>7079</v>
      </c>
      <c r="E455" s="832" t="s">
        <v>7076</v>
      </c>
      <c r="F455" s="849">
        <v>2.1999999999999997</v>
      </c>
      <c r="G455" s="849">
        <v>3900.8199999999997</v>
      </c>
      <c r="H455" s="849">
        <v>1.9999999999999998</v>
      </c>
      <c r="I455" s="849">
        <v>1773.1000000000001</v>
      </c>
      <c r="J455" s="849">
        <v>1.1000000000000001</v>
      </c>
      <c r="K455" s="849">
        <v>1950.41</v>
      </c>
      <c r="L455" s="849">
        <v>1</v>
      </c>
      <c r="M455" s="849">
        <v>1773.1</v>
      </c>
      <c r="N455" s="849">
        <v>2.4</v>
      </c>
      <c r="O455" s="849">
        <v>4255.4400000000005</v>
      </c>
      <c r="P455" s="837">
        <v>2.1818181818181821</v>
      </c>
      <c r="Q455" s="850">
        <v>1773.1000000000004</v>
      </c>
    </row>
    <row r="456" spans="1:17" ht="14.4" customHeight="1" x14ac:dyDescent="0.3">
      <c r="A456" s="831" t="s">
        <v>586</v>
      </c>
      <c r="B456" s="832" t="s">
        <v>6368</v>
      </c>
      <c r="C456" s="832" t="s">
        <v>6570</v>
      </c>
      <c r="D456" s="832" t="s">
        <v>6586</v>
      </c>
      <c r="E456" s="832" t="s">
        <v>6587</v>
      </c>
      <c r="F456" s="849">
        <v>11.3</v>
      </c>
      <c r="G456" s="849">
        <v>2847.84</v>
      </c>
      <c r="H456" s="849">
        <v>0.65697148657377502</v>
      </c>
      <c r="I456" s="849">
        <v>252.0212389380531</v>
      </c>
      <c r="J456" s="849">
        <v>17.2</v>
      </c>
      <c r="K456" s="849">
        <v>4334.8</v>
      </c>
      <c r="L456" s="849">
        <v>1</v>
      </c>
      <c r="M456" s="849">
        <v>252.02325581395351</v>
      </c>
      <c r="N456" s="849">
        <v>17.2</v>
      </c>
      <c r="O456" s="849">
        <v>4334.7200000000012</v>
      </c>
      <c r="P456" s="837">
        <v>0.9999815447079452</v>
      </c>
      <c r="Q456" s="850">
        <v>252.01860465116286</v>
      </c>
    </row>
    <row r="457" spans="1:17" ht="14.4" customHeight="1" x14ac:dyDescent="0.3">
      <c r="A457" s="831" t="s">
        <v>586</v>
      </c>
      <c r="B457" s="832" t="s">
        <v>6368</v>
      </c>
      <c r="C457" s="832" t="s">
        <v>6570</v>
      </c>
      <c r="D457" s="832" t="s">
        <v>7080</v>
      </c>
      <c r="E457" s="832" t="s">
        <v>7081</v>
      </c>
      <c r="F457" s="849">
        <v>4</v>
      </c>
      <c r="G457" s="849">
        <v>2246.84</v>
      </c>
      <c r="H457" s="849">
        <v>1</v>
      </c>
      <c r="I457" s="849">
        <v>561.71</v>
      </c>
      <c r="J457" s="849">
        <v>4</v>
      </c>
      <c r="K457" s="849">
        <v>2246.84</v>
      </c>
      <c r="L457" s="849">
        <v>1</v>
      </c>
      <c r="M457" s="849">
        <v>561.71</v>
      </c>
      <c r="N457" s="849">
        <v>1</v>
      </c>
      <c r="O457" s="849">
        <v>561.71</v>
      </c>
      <c r="P457" s="837">
        <v>0.25</v>
      </c>
      <c r="Q457" s="850">
        <v>561.71</v>
      </c>
    </row>
    <row r="458" spans="1:17" ht="14.4" customHeight="1" x14ac:dyDescent="0.3">
      <c r="A458" s="831" t="s">
        <v>586</v>
      </c>
      <c r="B458" s="832" t="s">
        <v>6368</v>
      </c>
      <c r="C458" s="832" t="s">
        <v>6570</v>
      </c>
      <c r="D458" s="832" t="s">
        <v>7082</v>
      </c>
      <c r="E458" s="832" t="s">
        <v>7081</v>
      </c>
      <c r="F458" s="849">
        <v>7</v>
      </c>
      <c r="G458" s="849">
        <v>2804.62</v>
      </c>
      <c r="H458" s="849"/>
      <c r="I458" s="849">
        <v>400.65999999999997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586</v>
      </c>
      <c r="B459" s="832" t="s">
        <v>6368</v>
      </c>
      <c r="C459" s="832" t="s">
        <v>6570</v>
      </c>
      <c r="D459" s="832" t="s">
        <v>7083</v>
      </c>
      <c r="E459" s="832" t="s">
        <v>7084</v>
      </c>
      <c r="F459" s="849">
        <v>5</v>
      </c>
      <c r="G459" s="849">
        <v>19084.650000000001</v>
      </c>
      <c r="H459" s="849">
        <v>0.83333333333333337</v>
      </c>
      <c r="I459" s="849">
        <v>3816.9300000000003</v>
      </c>
      <c r="J459" s="849">
        <v>6</v>
      </c>
      <c r="K459" s="849">
        <v>22901.58</v>
      </c>
      <c r="L459" s="849">
        <v>1</v>
      </c>
      <c r="M459" s="849">
        <v>3816.9300000000003</v>
      </c>
      <c r="N459" s="849">
        <v>3</v>
      </c>
      <c r="O459" s="849">
        <v>11450.789999999999</v>
      </c>
      <c r="P459" s="837">
        <v>0.49999999999999994</v>
      </c>
      <c r="Q459" s="850">
        <v>3816.93</v>
      </c>
    </row>
    <row r="460" spans="1:17" ht="14.4" customHeight="1" x14ac:dyDescent="0.3">
      <c r="A460" s="831" t="s">
        <v>586</v>
      </c>
      <c r="B460" s="832" t="s">
        <v>6368</v>
      </c>
      <c r="C460" s="832" t="s">
        <v>6570</v>
      </c>
      <c r="D460" s="832" t="s">
        <v>7085</v>
      </c>
      <c r="E460" s="832" t="s">
        <v>6587</v>
      </c>
      <c r="F460" s="849">
        <v>1</v>
      </c>
      <c r="G460" s="849">
        <v>547.20000000000005</v>
      </c>
      <c r="H460" s="849">
        <v>0.125</v>
      </c>
      <c r="I460" s="849">
        <v>547.20000000000005</v>
      </c>
      <c r="J460" s="849">
        <v>8</v>
      </c>
      <c r="K460" s="849">
        <v>4377.6000000000004</v>
      </c>
      <c r="L460" s="849">
        <v>1</v>
      </c>
      <c r="M460" s="849">
        <v>547.20000000000005</v>
      </c>
      <c r="N460" s="849">
        <v>27</v>
      </c>
      <c r="O460" s="849">
        <v>14774.400000000001</v>
      </c>
      <c r="P460" s="837">
        <v>3.375</v>
      </c>
      <c r="Q460" s="850">
        <v>547.20000000000005</v>
      </c>
    </row>
    <row r="461" spans="1:17" ht="14.4" customHeight="1" x14ac:dyDescent="0.3">
      <c r="A461" s="831" t="s">
        <v>586</v>
      </c>
      <c r="B461" s="832" t="s">
        <v>6368</v>
      </c>
      <c r="C461" s="832" t="s">
        <v>6570</v>
      </c>
      <c r="D461" s="832" t="s">
        <v>6588</v>
      </c>
      <c r="E461" s="832" t="s">
        <v>6587</v>
      </c>
      <c r="F461" s="849">
        <v>136</v>
      </c>
      <c r="G461" s="849">
        <v>251446.32</v>
      </c>
      <c r="H461" s="849">
        <v>0.78612716763005785</v>
      </c>
      <c r="I461" s="849">
        <v>1848.8700000000001</v>
      </c>
      <c r="J461" s="849">
        <v>173</v>
      </c>
      <c r="K461" s="849">
        <v>319854.51</v>
      </c>
      <c r="L461" s="849">
        <v>1</v>
      </c>
      <c r="M461" s="849">
        <v>1848.8700000000001</v>
      </c>
      <c r="N461" s="849">
        <v>196</v>
      </c>
      <c r="O461" s="849">
        <v>362378.51999999996</v>
      </c>
      <c r="P461" s="837">
        <v>1.1329479768786126</v>
      </c>
      <c r="Q461" s="850">
        <v>1848.87</v>
      </c>
    </row>
    <row r="462" spans="1:17" ht="14.4" customHeight="1" x14ac:dyDescent="0.3">
      <c r="A462" s="831" t="s">
        <v>586</v>
      </c>
      <c r="B462" s="832" t="s">
        <v>6368</v>
      </c>
      <c r="C462" s="832" t="s">
        <v>6570</v>
      </c>
      <c r="D462" s="832" t="s">
        <v>7086</v>
      </c>
      <c r="E462" s="832" t="s">
        <v>7087</v>
      </c>
      <c r="F462" s="849"/>
      <c r="G462" s="849"/>
      <c r="H462" s="849"/>
      <c r="I462" s="849"/>
      <c r="J462" s="849">
        <v>1</v>
      </c>
      <c r="K462" s="849">
        <v>2383.64</v>
      </c>
      <c r="L462" s="849">
        <v>1</v>
      </c>
      <c r="M462" s="849">
        <v>2383.64</v>
      </c>
      <c r="N462" s="849">
        <v>4</v>
      </c>
      <c r="O462" s="849">
        <v>9534.56</v>
      </c>
      <c r="P462" s="837">
        <v>4</v>
      </c>
      <c r="Q462" s="850">
        <v>2383.64</v>
      </c>
    </row>
    <row r="463" spans="1:17" ht="14.4" customHeight="1" x14ac:dyDescent="0.3">
      <c r="A463" s="831" t="s">
        <v>586</v>
      </c>
      <c r="B463" s="832" t="s">
        <v>6368</v>
      </c>
      <c r="C463" s="832" t="s">
        <v>6570</v>
      </c>
      <c r="D463" s="832" t="s">
        <v>7088</v>
      </c>
      <c r="E463" s="832" t="s">
        <v>7089</v>
      </c>
      <c r="F463" s="849">
        <v>7</v>
      </c>
      <c r="G463" s="849">
        <v>12913.11</v>
      </c>
      <c r="H463" s="849">
        <v>0.85365774651611714</v>
      </c>
      <c r="I463" s="849">
        <v>1844.73</v>
      </c>
      <c r="J463" s="849">
        <v>10</v>
      </c>
      <c r="K463" s="849">
        <v>15126.8</v>
      </c>
      <c r="L463" s="849">
        <v>1</v>
      </c>
      <c r="M463" s="849">
        <v>1512.6799999999998</v>
      </c>
      <c r="N463" s="849">
        <v>4</v>
      </c>
      <c r="O463" s="849">
        <v>6050.72</v>
      </c>
      <c r="P463" s="837">
        <v>0.4</v>
      </c>
      <c r="Q463" s="850">
        <v>1512.68</v>
      </c>
    </row>
    <row r="464" spans="1:17" ht="14.4" customHeight="1" x14ac:dyDescent="0.3">
      <c r="A464" s="831" t="s">
        <v>586</v>
      </c>
      <c r="B464" s="832" t="s">
        <v>6368</v>
      </c>
      <c r="C464" s="832" t="s">
        <v>6570</v>
      </c>
      <c r="D464" s="832" t="s">
        <v>7090</v>
      </c>
      <c r="E464" s="832" t="s">
        <v>7091</v>
      </c>
      <c r="F464" s="849">
        <v>2</v>
      </c>
      <c r="G464" s="849">
        <v>45687.06</v>
      </c>
      <c r="H464" s="849">
        <v>1</v>
      </c>
      <c r="I464" s="849">
        <v>22843.53</v>
      </c>
      <c r="J464" s="849">
        <v>2</v>
      </c>
      <c r="K464" s="849">
        <v>45687.06</v>
      </c>
      <c r="L464" s="849">
        <v>1</v>
      </c>
      <c r="M464" s="849">
        <v>22843.53</v>
      </c>
      <c r="N464" s="849"/>
      <c r="O464" s="849"/>
      <c r="P464" s="837"/>
      <c r="Q464" s="850"/>
    </row>
    <row r="465" spans="1:17" ht="14.4" customHeight="1" x14ac:dyDescent="0.3">
      <c r="A465" s="831" t="s">
        <v>586</v>
      </c>
      <c r="B465" s="832" t="s">
        <v>6368</v>
      </c>
      <c r="C465" s="832" t="s">
        <v>6570</v>
      </c>
      <c r="D465" s="832" t="s">
        <v>7092</v>
      </c>
      <c r="E465" s="832" t="s">
        <v>7093</v>
      </c>
      <c r="F465" s="849">
        <v>3</v>
      </c>
      <c r="G465" s="849">
        <v>27689.550000000003</v>
      </c>
      <c r="H465" s="849">
        <v>1.0869567777508229</v>
      </c>
      <c r="I465" s="849">
        <v>9229.85</v>
      </c>
      <c r="J465" s="849">
        <v>3</v>
      </c>
      <c r="K465" s="849">
        <v>25474.379999999997</v>
      </c>
      <c r="L465" s="849">
        <v>1</v>
      </c>
      <c r="M465" s="849">
        <v>8491.4599999999991</v>
      </c>
      <c r="N465" s="849">
        <v>4</v>
      </c>
      <c r="O465" s="849">
        <v>33965.839999999997</v>
      </c>
      <c r="P465" s="837">
        <v>1.3333333333333333</v>
      </c>
      <c r="Q465" s="850">
        <v>8491.4599999999991</v>
      </c>
    </row>
    <row r="466" spans="1:17" ht="14.4" customHeight="1" x14ac:dyDescent="0.3">
      <c r="A466" s="831" t="s">
        <v>586</v>
      </c>
      <c r="B466" s="832" t="s">
        <v>6368</v>
      </c>
      <c r="C466" s="832" t="s">
        <v>6570</v>
      </c>
      <c r="D466" s="832" t="s">
        <v>7094</v>
      </c>
      <c r="E466" s="832" t="s">
        <v>7095</v>
      </c>
      <c r="F466" s="849">
        <v>14</v>
      </c>
      <c r="G466" s="849">
        <v>41989.36</v>
      </c>
      <c r="H466" s="849">
        <v>0.87500000000000011</v>
      </c>
      <c r="I466" s="849">
        <v>2999.2400000000002</v>
      </c>
      <c r="J466" s="849">
        <v>16</v>
      </c>
      <c r="K466" s="849">
        <v>47987.839999999997</v>
      </c>
      <c r="L466" s="849">
        <v>1</v>
      </c>
      <c r="M466" s="849">
        <v>2999.24</v>
      </c>
      <c r="N466" s="849">
        <v>13</v>
      </c>
      <c r="O466" s="849">
        <v>38990.119999999995</v>
      </c>
      <c r="P466" s="837">
        <v>0.8125</v>
      </c>
      <c r="Q466" s="850">
        <v>2999.24</v>
      </c>
    </row>
    <row r="467" spans="1:17" ht="14.4" customHeight="1" x14ac:dyDescent="0.3">
      <c r="A467" s="831" t="s">
        <v>586</v>
      </c>
      <c r="B467" s="832" t="s">
        <v>6368</v>
      </c>
      <c r="C467" s="832" t="s">
        <v>6570</v>
      </c>
      <c r="D467" s="832" t="s">
        <v>7096</v>
      </c>
      <c r="E467" s="832" t="s">
        <v>7097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8076.38</v>
      </c>
      <c r="P467" s="837"/>
      <c r="Q467" s="850">
        <v>8076.38</v>
      </c>
    </row>
    <row r="468" spans="1:17" ht="14.4" customHeight="1" x14ac:dyDescent="0.3">
      <c r="A468" s="831" t="s">
        <v>586</v>
      </c>
      <c r="B468" s="832" t="s">
        <v>6368</v>
      </c>
      <c r="C468" s="832" t="s">
        <v>6570</v>
      </c>
      <c r="D468" s="832" t="s">
        <v>7098</v>
      </c>
      <c r="E468" s="832" t="s">
        <v>7099</v>
      </c>
      <c r="F468" s="849">
        <v>4</v>
      </c>
      <c r="G468" s="849">
        <v>2999.64</v>
      </c>
      <c r="H468" s="849">
        <v>2</v>
      </c>
      <c r="I468" s="849">
        <v>749.91</v>
      </c>
      <c r="J468" s="849">
        <v>2</v>
      </c>
      <c r="K468" s="849">
        <v>1499.82</v>
      </c>
      <c r="L468" s="849">
        <v>1</v>
      </c>
      <c r="M468" s="849">
        <v>749.91</v>
      </c>
      <c r="N468" s="849">
        <v>9</v>
      </c>
      <c r="O468" s="849">
        <v>6749.19</v>
      </c>
      <c r="P468" s="837">
        <v>4.5</v>
      </c>
      <c r="Q468" s="850">
        <v>749.91</v>
      </c>
    </row>
    <row r="469" spans="1:17" ht="14.4" customHeight="1" x14ac:dyDescent="0.3">
      <c r="A469" s="831" t="s">
        <v>586</v>
      </c>
      <c r="B469" s="832" t="s">
        <v>6368</v>
      </c>
      <c r="C469" s="832" t="s">
        <v>6570</v>
      </c>
      <c r="D469" s="832" t="s">
        <v>7100</v>
      </c>
      <c r="E469" s="832" t="s">
        <v>7101</v>
      </c>
      <c r="F469" s="849">
        <v>0.8</v>
      </c>
      <c r="G469" s="849">
        <v>60.02</v>
      </c>
      <c r="H469" s="849">
        <v>1.3334814485669853</v>
      </c>
      <c r="I469" s="849">
        <v>75.025000000000006</v>
      </c>
      <c r="J469" s="849">
        <v>0.6</v>
      </c>
      <c r="K469" s="849">
        <v>45.01</v>
      </c>
      <c r="L469" s="849">
        <v>1</v>
      </c>
      <c r="M469" s="849">
        <v>75.016666666666666</v>
      </c>
      <c r="N469" s="849">
        <v>1.9</v>
      </c>
      <c r="O469" s="849">
        <v>142.55000000000001</v>
      </c>
      <c r="P469" s="837">
        <v>3.1670739835592094</v>
      </c>
      <c r="Q469" s="850">
        <v>75.026315789473699</v>
      </c>
    </row>
    <row r="470" spans="1:17" ht="14.4" customHeight="1" x14ac:dyDescent="0.3">
      <c r="A470" s="831" t="s">
        <v>586</v>
      </c>
      <c r="B470" s="832" t="s">
        <v>6368</v>
      </c>
      <c r="C470" s="832" t="s">
        <v>6570</v>
      </c>
      <c r="D470" s="832" t="s">
        <v>7102</v>
      </c>
      <c r="E470" s="832" t="s">
        <v>7103</v>
      </c>
      <c r="F470" s="849"/>
      <c r="G470" s="849"/>
      <c r="H470" s="849"/>
      <c r="I470" s="849"/>
      <c r="J470" s="849">
        <v>6</v>
      </c>
      <c r="K470" s="849">
        <v>7399.62</v>
      </c>
      <c r="L470" s="849">
        <v>1</v>
      </c>
      <c r="M470" s="849">
        <v>1233.27</v>
      </c>
      <c r="N470" s="849">
        <v>9</v>
      </c>
      <c r="O470" s="849">
        <v>11099.43</v>
      </c>
      <c r="P470" s="837">
        <v>1.5</v>
      </c>
      <c r="Q470" s="850">
        <v>1233.27</v>
      </c>
    </row>
    <row r="471" spans="1:17" ht="14.4" customHeight="1" x14ac:dyDescent="0.3">
      <c r="A471" s="831" t="s">
        <v>586</v>
      </c>
      <c r="B471" s="832" t="s">
        <v>6368</v>
      </c>
      <c r="C471" s="832" t="s">
        <v>6570</v>
      </c>
      <c r="D471" s="832" t="s">
        <v>7104</v>
      </c>
      <c r="E471" s="832" t="s">
        <v>7105</v>
      </c>
      <c r="F471" s="849">
        <v>1</v>
      </c>
      <c r="G471" s="849">
        <v>5774.62</v>
      </c>
      <c r="H471" s="849">
        <v>0.2</v>
      </c>
      <c r="I471" s="849">
        <v>5774.62</v>
      </c>
      <c r="J471" s="849">
        <v>5</v>
      </c>
      <c r="K471" s="849">
        <v>28873.1</v>
      </c>
      <c r="L471" s="849">
        <v>1</v>
      </c>
      <c r="M471" s="849">
        <v>5774.62</v>
      </c>
      <c r="N471" s="849">
        <v>5</v>
      </c>
      <c r="O471" s="849">
        <v>28873.1</v>
      </c>
      <c r="P471" s="837">
        <v>1</v>
      </c>
      <c r="Q471" s="850">
        <v>5774.62</v>
      </c>
    </row>
    <row r="472" spans="1:17" ht="14.4" customHeight="1" x14ac:dyDescent="0.3">
      <c r="A472" s="831" t="s">
        <v>586</v>
      </c>
      <c r="B472" s="832" t="s">
        <v>6368</v>
      </c>
      <c r="C472" s="832" t="s">
        <v>6570</v>
      </c>
      <c r="D472" s="832" t="s">
        <v>7106</v>
      </c>
      <c r="E472" s="832" t="s">
        <v>7107</v>
      </c>
      <c r="F472" s="849"/>
      <c r="G472" s="849"/>
      <c r="H472" s="849"/>
      <c r="I472" s="849"/>
      <c r="J472" s="849">
        <v>3</v>
      </c>
      <c r="K472" s="849">
        <v>26113.26</v>
      </c>
      <c r="L472" s="849">
        <v>1</v>
      </c>
      <c r="M472" s="849">
        <v>8704.42</v>
      </c>
      <c r="N472" s="849">
        <v>2</v>
      </c>
      <c r="O472" s="849">
        <v>17408.84</v>
      </c>
      <c r="P472" s="837">
        <v>0.66666666666666674</v>
      </c>
      <c r="Q472" s="850">
        <v>8704.42</v>
      </c>
    </row>
    <row r="473" spans="1:17" ht="14.4" customHeight="1" x14ac:dyDescent="0.3">
      <c r="A473" s="831" t="s">
        <v>586</v>
      </c>
      <c r="B473" s="832" t="s">
        <v>6368</v>
      </c>
      <c r="C473" s="832" t="s">
        <v>6570</v>
      </c>
      <c r="D473" s="832" t="s">
        <v>7108</v>
      </c>
      <c r="E473" s="832" t="s">
        <v>7107</v>
      </c>
      <c r="F473" s="849">
        <v>1</v>
      </c>
      <c r="G473" s="849">
        <v>9397.75</v>
      </c>
      <c r="H473" s="849">
        <v>0.33333333333333331</v>
      </c>
      <c r="I473" s="849">
        <v>9397.75</v>
      </c>
      <c r="J473" s="849">
        <v>3</v>
      </c>
      <c r="K473" s="849">
        <v>28193.25</v>
      </c>
      <c r="L473" s="849">
        <v>1</v>
      </c>
      <c r="M473" s="849">
        <v>9397.75</v>
      </c>
      <c r="N473" s="849">
        <v>5</v>
      </c>
      <c r="O473" s="849">
        <v>46988.75</v>
      </c>
      <c r="P473" s="837">
        <v>1.6666666666666667</v>
      </c>
      <c r="Q473" s="850">
        <v>9397.75</v>
      </c>
    </row>
    <row r="474" spans="1:17" ht="14.4" customHeight="1" x14ac:dyDescent="0.3">
      <c r="A474" s="831" t="s">
        <v>586</v>
      </c>
      <c r="B474" s="832" t="s">
        <v>6368</v>
      </c>
      <c r="C474" s="832" t="s">
        <v>6570</v>
      </c>
      <c r="D474" s="832" t="s">
        <v>7109</v>
      </c>
      <c r="E474" s="832" t="s">
        <v>7110</v>
      </c>
      <c r="F474" s="849">
        <v>1</v>
      </c>
      <c r="G474" s="849">
        <v>1664.4</v>
      </c>
      <c r="H474" s="849">
        <v>0.16666666666666669</v>
      </c>
      <c r="I474" s="849">
        <v>1664.4</v>
      </c>
      <c r="J474" s="849">
        <v>6</v>
      </c>
      <c r="K474" s="849">
        <v>9986.4</v>
      </c>
      <c r="L474" s="849">
        <v>1</v>
      </c>
      <c r="M474" s="849">
        <v>1664.3999999999999</v>
      </c>
      <c r="N474" s="849">
        <v>7</v>
      </c>
      <c r="O474" s="849">
        <v>11650.8</v>
      </c>
      <c r="P474" s="837">
        <v>1.1666666666666667</v>
      </c>
      <c r="Q474" s="850">
        <v>1664.3999999999999</v>
      </c>
    </row>
    <row r="475" spans="1:17" ht="14.4" customHeight="1" x14ac:dyDescent="0.3">
      <c r="A475" s="831" t="s">
        <v>586</v>
      </c>
      <c r="B475" s="832" t="s">
        <v>6368</v>
      </c>
      <c r="C475" s="832" t="s">
        <v>6570</v>
      </c>
      <c r="D475" s="832" t="s">
        <v>7111</v>
      </c>
      <c r="E475" s="832" t="s">
        <v>7112</v>
      </c>
      <c r="F475" s="849">
        <v>1</v>
      </c>
      <c r="G475" s="849">
        <v>2073.7600000000002</v>
      </c>
      <c r="H475" s="849">
        <v>0.25</v>
      </c>
      <c r="I475" s="849">
        <v>2073.7600000000002</v>
      </c>
      <c r="J475" s="849">
        <v>4</v>
      </c>
      <c r="K475" s="849">
        <v>8295.0400000000009</v>
      </c>
      <c r="L475" s="849">
        <v>1</v>
      </c>
      <c r="M475" s="849">
        <v>2073.7600000000002</v>
      </c>
      <c r="N475" s="849"/>
      <c r="O475" s="849"/>
      <c r="P475" s="837"/>
      <c r="Q475" s="850"/>
    </row>
    <row r="476" spans="1:17" ht="14.4" customHeight="1" x14ac:dyDescent="0.3">
      <c r="A476" s="831" t="s">
        <v>586</v>
      </c>
      <c r="B476" s="832" t="s">
        <v>6368</v>
      </c>
      <c r="C476" s="832" t="s">
        <v>6570</v>
      </c>
      <c r="D476" s="832" t="s">
        <v>7113</v>
      </c>
      <c r="E476" s="832" t="s">
        <v>7114</v>
      </c>
      <c r="F476" s="849">
        <v>3</v>
      </c>
      <c r="G476" s="849">
        <v>14883.900000000001</v>
      </c>
      <c r="H476" s="849">
        <v>0.5</v>
      </c>
      <c r="I476" s="849">
        <v>4961.3</v>
      </c>
      <c r="J476" s="849">
        <v>6</v>
      </c>
      <c r="K476" s="849">
        <v>29767.800000000003</v>
      </c>
      <c r="L476" s="849">
        <v>1</v>
      </c>
      <c r="M476" s="849">
        <v>4961.3</v>
      </c>
      <c r="N476" s="849">
        <v>26</v>
      </c>
      <c r="O476" s="849">
        <v>128993.8</v>
      </c>
      <c r="P476" s="837">
        <v>4.333333333333333</v>
      </c>
      <c r="Q476" s="850">
        <v>4961.3</v>
      </c>
    </row>
    <row r="477" spans="1:17" ht="14.4" customHeight="1" x14ac:dyDescent="0.3">
      <c r="A477" s="831" t="s">
        <v>586</v>
      </c>
      <c r="B477" s="832" t="s">
        <v>6368</v>
      </c>
      <c r="C477" s="832" t="s">
        <v>6570</v>
      </c>
      <c r="D477" s="832" t="s">
        <v>7115</v>
      </c>
      <c r="E477" s="832" t="s">
        <v>7116</v>
      </c>
      <c r="F477" s="849">
        <v>9</v>
      </c>
      <c r="G477" s="849">
        <v>27995.55</v>
      </c>
      <c r="H477" s="849">
        <v>9.6021505376344081</v>
      </c>
      <c r="I477" s="849">
        <v>3110.6166666666668</v>
      </c>
      <c r="J477" s="849">
        <v>1</v>
      </c>
      <c r="K477" s="849">
        <v>2915.55</v>
      </c>
      <c r="L477" s="849">
        <v>1</v>
      </c>
      <c r="M477" s="849">
        <v>2915.55</v>
      </c>
      <c r="N477" s="849">
        <v>6</v>
      </c>
      <c r="O477" s="849">
        <v>17493.3</v>
      </c>
      <c r="P477" s="837">
        <v>5.9999999999999991</v>
      </c>
      <c r="Q477" s="850">
        <v>2915.5499999999997</v>
      </c>
    </row>
    <row r="478" spans="1:17" ht="14.4" customHeight="1" x14ac:dyDescent="0.3">
      <c r="A478" s="831" t="s">
        <v>586</v>
      </c>
      <c r="B478" s="832" t="s">
        <v>6368</v>
      </c>
      <c r="C478" s="832" t="s">
        <v>6570</v>
      </c>
      <c r="D478" s="832" t="s">
        <v>7117</v>
      </c>
      <c r="E478" s="832" t="s">
        <v>7118</v>
      </c>
      <c r="F478" s="849">
        <v>14</v>
      </c>
      <c r="G478" s="849">
        <v>94178</v>
      </c>
      <c r="H478" s="849">
        <v>2.8</v>
      </c>
      <c r="I478" s="849">
        <v>6727</v>
      </c>
      <c r="J478" s="849">
        <v>5</v>
      </c>
      <c r="K478" s="849">
        <v>33635</v>
      </c>
      <c r="L478" s="849">
        <v>1</v>
      </c>
      <c r="M478" s="849">
        <v>6727</v>
      </c>
      <c r="N478" s="849">
        <v>9</v>
      </c>
      <c r="O478" s="849">
        <v>60543</v>
      </c>
      <c r="P478" s="837">
        <v>1.8</v>
      </c>
      <c r="Q478" s="850">
        <v>6727</v>
      </c>
    </row>
    <row r="479" spans="1:17" ht="14.4" customHeight="1" x14ac:dyDescent="0.3">
      <c r="A479" s="831" t="s">
        <v>586</v>
      </c>
      <c r="B479" s="832" t="s">
        <v>6368</v>
      </c>
      <c r="C479" s="832" t="s">
        <v>6570</v>
      </c>
      <c r="D479" s="832" t="s">
        <v>7119</v>
      </c>
      <c r="E479" s="832" t="s">
        <v>7120</v>
      </c>
      <c r="F479" s="849">
        <v>20</v>
      </c>
      <c r="G479" s="849">
        <v>215584.4</v>
      </c>
      <c r="H479" s="849">
        <v>1.4285714285714286</v>
      </c>
      <c r="I479" s="849">
        <v>10779.22</v>
      </c>
      <c r="J479" s="849">
        <v>14</v>
      </c>
      <c r="K479" s="849">
        <v>150909.07999999999</v>
      </c>
      <c r="L479" s="849">
        <v>1</v>
      </c>
      <c r="M479" s="849">
        <v>10779.22</v>
      </c>
      <c r="N479" s="849">
        <v>8</v>
      </c>
      <c r="O479" s="849">
        <v>86233.76</v>
      </c>
      <c r="P479" s="837">
        <v>0.5714285714285714</v>
      </c>
      <c r="Q479" s="850">
        <v>10779.22</v>
      </c>
    </row>
    <row r="480" spans="1:17" ht="14.4" customHeight="1" x14ac:dyDescent="0.3">
      <c r="A480" s="831" t="s">
        <v>586</v>
      </c>
      <c r="B480" s="832" t="s">
        <v>6368</v>
      </c>
      <c r="C480" s="832" t="s">
        <v>6570</v>
      </c>
      <c r="D480" s="832" t="s">
        <v>7121</v>
      </c>
      <c r="E480" s="832" t="s">
        <v>7122</v>
      </c>
      <c r="F480" s="849"/>
      <c r="G480" s="849"/>
      <c r="H480" s="849"/>
      <c r="I480" s="849"/>
      <c r="J480" s="849">
        <v>2</v>
      </c>
      <c r="K480" s="849">
        <v>18225.5</v>
      </c>
      <c r="L480" s="849">
        <v>1</v>
      </c>
      <c r="M480" s="849">
        <v>9112.75</v>
      </c>
      <c r="N480" s="849">
        <v>6</v>
      </c>
      <c r="O480" s="849">
        <v>54676.5</v>
      </c>
      <c r="P480" s="837">
        <v>3</v>
      </c>
      <c r="Q480" s="850">
        <v>9112.75</v>
      </c>
    </row>
    <row r="481" spans="1:17" ht="14.4" customHeight="1" x14ac:dyDescent="0.3">
      <c r="A481" s="831" t="s">
        <v>586</v>
      </c>
      <c r="B481" s="832" t="s">
        <v>6368</v>
      </c>
      <c r="C481" s="832" t="s">
        <v>6570</v>
      </c>
      <c r="D481" s="832" t="s">
        <v>7123</v>
      </c>
      <c r="E481" s="832" t="s">
        <v>7124</v>
      </c>
      <c r="F481" s="849">
        <v>39</v>
      </c>
      <c r="G481" s="849">
        <v>47774.219999999994</v>
      </c>
      <c r="H481" s="849">
        <v>1.0263157894736841</v>
      </c>
      <c r="I481" s="849">
        <v>1224.9799999999998</v>
      </c>
      <c r="J481" s="849">
        <v>38</v>
      </c>
      <c r="K481" s="849">
        <v>46549.240000000005</v>
      </c>
      <c r="L481" s="849">
        <v>1</v>
      </c>
      <c r="M481" s="849">
        <v>1224.9800000000002</v>
      </c>
      <c r="N481" s="849">
        <v>33</v>
      </c>
      <c r="O481" s="849">
        <v>40424.339999999997</v>
      </c>
      <c r="P481" s="837">
        <v>0.86842105263157876</v>
      </c>
      <c r="Q481" s="850">
        <v>1224.9799999999998</v>
      </c>
    </row>
    <row r="482" spans="1:17" ht="14.4" customHeight="1" x14ac:dyDescent="0.3">
      <c r="A482" s="831" t="s">
        <v>586</v>
      </c>
      <c r="B482" s="832" t="s">
        <v>6368</v>
      </c>
      <c r="C482" s="832" t="s">
        <v>6570</v>
      </c>
      <c r="D482" s="832" t="s">
        <v>7125</v>
      </c>
      <c r="E482" s="832" t="s">
        <v>7124</v>
      </c>
      <c r="F482" s="849">
        <v>59</v>
      </c>
      <c r="G482" s="849">
        <v>112202.06999999999</v>
      </c>
      <c r="H482" s="849">
        <v>1.3720930232558139</v>
      </c>
      <c r="I482" s="849">
        <v>1901.7299999999998</v>
      </c>
      <c r="J482" s="849">
        <v>43</v>
      </c>
      <c r="K482" s="849">
        <v>81774.39</v>
      </c>
      <c r="L482" s="849">
        <v>1</v>
      </c>
      <c r="M482" s="849">
        <v>1901.73</v>
      </c>
      <c r="N482" s="849">
        <v>32</v>
      </c>
      <c r="O482" s="849">
        <v>60855.360000000001</v>
      </c>
      <c r="P482" s="837">
        <v>0.7441860465116279</v>
      </c>
      <c r="Q482" s="850">
        <v>1901.73</v>
      </c>
    </row>
    <row r="483" spans="1:17" ht="14.4" customHeight="1" x14ac:dyDescent="0.3">
      <c r="A483" s="831" t="s">
        <v>586</v>
      </c>
      <c r="B483" s="832" t="s">
        <v>6368</v>
      </c>
      <c r="C483" s="832" t="s">
        <v>6570</v>
      </c>
      <c r="D483" s="832" t="s">
        <v>7126</v>
      </c>
      <c r="E483" s="832" t="s">
        <v>7127</v>
      </c>
      <c r="F483" s="849">
        <v>4</v>
      </c>
      <c r="G483" s="849">
        <v>4152</v>
      </c>
      <c r="H483" s="849"/>
      <c r="I483" s="849">
        <v>1038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586</v>
      </c>
      <c r="B484" s="832" t="s">
        <v>6368</v>
      </c>
      <c r="C484" s="832" t="s">
        <v>6570</v>
      </c>
      <c r="D484" s="832" t="s">
        <v>7128</v>
      </c>
      <c r="E484" s="832" t="s">
        <v>7129</v>
      </c>
      <c r="F484" s="849">
        <v>1</v>
      </c>
      <c r="G484" s="849">
        <v>1312</v>
      </c>
      <c r="H484" s="849"/>
      <c r="I484" s="849">
        <v>1312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586</v>
      </c>
      <c r="B485" s="832" t="s">
        <v>6368</v>
      </c>
      <c r="C485" s="832" t="s">
        <v>6570</v>
      </c>
      <c r="D485" s="832" t="s">
        <v>7130</v>
      </c>
      <c r="E485" s="832" t="s">
        <v>7131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58.6</v>
      </c>
      <c r="P485" s="837"/>
      <c r="Q485" s="850">
        <v>58.6</v>
      </c>
    </row>
    <row r="486" spans="1:17" ht="14.4" customHeight="1" x14ac:dyDescent="0.3">
      <c r="A486" s="831" t="s">
        <v>586</v>
      </c>
      <c r="B486" s="832" t="s">
        <v>6368</v>
      </c>
      <c r="C486" s="832" t="s">
        <v>6570</v>
      </c>
      <c r="D486" s="832" t="s">
        <v>7132</v>
      </c>
      <c r="E486" s="832" t="s">
        <v>7131</v>
      </c>
      <c r="F486" s="849"/>
      <c r="G486" s="849"/>
      <c r="H486" s="849"/>
      <c r="I486" s="849"/>
      <c r="J486" s="849">
        <v>1</v>
      </c>
      <c r="K486" s="849">
        <v>96.6</v>
      </c>
      <c r="L486" s="849">
        <v>1</v>
      </c>
      <c r="M486" s="849">
        <v>96.6</v>
      </c>
      <c r="N486" s="849"/>
      <c r="O486" s="849"/>
      <c r="P486" s="837"/>
      <c r="Q486" s="850"/>
    </row>
    <row r="487" spans="1:17" ht="14.4" customHeight="1" x14ac:dyDescent="0.3">
      <c r="A487" s="831" t="s">
        <v>586</v>
      </c>
      <c r="B487" s="832" t="s">
        <v>6368</v>
      </c>
      <c r="C487" s="832" t="s">
        <v>6570</v>
      </c>
      <c r="D487" s="832" t="s">
        <v>7133</v>
      </c>
      <c r="E487" s="832" t="s">
        <v>7134</v>
      </c>
      <c r="F487" s="849">
        <v>1</v>
      </c>
      <c r="G487" s="849">
        <v>9159.3799999999992</v>
      </c>
      <c r="H487" s="849"/>
      <c r="I487" s="849">
        <v>9159.3799999999992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586</v>
      </c>
      <c r="B488" s="832" t="s">
        <v>6368</v>
      </c>
      <c r="C488" s="832" t="s">
        <v>6570</v>
      </c>
      <c r="D488" s="832" t="s">
        <v>7135</v>
      </c>
      <c r="E488" s="832" t="s">
        <v>7136</v>
      </c>
      <c r="F488" s="849"/>
      <c r="G488" s="849"/>
      <c r="H488" s="849"/>
      <c r="I488" s="849"/>
      <c r="J488" s="849">
        <v>2</v>
      </c>
      <c r="K488" s="849">
        <v>6556.04</v>
      </c>
      <c r="L488" s="849">
        <v>1</v>
      </c>
      <c r="M488" s="849">
        <v>3278.02</v>
      </c>
      <c r="N488" s="849">
        <v>1</v>
      </c>
      <c r="O488" s="849">
        <v>3278.02</v>
      </c>
      <c r="P488" s="837">
        <v>0.5</v>
      </c>
      <c r="Q488" s="850">
        <v>3278.02</v>
      </c>
    </row>
    <row r="489" spans="1:17" ht="14.4" customHeight="1" x14ac:dyDescent="0.3">
      <c r="A489" s="831" t="s">
        <v>586</v>
      </c>
      <c r="B489" s="832" t="s">
        <v>6368</v>
      </c>
      <c r="C489" s="832" t="s">
        <v>6570</v>
      </c>
      <c r="D489" s="832" t="s">
        <v>7137</v>
      </c>
      <c r="E489" s="832" t="s">
        <v>7138</v>
      </c>
      <c r="F489" s="849"/>
      <c r="G489" s="849"/>
      <c r="H489" s="849"/>
      <c r="I489" s="849"/>
      <c r="J489" s="849">
        <v>1</v>
      </c>
      <c r="K489" s="849">
        <v>6968.51</v>
      </c>
      <c r="L489" s="849">
        <v>1</v>
      </c>
      <c r="M489" s="849">
        <v>6968.51</v>
      </c>
      <c r="N489" s="849">
        <v>1</v>
      </c>
      <c r="O489" s="849">
        <v>6968.51</v>
      </c>
      <c r="P489" s="837">
        <v>1</v>
      </c>
      <c r="Q489" s="850">
        <v>6968.51</v>
      </c>
    </row>
    <row r="490" spans="1:17" ht="14.4" customHeight="1" x14ac:dyDescent="0.3">
      <c r="A490" s="831" t="s">
        <v>586</v>
      </c>
      <c r="B490" s="832" t="s">
        <v>6368</v>
      </c>
      <c r="C490" s="832" t="s">
        <v>6570</v>
      </c>
      <c r="D490" s="832" t="s">
        <v>7139</v>
      </c>
      <c r="E490" s="832" t="s">
        <v>7138</v>
      </c>
      <c r="F490" s="849"/>
      <c r="G490" s="849"/>
      <c r="H490" s="849"/>
      <c r="I490" s="849"/>
      <c r="J490" s="849">
        <v>1</v>
      </c>
      <c r="K490" s="849">
        <v>8342.73</v>
      </c>
      <c r="L490" s="849">
        <v>1</v>
      </c>
      <c r="M490" s="849">
        <v>8342.73</v>
      </c>
      <c r="N490" s="849">
        <v>2</v>
      </c>
      <c r="O490" s="849">
        <v>16685.46</v>
      </c>
      <c r="P490" s="837">
        <v>2</v>
      </c>
      <c r="Q490" s="850">
        <v>8342.73</v>
      </c>
    </row>
    <row r="491" spans="1:17" ht="14.4" customHeight="1" x14ac:dyDescent="0.3">
      <c r="A491" s="831" t="s">
        <v>586</v>
      </c>
      <c r="B491" s="832" t="s">
        <v>6368</v>
      </c>
      <c r="C491" s="832" t="s">
        <v>6570</v>
      </c>
      <c r="D491" s="832" t="s">
        <v>7140</v>
      </c>
      <c r="E491" s="832" t="s">
        <v>7141</v>
      </c>
      <c r="F491" s="849">
        <v>1</v>
      </c>
      <c r="G491" s="849">
        <v>10084.85</v>
      </c>
      <c r="H491" s="849">
        <v>1</v>
      </c>
      <c r="I491" s="849">
        <v>10084.85</v>
      </c>
      <c r="J491" s="849">
        <v>1</v>
      </c>
      <c r="K491" s="849">
        <v>10084.85</v>
      </c>
      <c r="L491" s="849">
        <v>1</v>
      </c>
      <c r="M491" s="849">
        <v>10084.85</v>
      </c>
      <c r="N491" s="849">
        <v>1</v>
      </c>
      <c r="O491" s="849">
        <v>10084.85</v>
      </c>
      <c r="P491" s="837">
        <v>1</v>
      </c>
      <c r="Q491" s="850">
        <v>10084.85</v>
      </c>
    </row>
    <row r="492" spans="1:17" ht="14.4" customHeight="1" x14ac:dyDescent="0.3">
      <c r="A492" s="831" t="s">
        <v>586</v>
      </c>
      <c r="B492" s="832" t="s">
        <v>6368</v>
      </c>
      <c r="C492" s="832" t="s">
        <v>6570</v>
      </c>
      <c r="D492" s="832" t="s">
        <v>7142</v>
      </c>
      <c r="E492" s="832" t="s">
        <v>7143</v>
      </c>
      <c r="F492" s="849">
        <v>11</v>
      </c>
      <c r="G492" s="849">
        <v>125228.95000000001</v>
      </c>
      <c r="H492" s="849">
        <v>1</v>
      </c>
      <c r="I492" s="849">
        <v>11384.45</v>
      </c>
      <c r="J492" s="849">
        <v>11</v>
      </c>
      <c r="K492" s="849">
        <v>125228.95000000001</v>
      </c>
      <c r="L492" s="849">
        <v>1</v>
      </c>
      <c r="M492" s="849">
        <v>11384.45</v>
      </c>
      <c r="N492" s="849">
        <v>8</v>
      </c>
      <c r="O492" s="849">
        <v>91075.6</v>
      </c>
      <c r="P492" s="837">
        <v>0.72727272727272729</v>
      </c>
      <c r="Q492" s="850">
        <v>11384.45</v>
      </c>
    </row>
    <row r="493" spans="1:17" ht="14.4" customHeight="1" x14ac:dyDescent="0.3">
      <c r="A493" s="831" t="s">
        <v>586</v>
      </c>
      <c r="B493" s="832" t="s">
        <v>6368</v>
      </c>
      <c r="C493" s="832" t="s">
        <v>6570</v>
      </c>
      <c r="D493" s="832" t="s">
        <v>7144</v>
      </c>
      <c r="E493" s="832" t="s">
        <v>7143</v>
      </c>
      <c r="F493" s="849">
        <v>9</v>
      </c>
      <c r="G493" s="849">
        <v>92880.99</v>
      </c>
      <c r="H493" s="849">
        <v>4.5</v>
      </c>
      <c r="I493" s="849">
        <v>10320.11</v>
      </c>
      <c r="J493" s="849">
        <v>2</v>
      </c>
      <c r="K493" s="849">
        <v>20640.22</v>
      </c>
      <c r="L493" s="849">
        <v>1</v>
      </c>
      <c r="M493" s="849">
        <v>10320.11</v>
      </c>
      <c r="N493" s="849">
        <v>10</v>
      </c>
      <c r="O493" s="849">
        <v>103201.1</v>
      </c>
      <c r="P493" s="837">
        <v>5</v>
      </c>
      <c r="Q493" s="850">
        <v>10320.11</v>
      </c>
    </row>
    <row r="494" spans="1:17" ht="14.4" customHeight="1" x14ac:dyDescent="0.3">
      <c r="A494" s="831" t="s">
        <v>586</v>
      </c>
      <c r="B494" s="832" t="s">
        <v>6368</v>
      </c>
      <c r="C494" s="832" t="s">
        <v>6570</v>
      </c>
      <c r="D494" s="832" t="s">
        <v>6589</v>
      </c>
      <c r="E494" s="832" t="s">
        <v>6590</v>
      </c>
      <c r="F494" s="849">
        <v>5</v>
      </c>
      <c r="G494" s="849">
        <v>48683.199999999997</v>
      </c>
      <c r="H494" s="849">
        <v>1.6666666666666667</v>
      </c>
      <c r="I494" s="849">
        <v>9736.64</v>
      </c>
      <c r="J494" s="849">
        <v>3</v>
      </c>
      <c r="K494" s="849">
        <v>29209.919999999998</v>
      </c>
      <c r="L494" s="849">
        <v>1</v>
      </c>
      <c r="M494" s="849">
        <v>9736.64</v>
      </c>
      <c r="N494" s="849">
        <v>5</v>
      </c>
      <c r="O494" s="849">
        <v>48683.199999999997</v>
      </c>
      <c r="P494" s="837">
        <v>1.6666666666666667</v>
      </c>
      <c r="Q494" s="850">
        <v>9736.64</v>
      </c>
    </row>
    <row r="495" spans="1:17" ht="14.4" customHeight="1" x14ac:dyDescent="0.3">
      <c r="A495" s="831" t="s">
        <v>586</v>
      </c>
      <c r="B495" s="832" t="s">
        <v>6368</v>
      </c>
      <c r="C495" s="832" t="s">
        <v>6570</v>
      </c>
      <c r="D495" s="832" t="s">
        <v>7145</v>
      </c>
      <c r="E495" s="832" t="s">
        <v>7146</v>
      </c>
      <c r="F495" s="849">
        <v>1</v>
      </c>
      <c r="G495" s="849">
        <v>10257.93</v>
      </c>
      <c r="H495" s="849">
        <v>0.5</v>
      </c>
      <c r="I495" s="849">
        <v>10257.93</v>
      </c>
      <c r="J495" s="849">
        <v>2</v>
      </c>
      <c r="K495" s="849">
        <v>20515.86</v>
      </c>
      <c r="L495" s="849">
        <v>1</v>
      </c>
      <c r="M495" s="849">
        <v>10257.93</v>
      </c>
      <c r="N495" s="849">
        <v>2</v>
      </c>
      <c r="O495" s="849">
        <v>20515.86</v>
      </c>
      <c r="P495" s="837">
        <v>1</v>
      </c>
      <c r="Q495" s="850">
        <v>10257.93</v>
      </c>
    </row>
    <row r="496" spans="1:17" ht="14.4" customHeight="1" x14ac:dyDescent="0.3">
      <c r="A496" s="831" t="s">
        <v>586</v>
      </c>
      <c r="B496" s="832" t="s">
        <v>6368</v>
      </c>
      <c r="C496" s="832" t="s">
        <v>6570</v>
      </c>
      <c r="D496" s="832" t="s">
        <v>7147</v>
      </c>
      <c r="E496" s="832" t="s">
        <v>7148</v>
      </c>
      <c r="F496" s="849">
        <v>8</v>
      </c>
      <c r="G496" s="849">
        <v>9936</v>
      </c>
      <c r="H496" s="849">
        <v>1.6</v>
      </c>
      <c r="I496" s="849">
        <v>1242</v>
      </c>
      <c r="J496" s="849">
        <v>5</v>
      </c>
      <c r="K496" s="849">
        <v>6210</v>
      </c>
      <c r="L496" s="849">
        <v>1</v>
      </c>
      <c r="M496" s="849">
        <v>1242</v>
      </c>
      <c r="N496" s="849">
        <v>3</v>
      </c>
      <c r="O496" s="849">
        <v>3726</v>
      </c>
      <c r="P496" s="837">
        <v>0.6</v>
      </c>
      <c r="Q496" s="850">
        <v>1242</v>
      </c>
    </row>
    <row r="497" spans="1:17" ht="14.4" customHeight="1" x14ac:dyDescent="0.3">
      <c r="A497" s="831" t="s">
        <v>586</v>
      </c>
      <c r="B497" s="832" t="s">
        <v>6368</v>
      </c>
      <c r="C497" s="832" t="s">
        <v>6570</v>
      </c>
      <c r="D497" s="832" t="s">
        <v>7149</v>
      </c>
      <c r="E497" s="832" t="s">
        <v>7150</v>
      </c>
      <c r="F497" s="849"/>
      <c r="G497" s="849"/>
      <c r="H497" s="849"/>
      <c r="I497" s="849"/>
      <c r="J497" s="849">
        <v>1</v>
      </c>
      <c r="K497" s="849">
        <v>1355</v>
      </c>
      <c r="L497" s="849">
        <v>1</v>
      </c>
      <c r="M497" s="849">
        <v>1355</v>
      </c>
      <c r="N497" s="849"/>
      <c r="O497" s="849"/>
      <c r="P497" s="837"/>
      <c r="Q497" s="850"/>
    </row>
    <row r="498" spans="1:17" ht="14.4" customHeight="1" x14ac:dyDescent="0.3">
      <c r="A498" s="831" t="s">
        <v>586</v>
      </c>
      <c r="B498" s="832" t="s">
        <v>6368</v>
      </c>
      <c r="C498" s="832" t="s">
        <v>6570</v>
      </c>
      <c r="D498" s="832" t="s">
        <v>7151</v>
      </c>
      <c r="E498" s="832" t="s">
        <v>7152</v>
      </c>
      <c r="F498" s="849"/>
      <c r="G498" s="849"/>
      <c r="H498" s="849"/>
      <c r="I498" s="849"/>
      <c r="J498" s="849"/>
      <c r="K498" s="849"/>
      <c r="L498" s="849"/>
      <c r="M498" s="849"/>
      <c r="N498" s="849">
        <v>1</v>
      </c>
      <c r="O498" s="849">
        <v>10598</v>
      </c>
      <c r="P498" s="837"/>
      <c r="Q498" s="850">
        <v>10598</v>
      </c>
    </row>
    <row r="499" spans="1:17" ht="14.4" customHeight="1" x14ac:dyDescent="0.3">
      <c r="A499" s="831" t="s">
        <v>586</v>
      </c>
      <c r="B499" s="832" t="s">
        <v>6368</v>
      </c>
      <c r="C499" s="832" t="s">
        <v>6570</v>
      </c>
      <c r="D499" s="832" t="s">
        <v>7153</v>
      </c>
      <c r="E499" s="832" t="s">
        <v>7154</v>
      </c>
      <c r="F499" s="849"/>
      <c r="G499" s="849"/>
      <c r="H499" s="849"/>
      <c r="I499" s="849"/>
      <c r="J499" s="849"/>
      <c r="K499" s="849"/>
      <c r="L499" s="849"/>
      <c r="M499" s="849"/>
      <c r="N499" s="849">
        <v>3</v>
      </c>
      <c r="O499" s="849">
        <v>7671</v>
      </c>
      <c r="P499" s="837"/>
      <c r="Q499" s="850">
        <v>2557</v>
      </c>
    </row>
    <row r="500" spans="1:17" ht="14.4" customHeight="1" x14ac:dyDescent="0.3">
      <c r="A500" s="831" t="s">
        <v>586</v>
      </c>
      <c r="B500" s="832" t="s">
        <v>6368</v>
      </c>
      <c r="C500" s="832" t="s">
        <v>6570</v>
      </c>
      <c r="D500" s="832" t="s">
        <v>7155</v>
      </c>
      <c r="E500" s="832" t="s">
        <v>7156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2557</v>
      </c>
      <c r="P500" s="837"/>
      <c r="Q500" s="850">
        <v>2557</v>
      </c>
    </row>
    <row r="501" spans="1:17" ht="14.4" customHeight="1" x14ac:dyDescent="0.3">
      <c r="A501" s="831" t="s">
        <v>586</v>
      </c>
      <c r="B501" s="832" t="s">
        <v>6368</v>
      </c>
      <c r="C501" s="832" t="s">
        <v>6570</v>
      </c>
      <c r="D501" s="832" t="s">
        <v>7157</v>
      </c>
      <c r="E501" s="832" t="s">
        <v>7158</v>
      </c>
      <c r="F501" s="849">
        <v>23</v>
      </c>
      <c r="G501" s="849">
        <v>27387.940000000002</v>
      </c>
      <c r="H501" s="849">
        <v>0.45098039215686281</v>
      </c>
      <c r="I501" s="849">
        <v>1190.7800000000002</v>
      </c>
      <c r="J501" s="849">
        <v>51</v>
      </c>
      <c r="K501" s="849">
        <v>60729.78</v>
      </c>
      <c r="L501" s="849">
        <v>1</v>
      </c>
      <c r="M501" s="849">
        <v>1190.78</v>
      </c>
      <c r="N501" s="849">
        <v>41</v>
      </c>
      <c r="O501" s="849">
        <v>48821.98</v>
      </c>
      <c r="P501" s="837">
        <v>0.80392156862745101</v>
      </c>
      <c r="Q501" s="850">
        <v>1190.78</v>
      </c>
    </row>
    <row r="502" spans="1:17" ht="14.4" customHeight="1" x14ac:dyDescent="0.3">
      <c r="A502" s="831" t="s">
        <v>586</v>
      </c>
      <c r="B502" s="832" t="s">
        <v>6368</v>
      </c>
      <c r="C502" s="832" t="s">
        <v>6570</v>
      </c>
      <c r="D502" s="832" t="s">
        <v>7159</v>
      </c>
      <c r="E502" s="832" t="s">
        <v>7158</v>
      </c>
      <c r="F502" s="849">
        <v>83</v>
      </c>
      <c r="G502" s="849">
        <v>101759.66</v>
      </c>
      <c r="H502" s="849">
        <v>0.83000000000000007</v>
      </c>
      <c r="I502" s="849">
        <v>1226.02</v>
      </c>
      <c r="J502" s="849">
        <v>100</v>
      </c>
      <c r="K502" s="849">
        <v>122602</v>
      </c>
      <c r="L502" s="849">
        <v>1</v>
      </c>
      <c r="M502" s="849">
        <v>1226.02</v>
      </c>
      <c r="N502" s="849">
        <v>121</v>
      </c>
      <c r="O502" s="849">
        <v>148348.42000000001</v>
      </c>
      <c r="P502" s="837">
        <v>1.2100000000000002</v>
      </c>
      <c r="Q502" s="850">
        <v>1226.0200000000002</v>
      </c>
    </row>
    <row r="503" spans="1:17" ht="14.4" customHeight="1" x14ac:dyDescent="0.3">
      <c r="A503" s="831" t="s">
        <v>586</v>
      </c>
      <c r="B503" s="832" t="s">
        <v>6368</v>
      </c>
      <c r="C503" s="832" t="s">
        <v>6570</v>
      </c>
      <c r="D503" s="832" t="s">
        <v>7160</v>
      </c>
      <c r="E503" s="832" t="s">
        <v>7158</v>
      </c>
      <c r="F503" s="849">
        <v>22</v>
      </c>
      <c r="G503" s="849">
        <v>27656.42</v>
      </c>
      <c r="H503" s="849">
        <v>0.84615384615384603</v>
      </c>
      <c r="I503" s="849">
        <v>1257.1099999999999</v>
      </c>
      <c r="J503" s="849">
        <v>26</v>
      </c>
      <c r="K503" s="849">
        <v>32684.86</v>
      </c>
      <c r="L503" s="849">
        <v>1</v>
      </c>
      <c r="M503" s="849">
        <v>1257.1100000000001</v>
      </c>
      <c r="N503" s="849">
        <v>26</v>
      </c>
      <c r="O503" s="849">
        <v>32684.86</v>
      </c>
      <c r="P503" s="837">
        <v>1</v>
      </c>
      <c r="Q503" s="850">
        <v>1257.1100000000001</v>
      </c>
    </row>
    <row r="504" spans="1:17" ht="14.4" customHeight="1" x14ac:dyDescent="0.3">
      <c r="A504" s="831" t="s">
        <v>586</v>
      </c>
      <c r="B504" s="832" t="s">
        <v>6368</v>
      </c>
      <c r="C504" s="832" t="s">
        <v>6570</v>
      </c>
      <c r="D504" s="832" t="s">
        <v>7161</v>
      </c>
      <c r="E504" s="832" t="s">
        <v>7162</v>
      </c>
      <c r="F504" s="849">
        <v>1</v>
      </c>
      <c r="G504" s="849">
        <v>831.06</v>
      </c>
      <c r="H504" s="849"/>
      <c r="I504" s="849">
        <v>831.06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586</v>
      </c>
      <c r="B505" s="832" t="s">
        <v>6368</v>
      </c>
      <c r="C505" s="832" t="s">
        <v>6570</v>
      </c>
      <c r="D505" s="832" t="s">
        <v>7163</v>
      </c>
      <c r="E505" s="832" t="s">
        <v>7164</v>
      </c>
      <c r="F505" s="849">
        <v>2</v>
      </c>
      <c r="G505" s="849">
        <v>11047.64</v>
      </c>
      <c r="H505" s="849"/>
      <c r="I505" s="849">
        <v>5523.82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586</v>
      </c>
      <c r="B506" s="832" t="s">
        <v>6368</v>
      </c>
      <c r="C506" s="832" t="s">
        <v>6570</v>
      </c>
      <c r="D506" s="832" t="s">
        <v>7165</v>
      </c>
      <c r="E506" s="832" t="s">
        <v>7164</v>
      </c>
      <c r="F506" s="849">
        <v>1</v>
      </c>
      <c r="G506" s="849">
        <v>6284.51</v>
      </c>
      <c r="H506" s="849"/>
      <c r="I506" s="849">
        <v>6284.51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586</v>
      </c>
      <c r="B507" s="832" t="s">
        <v>6368</v>
      </c>
      <c r="C507" s="832" t="s">
        <v>6570</v>
      </c>
      <c r="D507" s="832" t="s">
        <v>7166</v>
      </c>
      <c r="E507" s="832" t="s">
        <v>7164</v>
      </c>
      <c r="F507" s="849">
        <v>14</v>
      </c>
      <c r="G507" s="849">
        <v>157307.5</v>
      </c>
      <c r="H507" s="849">
        <v>1.1666666666666667</v>
      </c>
      <c r="I507" s="849">
        <v>11236.25</v>
      </c>
      <c r="J507" s="849">
        <v>12</v>
      </c>
      <c r="K507" s="849">
        <v>134835</v>
      </c>
      <c r="L507" s="849">
        <v>1</v>
      </c>
      <c r="M507" s="849">
        <v>11236.25</v>
      </c>
      <c r="N507" s="849">
        <v>11</v>
      </c>
      <c r="O507" s="849">
        <v>123598.75</v>
      </c>
      <c r="P507" s="837">
        <v>0.91666666666666663</v>
      </c>
      <c r="Q507" s="850">
        <v>11236.25</v>
      </c>
    </row>
    <row r="508" spans="1:17" ht="14.4" customHeight="1" x14ac:dyDescent="0.3">
      <c r="A508" s="831" t="s">
        <v>586</v>
      </c>
      <c r="B508" s="832" t="s">
        <v>6368</v>
      </c>
      <c r="C508" s="832" t="s">
        <v>6570</v>
      </c>
      <c r="D508" s="832" t="s">
        <v>7167</v>
      </c>
      <c r="E508" s="832" t="s">
        <v>7168</v>
      </c>
      <c r="F508" s="849"/>
      <c r="G508" s="849"/>
      <c r="H508" s="849"/>
      <c r="I508" s="849"/>
      <c r="J508" s="849">
        <v>5</v>
      </c>
      <c r="K508" s="849">
        <v>103584.55</v>
      </c>
      <c r="L508" s="849">
        <v>1</v>
      </c>
      <c r="M508" s="849">
        <v>20716.91</v>
      </c>
      <c r="N508" s="849">
        <v>8</v>
      </c>
      <c r="O508" s="849">
        <v>165735.28</v>
      </c>
      <c r="P508" s="837">
        <v>1.5999999999999999</v>
      </c>
      <c r="Q508" s="850">
        <v>20716.91</v>
      </c>
    </row>
    <row r="509" spans="1:17" ht="14.4" customHeight="1" x14ac:dyDescent="0.3">
      <c r="A509" s="831" t="s">
        <v>586</v>
      </c>
      <c r="B509" s="832" t="s">
        <v>6368</v>
      </c>
      <c r="C509" s="832" t="s">
        <v>6570</v>
      </c>
      <c r="D509" s="832" t="s">
        <v>7169</v>
      </c>
      <c r="E509" s="832" t="s">
        <v>7170</v>
      </c>
      <c r="F509" s="849">
        <v>1</v>
      </c>
      <c r="G509" s="849">
        <v>5930.07</v>
      </c>
      <c r="H509" s="849">
        <v>1</v>
      </c>
      <c r="I509" s="849">
        <v>5930.07</v>
      </c>
      <c r="J509" s="849">
        <v>1</v>
      </c>
      <c r="K509" s="849">
        <v>5930.07</v>
      </c>
      <c r="L509" s="849">
        <v>1</v>
      </c>
      <c r="M509" s="849">
        <v>5930.07</v>
      </c>
      <c r="N509" s="849"/>
      <c r="O509" s="849"/>
      <c r="P509" s="837"/>
      <c r="Q509" s="850"/>
    </row>
    <row r="510" spans="1:17" ht="14.4" customHeight="1" x14ac:dyDescent="0.3">
      <c r="A510" s="831" t="s">
        <v>586</v>
      </c>
      <c r="B510" s="832" t="s">
        <v>6368</v>
      </c>
      <c r="C510" s="832" t="s">
        <v>6570</v>
      </c>
      <c r="D510" s="832" t="s">
        <v>7171</v>
      </c>
      <c r="E510" s="832" t="s">
        <v>7170</v>
      </c>
      <c r="F510" s="849">
        <v>4</v>
      </c>
      <c r="G510" s="849">
        <v>38805.599999999999</v>
      </c>
      <c r="H510" s="849"/>
      <c r="I510" s="849">
        <v>9701.4</v>
      </c>
      <c r="J510" s="849"/>
      <c r="K510" s="849"/>
      <c r="L510" s="849"/>
      <c r="M510" s="849"/>
      <c r="N510" s="849">
        <v>5</v>
      </c>
      <c r="O510" s="849">
        <v>48507</v>
      </c>
      <c r="P510" s="837"/>
      <c r="Q510" s="850">
        <v>9701.4</v>
      </c>
    </row>
    <row r="511" spans="1:17" ht="14.4" customHeight="1" x14ac:dyDescent="0.3">
      <c r="A511" s="831" t="s">
        <v>586</v>
      </c>
      <c r="B511" s="832" t="s">
        <v>6368</v>
      </c>
      <c r="C511" s="832" t="s">
        <v>6570</v>
      </c>
      <c r="D511" s="832" t="s">
        <v>7172</v>
      </c>
      <c r="E511" s="832" t="s">
        <v>7170</v>
      </c>
      <c r="F511" s="849">
        <v>2</v>
      </c>
      <c r="G511" s="849">
        <v>22265.24</v>
      </c>
      <c r="H511" s="849">
        <v>0.5</v>
      </c>
      <c r="I511" s="849">
        <v>11132.62</v>
      </c>
      <c r="J511" s="849">
        <v>4</v>
      </c>
      <c r="K511" s="849">
        <v>44530.48</v>
      </c>
      <c r="L511" s="849">
        <v>1</v>
      </c>
      <c r="M511" s="849">
        <v>11132.62</v>
      </c>
      <c r="N511" s="849">
        <v>4</v>
      </c>
      <c r="O511" s="849">
        <v>44530.48</v>
      </c>
      <c r="P511" s="837">
        <v>1</v>
      </c>
      <c r="Q511" s="850">
        <v>11132.62</v>
      </c>
    </row>
    <row r="512" spans="1:17" ht="14.4" customHeight="1" x14ac:dyDescent="0.3">
      <c r="A512" s="831" t="s">
        <v>586</v>
      </c>
      <c r="B512" s="832" t="s">
        <v>6368</v>
      </c>
      <c r="C512" s="832" t="s">
        <v>6570</v>
      </c>
      <c r="D512" s="832" t="s">
        <v>7173</v>
      </c>
      <c r="E512" s="832" t="s">
        <v>7174</v>
      </c>
      <c r="F512" s="849">
        <v>6</v>
      </c>
      <c r="G512" s="849">
        <v>30882</v>
      </c>
      <c r="H512" s="849">
        <v>1.5</v>
      </c>
      <c r="I512" s="849">
        <v>5147</v>
      </c>
      <c r="J512" s="849">
        <v>4</v>
      </c>
      <c r="K512" s="849">
        <v>20588</v>
      </c>
      <c r="L512" s="849">
        <v>1</v>
      </c>
      <c r="M512" s="849">
        <v>5147</v>
      </c>
      <c r="N512" s="849">
        <v>5</v>
      </c>
      <c r="O512" s="849">
        <v>25735</v>
      </c>
      <c r="P512" s="837">
        <v>1.25</v>
      </c>
      <c r="Q512" s="850">
        <v>5147</v>
      </c>
    </row>
    <row r="513" spans="1:17" ht="14.4" customHeight="1" x14ac:dyDescent="0.3">
      <c r="A513" s="831" t="s">
        <v>586</v>
      </c>
      <c r="B513" s="832" t="s">
        <v>6368</v>
      </c>
      <c r="C513" s="832" t="s">
        <v>6570</v>
      </c>
      <c r="D513" s="832" t="s">
        <v>7175</v>
      </c>
      <c r="E513" s="832" t="s">
        <v>7176</v>
      </c>
      <c r="F513" s="849">
        <v>7</v>
      </c>
      <c r="G513" s="849">
        <v>80997</v>
      </c>
      <c r="H513" s="849">
        <v>0.58333333333333337</v>
      </c>
      <c r="I513" s="849">
        <v>11571</v>
      </c>
      <c r="J513" s="849">
        <v>12</v>
      </c>
      <c r="K513" s="849">
        <v>138852</v>
      </c>
      <c r="L513" s="849">
        <v>1</v>
      </c>
      <c r="M513" s="849">
        <v>11571</v>
      </c>
      <c r="N513" s="849">
        <v>5</v>
      </c>
      <c r="O513" s="849">
        <v>57855</v>
      </c>
      <c r="P513" s="837">
        <v>0.41666666666666669</v>
      </c>
      <c r="Q513" s="850">
        <v>11571</v>
      </c>
    </row>
    <row r="514" spans="1:17" ht="14.4" customHeight="1" x14ac:dyDescent="0.3">
      <c r="A514" s="831" t="s">
        <v>586</v>
      </c>
      <c r="B514" s="832" t="s">
        <v>6368</v>
      </c>
      <c r="C514" s="832" t="s">
        <v>6570</v>
      </c>
      <c r="D514" s="832" t="s">
        <v>7177</v>
      </c>
      <c r="E514" s="832" t="s">
        <v>6583</v>
      </c>
      <c r="F514" s="849">
        <v>28</v>
      </c>
      <c r="G514" s="849">
        <v>38071.879999999997</v>
      </c>
      <c r="H514" s="849">
        <v>1.0769230769230769</v>
      </c>
      <c r="I514" s="849">
        <v>1359.7099999999998</v>
      </c>
      <c r="J514" s="849">
        <v>26</v>
      </c>
      <c r="K514" s="849">
        <v>35352.46</v>
      </c>
      <c r="L514" s="849">
        <v>1</v>
      </c>
      <c r="M514" s="849">
        <v>1359.71</v>
      </c>
      <c r="N514" s="849">
        <v>22</v>
      </c>
      <c r="O514" s="849">
        <v>29913.62</v>
      </c>
      <c r="P514" s="837">
        <v>0.84615384615384615</v>
      </c>
      <c r="Q514" s="850">
        <v>1359.71</v>
      </c>
    </row>
    <row r="515" spans="1:17" ht="14.4" customHeight="1" x14ac:dyDescent="0.3">
      <c r="A515" s="831" t="s">
        <v>586</v>
      </c>
      <c r="B515" s="832" t="s">
        <v>6368</v>
      </c>
      <c r="C515" s="832" t="s">
        <v>6570</v>
      </c>
      <c r="D515" s="832" t="s">
        <v>7178</v>
      </c>
      <c r="E515" s="832" t="s">
        <v>7179</v>
      </c>
      <c r="F515" s="849">
        <v>4</v>
      </c>
      <c r="G515" s="849">
        <v>5695.84</v>
      </c>
      <c r="H515" s="849">
        <v>0.5</v>
      </c>
      <c r="I515" s="849">
        <v>1423.96</v>
      </c>
      <c r="J515" s="849">
        <v>8</v>
      </c>
      <c r="K515" s="849">
        <v>11391.68</v>
      </c>
      <c r="L515" s="849">
        <v>1</v>
      </c>
      <c r="M515" s="849">
        <v>1423.96</v>
      </c>
      <c r="N515" s="849">
        <v>2</v>
      </c>
      <c r="O515" s="849">
        <v>2847.92</v>
      </c>
      <c r="P515" s="837">
        <v>0.25</v>
      </c>
      <c r="Q515" s="850">
        <v>1423.96</v>
      </c>
    </row>
    <row r="516" spans="1:17" ht="14.4" customHeight="1" x14ac:dyDescent="0.3">
      <c r="A516" s="831" t="s">
        <v>586</v>
      </c>
      <c r="B516" s="832" t="s">
        <v>6368</v>
      </c>
      <c r="C516" s="832" t="s">
        <v>6570</v>
      </c>
      <c r="D516" s="832" t="s">
        <v>7180</v>
      </c>
      <c r="E516" s="832" t="s">
        <v>7181</v>
      </c>
      <c r="F516" s="849">
        <v>7</v>
      </c>
      <c r="G516" s="849">
        <v>1530.69</v>
      </c>
      <c r="H516" s="849">
        <v>0.87500000000000011</v>
      </c>
      <c r="I516" s="849">
        <v>218.67000000000002</v>
      </c>
      <c r="J516" s="849">
        <v>8</v>
      </c>
      <c r="K516" s="849">
        <v>1749.36</v>
      </c>
      <c r="L516" s="849">
        <v>1</v>
      </c>
      <c r="M516" s="849">
        <v>218.67</v>
      </c>
      <c r="N516" s="849">
        <v>12</v>
      </c>
      <c r="O516" s="849">
        <v>2624.04</v>
      </c>
      <c r="P516" s="837">
        <v>1.5</v>
      </c>
      <c r="Q516" s="850">
        <v>218.67</v>
      </c>
    </row>
    <row r="517" spans="1:17" ht="14.4" customHeight="1" x14ac:dyDescent="0.3">
      <c r="A517" s="831" t="s">
        <v>586</v>
      </c>
      <c r="B517" s="832" t="s">
        <v>6368</v>
      </c>
      <c r="C517" s="832" t="s">
        <v>6570</v>
      </c>
      <c r="D517" s="832" t="s">
        <v>7182</v>
      </c>
      <c r="E517" s="832" t="s">
        <v>7183</v>
      </c>
      <c r="F517" s="849"/>
      <c r="G517" s="849"/>
      <c r="H517" s="849"/>
      <c r="I517" s="849"/>
      <c r="J517" s="849">
        <v>4</v>
      </c>
      <c r="K517" s="849">
        <v>3934.04</v>
      </c>
      <c r="L517" s="849">
        <v>1</v>
      </c>
      <c r="M517" s="849">
        <v>983.51</v>
      </c>
      <c r="N517" s="849"/>
      <c r="O517" s="849"/>
      <c r="P517" s="837"/>
      <c r="Q517" s="850"/>
    </row>
    <row r="518" spans="1:17" ht="14.4" customHeight="1" x14ac:dyDescent="0.3">
      <c r="A518" s="831" t="s">
        <v>586</v>
      </c>
      <c r="B518" s="832" t="s">
        <v>6368</v>
      </c>
      <c r="C518" s="832" t="s">
        <v>6570</v>
      </c>
      <c r="D518" s="832" t="s">
        <v>7184</v>
      </c>
      <c r="E518" s="832" t="s">
        <v>7185</v>
      </c>
      <c r="F518" s="849">
        <v>7</v>
      </c>
      <c r="G518" s="849">
        <v>1678.67</v>
      </c>
      <c r="H518" s="849">
        <v>0.70000000000000007</v>
      </c>
      <c r="I518" s="849">
        <v>239.81</v>
      </c>
      <c r="J518" s="849">
        <v>10</v>
      </c>
      <c r="K518" s="849">
        <v>2398.1</v>
      </c>
      <c r="L518" s="849">
        <v>1</v>
      </c>
      <c r="M518" s="849">
        <v>239.81</v>
      </c>
      <c r="N518" s="849">
        <v>15</v>
      </c>
      <c r="O518" s="849">
        <v>3597.15</v>
      </c>
      <c r="P518" s="837">
        <v>1.5</v>
      </c>
      <c r="Q518" s="850">
        <v>239.81</v>
      </c>
    </row>
    <row r="519" spans="1:17" ht="14.4" customHeight="1" x14ac:dyDescent="0.3">
      <c r="A519" s="831" t="s">
        <v>586</v>
      </c>
      <c r="B519" s="832" t="s">
        <v>6368</v>
      </c>
      <c r="C519" s="832" t="s">
        <v>6570</v>
      </c>
      <c r="D519" s="832" t="s">
        <v>7186</v>
      </c>
      <c r="E519" s="832" t="s">
        <v>7187</v>
      </c>
      <c r="F519" s="849">
        <v>14</v>
      </c>
      <c r="G519" s="849">
        <v>24709.02</v>
      </c>
      <c r="H519" s="849">
        <v>1</v>
      </c>
      <c r="I519" s="849">
        <v>1764.93</v>
      </c>
      <c r="J519" s="849">
        <v>14</v>
      </c>
      <c r="K519" s="849">
        <v>24709.02</v>
      </c>
      <c r="L519" s="849">
        <v>1</v>
      </c>
      <c r="M519" s="849">
        <v>1764.93</v>
      </c>
      <c r="N519" s="849">
        <v>27</v>
      </c>
      <c r="O519" s="849">
        <v>47653.11</v>
      </c>
      <c r="P519" s="837">
        <v>1.9285714285714286</v>
      </c>
      <c r="Q519" s="850">
        <v>1764.93</v>
      </c>
    </row>
    <row r="520" spans="1:17" ht="14.4" customHeight="1" x14ac:dyDescent="0.3">
      <c r="A520" s="831" t="s">
        <v>586</v>
      </c>
      <c r="B520" s="832" t="s">
        <v>6368</v>
      </c>
      <c r="C520" s="832" t="s">
        <v>6570</v>
      </c>
      <c r="D520" s="832" t="s">
        <v>7188</v>
      </c>
      <c r="E520" s="832" t="s">
        <v>7187</v>
      </c>
      <c r="F520" s="849">
        <v>57</v>
      </c>
      <c r="G520" s="849">
        <v>101658.35999999999</v>
      </c>
      <c r="H520" s="849">
        <v>0.74025974025974006</v>
      </c>
      <c r="I520" s="849">
        <v>1783.4799999999998</v>
      </c>
      <c r="J520" s="849">
        <v>77</v>
      </c>
      <c r="K520" s="849">
        <v>137327.96000000002</v>
      </c>
      <c r="L520" s="849">
        <v>1</v>
      </c>
      <c r="M520" s="849">
        <v>1783.4800000000002</v>
      </c>
      <c r="N520" s="849">
        <v>74</v>
      </c>
      <c r="O520" s="849">
        <v>131977.51999999999</v>
      </c>
      <c r="P520" s="837">
        <v>0.9610389610389608</v>
      </c>
      <c r="Q520" s="850">
        <v>1783.4799999999998</v>
      </c>
    </row>
    <row r="521" spans="1:17" ht="14.4" customHeight="1" x14ac:dyDescent="0.3">
      <c r="A521" s="831" t="s">
        <v>586</v>
      </c>
      <c r="B521" s="832" t="s">
        <v>6368</v>
      </c>
      <c r="C521" s="832" t="s">
        <v>6570</v>
      </c>
      <c r="D521" s="832" t="s">
        <v>7189</v>
      </c>
      <c r="E521" s="832" t="s">
        <v>7185</v>
      </c>
      <c r="F521" s="849">
        <v>14</v>
      </c>
      <c r="G521" s="849">
        <v>3351.6</v>
      </c>
      <c r="H521" s="849">
        <v>2.333333333333333</v>
      </c>
      <c r="I521" s="849">
        <v>239.4</v>
      </c>
      <c r="J521" s="849">
        <v>6</v>
      </c>
      <c r="K521" s="849">
        <v>1436.4</v>
      </c>
      <c r="L521" s="849">
        <v>1</v>
      </c>
      <c r="M521" s="849">
        <v>239.4</v>
      </c>
      <c r="N521" s="849">
        <v>9</v>
      </c>
      <c r="O521" s="849">
        <v>2154.6</v>
      </c>
      <c r="P521" s="837">
        <v>1.4999999999999998</v>
      </c>
      <c r="Q521" s="850">
        <v>239.39999999999998</v>
      </c>
    </row>
    <row r="522" spans="1:17" ht="14.4" customHeight="1" x14ac:dyDescent="0.3">
      <c r="A522" s="831" t="s">
        <v>586</v>
      </c>
      <c r="B522" s="832" t="s">
        <v>6368</v>
      </c>
      <c r="C522" s="832" t="s">
        <v>6570</v>
      </c>
      <c r="D522" s="832" t="s">
        <v>7190</v>
      </c>
      <c r="E522" s="832" t="s">
        <v>6966</v>
      </c>
      <c r="F522" s="849">
        <v>12</v>
      </c>
      <c r="G522" s="849">
        <v>3917.4</v>
      </c>
      <c r="H522" s="849">
        <v>1.5</v>
      </c>
      <c r="I522" s="849">
        <v>326.45</v>
      </c>
      <c r="J522" s="849">
        <v>8</v>
      </c>
      <c r="K522" s="849">
        <v>2611.6</v>
      </c>
      <c r="L522" s="849">
        <v>1</v>
      </c>
      <c r="M522" s="849">
        <v>326.45</v>
      </c>
      <c r="N522" s="849">
        <v>2</v>
      </c>
      <c r="O522" s="849">
        <v>652.9</v>
      </c>
      <c r="P522" s="837">
        <v>0.25</v>
      </c>
      <c r="Q522" s="850">
        <v>326.45</v>
      </c>
    </row>
    <row r="523" spans="1:17" ht="14.4" customHeight="1" x14ac:dyDescent="0.3">
      <c r="A523" s="831" t="s">
        <v>586</v>
      </c>
      <c r="B523" s="832" t="s">
        <v>6368</v>
      </c>
      <c r="C523" s="832" t="s">
        <v>6570</v>
      </c>
      <c r="D523" s="832" t="s">
        <v>7191</v>
      </c>
      <c r="E523" s="832" t="s">
        <v>7192</v>
      </c>
      <c r="F523" s="849">
        <v>2</v>
      </c>
      <c r="G523" s="849">
        <v>22676</v>
      </c>
      <c r="H523" s="849">
        <v>0.5</v>
      </c>
      <c r="I523" s="849">
        <v>11338</v>
      </c>
      <c r="J523" s="849">
        <v>4</v>
      </c>
      <c r="K523" s="849">
        <v>45352</v>
      </c>
      <c r="L523" s="849">
        <v>1</v>
      </c>
      <c r="M523" s="849">
        <v>11338</v>
      </c>
      <c r="N523" s="849">
        <v>1</v>
      </c>
      <c r="O523" s="849">
        <v>11338</v>
      </c>
      <c r="P523" s="837">
        <v>0.25</v>
      </c>
      <c r="Q523" s="850">
        <v>11338</v>
      </c>
    </row>
    <row r="524" spans="1:17" ht="14.4" customHeight="1" x14ac:dyDescent="0.3">
      <c r="A524" s="831" t="s">
        <v>586</v>
      </c>
      <c r="B524" s="832" t="s">
        <v>6368</v>
      </c>
      <c r="C524" s="832" t="s">
        <v>6570</v>
      </c>
      <c r="D524" s="832" t="s">
        <v>7193</v>
      </c>
      <c r="E524" s="832" t="s">
        <v>7194</v>
      </c>
      <c r="F524" s="849">
        <v>1</v>
      </c>
      <c r="G524" s="849">
        <v>2707</v>
      </c>
      <c r="H524" s="849">
        <v>0.5</v>
      </c>
      <c r="I524" s="849">
        <v>2707</v>
      </c>
      <c r="J524" s="849">
        <v>2</v>
      </c>
      <c r="K524" s="849">
        <v>5414</v>
      </c>
      <c r="L524" s="849">
        <v>1</v>
      </c>
      <c r="M524" s="849">
        <v>2707</v>
      </c>
      <c r="N524" s="849"/>
      <c r="O524" s="849"/>
      <c r="P524" s="837"/>
      <c r="Q524" s="850"/>
    </row>
    <row r="525" spans="1:17" ht="14.4" customHeight="1" x14ac:dyDescent="0.3">
      <c r="A525" s="831" t="s">
        <v>586</v>
      </c>
      <c r="B525" s="832" t="s">
        <v>6368</v>
      </c>
      <c r="C525" s="832" t="s">
        <v>6570</v>
      </c>
      <c r="D525" s="832" t="s">
        <v>7195</v>
      </c>
      <c r="E525" s="832" t="s">
        <v>7196</v>
      </c>
      <c r="F525" s="849">
        <v>3</v>
      </c>
      <c r="G525" s="849">
        <v>13824</v>
      </c>
      <c r="H525" s="849">
        <v>0.6</v>
      </c>
      <c r="I525" s="849">
        <v>4608</v>
      </c>
      <c r="J525" s="849">
        <v>5</v>
      </c>
      <c r="K525" s="849">
        <v>23040</v>
      </c>
      <c r="L525" s="849">
        <v>1</v>
      </c>
      <c r="M525" s="849">
        <v>4608</v>
      </c>
      <c r="N525" s="849">
        <v>1</v>
      </c>
      <c r="O525" s="849">
        <v>4608</v>
      </c>
      <c r="P525" s="837">
        <v>0.2</v>
      </c>
      <c r="Q525" s="850">
        <v>4608</v>
      </c>
    </row>
    <row r="526" spans="1:17" ht="14.4" customHeight="1" x14ac:dyDescent="0.3">
      <c r="A526" s="831" t="s">
        <v>586</v>
      </c>
      <c r="B526" s="832" t="s">
        <v>6368</v>
      </c>
      <c r="C526" s="832" t="s">
        <v>6570</v>
      </c>
      <c r="D526" s="832" t="s">
        <v>7197</v>
      </c>
      <c r="E526" s="832" t="s">
        <v>7198</v>
      </c>
      <c r="F526" s="849">
        <v>1</v>
      </c>
      <c r="G526" s="849">
        <v>2707</v>
      </c>
      <c r="H526" s="849">
        <v>0.25</v>
      </c>
      <c r="I526" s="849">
        <v>2707</v>
      </c>
      <c r="J526" s="849">
        <v>4</v>
      </c>
      <c r="K526" s="849">
        <v>10828</v>
      </c>
      <c r="L526" s="849">
        <v>1</v>
      </c>
      <c r="M526" s="849">
        <v>2707</v>
      </c>
      <c r="N526" s="849">
        <v>1</v>
      </c>
      <c r="O526" s="849">
        <v>2707</v>
      </c>
      <c r="P526" s="837">
        <v>0.25</v>
      </c>
      <c r="Q526" s="850">
        <v>2707</v>
      </c>
    </row>
    <row r="527" spans="1:17" ht="14.4" customHeight="1" x14ac:dyDescent="0.3">
      <c r="A527" s="831" t="s">
        <v>586</v>
      </c>
      <c r="B527" s="832" t="s">
        <v>6368</v>
      </c>
      <c r="C527" s="832" t="s">
        <v>6570</v>
      </c>
      <c r="D527" s="832" t="s">
        <v>7199</v>
      </c>
      <c r="E527" s="832" t="s">
        <v>6987</v>
      </c>
      <c r="F527" s="849">
        <v>2</v>
      </c>
      <c r="G527" s="849">
        <v>2773.3</v>
      </c>
      <c r="H527" s="849">
        <v>0.4</v>
      </c>
      <c r="I527" s="849">
        <v>1386.65</v>
      </c>
      <c r="J527" s="849">
        <v>5</v>
      </c>
      <c r="K527" s="849">
        <v>6933.25</v>
      </c>
      <c r="L527" s="849">
        <v>1</v>
      </c>
      <c r="M527" s="849">
        <v>1386.65</v>
      </c>
      <c r="N527" s="849">
        <v>3</v>
      </c>
      <c r="O527" s="849">
        <v>4159.9500000000007</v>
      </c>
      <c r="P527" s="837">
        <v>0.60000000000000009</v>
      </c>
      <c r="Q527" s="850">
        <v>1386.6500000000003</v>
      </c>
    </row>
    <row r="528" spans="1:17" ht="14.4" customHeight="1" x14ac:dyDescent="0.3">
      <c r="A528" s="831" t="s">
        <v>586</v>
      </c>
      <c r="B528" s="832" t="s">
        <v>6368</v>
      </c>
      <c r="C528" s="832" t="s">
        <v>6570</v>
      </c>
      <c r="D528" s="832" t="s">
        <v>7200</v>
      </c>
      <c r="E528" s="832" t="s">
        <v>7201</v>
      </c>
      <c r="F528" s="849">
        <v>4</v>
      </c>
      <c r="G528" s="849">
        <v>36558.76</v>
      </c>
      <c r="H528" s="849">
        <v>0.8</v>
      </c>
      <c r="I528" s="849">
        <v>9139.69</v>
      </c>
      <c r="J528" s="849">
        <v>5</v>
      </c>
      <c r="K528" s="849">
        <v>45698.45</v>
      </c>
      <c r="L528" s="849">
        <v>1</v>
      </c>
      <c r="M528" s="849">
        <v>9139.6899999999987</v>
      </c>
      <c r="N528" s="849">
        <v>3</v>
      </c>
      <c r="O528" s="849">
        <v>27419.07</v>
      </c>
      <c r="P528" s="837">
        <v>0.6</v>
      </c>
      <c r="Q528" s="850">
        <v>9139.69</v>
      </c>
    </row>
    <row r="529" spans="1:17" ht="14.4" customHeight="1" x14ac:dyDescent="0.3">
      <c r="A529" s="831" t="s">
        <v>586</v>
      </c>
      <c r="B529" s="832" t="s">
        <v>6368</v>
      </c>
      <c r="C529" s="832" t="s">
        <v>6570</v>
      </c>
      <c r="D529" s="832" t="s">
        <v>7202</v>
      </c>
      <c r="E529" s="832" t="s">
        <v>7203</v>
      </c>
      <c r="F529" s="849">
        <v>11</v>
      </c>
      <c r="G529" s="849">
        <v>23427.03</v>
      </c>
      <c r="H529" s="849">
        <v>0.32352941176470584</v>
      </c>
      <c r="I529" s="849">
        <v>2129.73</v>
      </c>
      <c r="J529" s="849">
        <v>34</v>
      </c>
      <c r="K529" s="849">
        <v>72410.820000000007</v>
      </c>
      <c r="L529" s="849">
        <v>1</v>
      </c>
      <c r="M529" s="849">
        <v>2129.73</v>
      </c>
      <c r="N529" s="849">
        <v>13</v>
      </c>
      <c r="O529" s="849">
        <v>27686.489999999998</v>
      </c>
      <c r="P529" s="837">
        <v>0.38235294117647051</v>
      </c>
      <c r="Q529" s="850">
        <v>2129.73</v>
      </c>
    </row>
    <row r="530" spans="1:17" ht="14.4" customHeight="1" x14ac:dyDescent="0.3">
      <c r="A530" s="831" t="s">
        <v>586</v>
      </c>
      <c r="B530" s="832" t="s">
        <v>6368</v>
      </c>
      <c r="C530" s="832" t="s">
        <v>6570</v>
      </c>
      <c r="D530" s="832" t="s">
        <v>7204</v>
      </c>
      <c r="E530" s="832" t="s">
        <v>7203</v>
      </c>
      <c r="F530" s="849"/>
      <c r="G530" s="849"/>
      <c r="H530" s="849"/>
      <c r="I530" s="849"/>
      <c r="J530" s="849"/>
      <c r="K530" s="849"/>
      <c r="L530" s="849"/>
      <c r="M530" s="849"/>
      <c r="N530" s="849">
        <v>3</v>
      </c>
      <c r="O530" s="849">
        <v>7026.54</v>
      </c>
      <c r="P530" s="837"/>
      <c r="Q530" s="850">
        <v>2342.1799999999998</v>
      </c>
    </row>
    <row r="531" spans="1:17" ht="14.4" customHeight="1" x14ac:dyDescent="0.3">
      <c r="A531" s="831" t="s">
        <v>586</v>
      </c>
      <c r="B531" s="832" t="s">
        <v>6368</v>
      </c>
      <c r="C531" s="832" t="s">
        <v>6570</v>
      </c>
      <c r="D531" s="832" t="s">
        <v>7205</v>
      </c>
      <c r="E531" s="832" t="s">
        <v>7206</v>
      </c>
      <c r="F531" s="849">
        <v>1</v>
      </c>
      <c r="G531" s="849">
        <v>3639.5</v>
      </c>
      <c r="H531" s="849">
        <v>1</v>
      </c>
      <c r="I531" s="849">
        <v>3639.5</v>
      </c>
      <c r="J531" s="849">
        <v>1</v>
      </c>
      <c r="K531" s="849">
        <v>3639.5</v>
      </c>
      <c r="L531" s="849">
        <v>1</v>
      </c>
      <c r="M531" s="849">
        <v>3639.5</v>
      </c>
      <c r="N531" s="849"/>
      <c r="O531" s="849"/>
      <c r="P531" s="837"/>
      <c r="Q531" s="850"/>
    </row>
    <row r="532" spans="1:17" ht="14.4" customHeight="1" x14ac:dyDescent="0.3">
      <c r="A532" s="831" t="s">
        <v>586</v>
      </c>
      <c r="B532" s="832" t="s">
        <v>6368</v>
      </c>
      <c r="C532" s="832" t="s">
        <v>6570</v>
      </c>
      <c r="D532" s="832" t="s">
        <v>7207</v>
      </c>
      <c r="E532" s="832" t="s">
        <v>7208</v>
      </c>
      <c r="F532" s="849"/>
      <c r="G532" s="849"/>
      <c r="H532" s="849"/>
      <c r="I532" s="849"/>
      <c r="J532" s="849"/>
      <c r="K532" s="849"/>
      <c r="L532" s="849"/>
      <c r="M532" s="849"/>
      <c r="N532" s="849">
        <v>1</v>
      </c>
      <c r="O532" s="849">
        <v>6187.2</v>
      </c>
      <c r="P532" s="837"/>
      <c r="Q532" s="850">
        <v>6187.2</v>
      </c>
    </row>
    <row r="533" spans="1:17" ht="14.4" customHeight="1" x14ac:dyDescent="0.3">
      <c r="A533" s="831" t="s">
        <v>586</v>
      </c>
      <c r="B533" s="832" t="s">
        <v>6368</v>
      </c>
      <c r="C533" s="832" t="s">
        <v>6570</v>
      </c>
      <c r="D533" s="832" t="s">
        <v>7209</v>
      </c>
      <c r="E533" s="832" t="s">
        <v>7208</v>
      </c>
      <c r="F533" s="849">
        <v>2</v>
      </c>
      <c r="G533" s="849">
        <v>12374.4</v>
      </c>
      <c r="H533" s="849">
        <v>0.5</v>
      </c>
      <c r="I533" s="849">
        <v>6187.2</v>
      </c>
      <c r="J533" s="849">
        <v>4</v>
      </c>
      <c r="K533" s="849">
        <v>24748.799999999999</v>
      </c>
      <c r="L533" s="849">
        <v>1</v>
      </c>
      <c r="M533" s="849">
        <v>6187.2</v>
      </c>
      <c r="N533" s="849">
        <v>2</v>
      </c>
      <c r="O533" s="849">
        <v>12374.4</v>
      </c>
      <c r="P533" s="837">
        <v>0.5</v>
      </c>
      <c r="Q533" s="850">
        <v>6187.2</v>
      </c>
    </row>
    <row r="534" spans="1:17" ht="14.4" customHeight="1" x14ac:dyDescent="0.3">
      <c r="A534" s="831" t="s">
        <v>586</v>
      </c>
      <c r="B534" s="832" t="s">
        <v>6368</v>
      </c>
      <c r="C534" s="832" t="s">
        <v>6570</v>
      </c>
      <c r="D534" s="832" t="s">
        <v>7210</v>
      </c>
      <c r="E534" s="832" t="s">
        <v>7208</v>
      </c>
      <c r="F534" s="849">
        <v>1</v>
      </c>
      <c r="G534" s="849">
        <v>6451.8</v>
      </c>
      <c r="H534" s="849">
        <v>0.33333333333333331</v>
      </c>
      <c r="I534" s="849">
        <v>6451.8</v>
      </c>
      <c r="J534" s="849">
        <v>3</v>
      </c>
      <c r="K534" s="849">
        <v>19355.400000000001</v>
      </c>
      <c r="L534" s="849">
        <v>1</v>
      </c>
      <c r="M534" s="849">
        <v>6451.8</v>
      </c>
      <c r="N534" s="849">
        <v>2</v>
      </c>
      <c r="O534" s="849">
        <v>12903.6</v>
      </c>
      <c r="P534" s="837">
        <v>0.66666666666666663</v>
      </c>
      <c r="Q534" s="850">
        <v>6451.8</v>
      </c>
    </row>
    <row r="535" spans="1:17" ht="14.4" customHeight="1" x14ac:dyDescent="0.3">
      <c r="A535" s="831" t="s">
        <v>586</v>
      </c>
      <c r="B535" s="832" t="s">
        <v>6368</v>
      </c>
      <c r="C535" s="832" t="s">
        <v>6570</v>
      </c>
      <c r="D535" s="832" t="s">
        <v>7211</v>
      </c>
      <c r="E535" s="832" t="s">
        <v>7212</v>
      </c>
      <c r="F535" s="849">
        <v>6</v>
      </c>
      <c r="G535" s="849">
        <v>3541.2000000000003</v>
      </c>
      <c r="H535" s="849">
        <v>0.85714285714285732</v>
      </c>
      <c r="I535" s="849">
        <v>590.20000000000005</v>
      </c>
      <c r="J535" s="849">
        <v>7</v>
      </c>
      <c r="K535" s="849">
        <v>4131.3999999999996</v>
      </c>
      <c r="L535" s="849">
        <v>1</v>
      </c>
      <c r="M535" s="849">
        <v>590.19999999999993</v>
      </c>
      <c r="N535" s="849">
        <v>12</v>
      </c>
      <c r="O535" s="849">
        <v>7082.4</v>
      </c>
      <c r="P535" s="837">
        <v>1.7142857142857144</v>
      </c>
      <c r="Q535" s="850">
        <v>590.19999999999993</v>
      </c>
    </row>
    <row r="536" spans="1:17" ht="14.4" customHeight="1" x14ac:dyDescent="0.3">
      <c r="A536" s="831" t="s">
        <v>586</v>
      </c>
      <c r="B536" s="832" t="s">
        <v>6368</v>
      </c>
      <c r="C536" s="832" t="s">
        <v>6570</v>
      </c>
      <c r="D536" s="832" t="s">
        <v>7213</v>
      </c>
      <c r="E536" s="832" t="s">
        <v>7214</v>
      </c>
      <c r="F536" s="849">
        <v>15</v>
      </c>
      <c r="G536" s="849">
        <v>8853</v>
      </c>
      <c r="H536" s="849">
        <v>0.39473684210526316</v>
      </c>
      <c r="I536" s="849">
        <v>590.20000000000005</v>
      </c>
      <c r="J536" s="849">
        <v>38</v>
      </c>
      <c r="K536" s="849">
        <v>22427.599999999999</v>
      </c>
      <c r="L536" s="849">
        <v>1</v>
      </c>
      <c r="M536" s="849">
        <v>590.19999999999993</v>
      </c>
      <c r="N536" s="849">
        <v>20</v>
      </c>
      <c r="O536" s="849">
        <v>11804</v>
      </c>
      <c r="P536" s="837">
        <v>0.52631578947368429</v>
      </c>
      <c r="Q536" s="850">
        <v>590.20000000000005</v>
      </c>
    </row>
    <row r="537" spans="1:17" ht="14.4" customHeight="1" x14ac:dyDescent="0.3">
      <c r="A537" s="831" t="s">
        <v>586</v>
      </c>
      <c r="B537" s="832" t="s">
        <v>6368</v>
      </c>
      <c r="C537" s="832" t="s">
        <v>6570</v>
      </c>
      <c r="D537" s="832" t="s">
        <v>7215</v>
      </c>
      <c r="E537" s="832" t="s">
        <v>7214</v>
      </c>
      <c r="F537" s="849">
        <v>5</v>
      </c>
      <c r="G537" s="849">
        <v>3125</v>
      </c>
      <c r="H537" s="849">
        <v>5</v>
      </c>
      <c r="I537" s="849">
        <v>625</v>
      </c>
      <c r="J537" s="849">
        <v>1</v>
      </c>
      <c r="K537" s="849">
        <v>625</v>
      </c>
      <c r="L537" s="849">
        <v>1</v>
      </c>
      <c r="M537" s="849">
        <v>625</v>
      </c>
      <c r="N537" s="849"/>
      <c r="O537" s="849"/>
      <c r="P537" s="837"/>
      <c r="Q537" s="850"/>
    </row>
    <row r="538" spans="1:17" ht="14.4" customHeight="1" x14ac:dyDescent="0.3">
      <c r="A538" s="831" t="s">
        <v>586</v>
      </c>
      <c r="B538" s="832" t="s">
        <v>6368</v>
      </c>
      <c r="C538" s="832" t="s">
        <v>6570</v>
      </c>
      <c r="D538" s="832" t="s">
        <v>7216</v>
      </c>
      <c r="E538" s="832" t="s">
        <v>7217</v>
      </c>
      <c r="F538" s="849">
        <v>1</v>
      </c>
      <c r="G538" s="849">
        <v>18395</v>
      </c>
      <c r="H538" s="849">
        <v>1</v>
      </c>
      <c r="I538" s="849">
        <v>18395</v>
      </c>
      <c r="J538" s="849">
        <v>1</v>
      </c>
      <c r="K538" s="849">
        <v>18395</v>
      </c>
      <c r="L538" s="849">
        <v>1</v>
      </c>
      <c r="M538" s="849">
        <v>18395</v>
      </c>
      <c r="N538" s="849">
        <v>2</v>
      </c>
      <c r="O538" s="849">
        <v>36790</v>
      </c>
      <c r="P538" s="837">
        <v>2</v>
      </c>
      <c r="Q538" s="850">
        <v>18395</v>
      </c>
    </row>
    <row r="539" spans="1:17" ht="14.4" customHeight="1" x14ac:dyDescent="0.3">
      <c r="A539" s="831" t="s">
        <v>586</v>
      </c>
      <c r="B539" s="832" t="s">
        <v>6368</v>
      </c>
      <c r="C539" s="832" t="s">
        <v>6570</v>
      </c>
      <c r="D539" s="832" t="s">
        <v>7218</v>
      </c>
      <c r="E539" s="832" t="s">
        <v>7219</v>
      </c>
      <c r="F539" s="849">
        <v>23</v>
      </c>
      <c r="G539" s="849">
        <v>91080</v>
      </c>
      <c r="H539" s="849">
        <v>1</v>
      </c>
      <c r="I539" s="849">
        <v>3960</v>
      </c>
      <c r="J539" s="849">
        <v>23</v>
      </c>
      <c r="K539" s="849">
        <v>91080</v>
      </c>
      <c r="L539" s="849">
        <v>1</v>
      </c>
      <c r="M539" s="849">
        <v>3960</v>
      </c>
      <c r="N539" s="849">
        <v>23</v>
      </c>
      <c r="O539" s="849">
        <v>91080</v>
      </c>
      <c r="P539" s="837">
        <v>1</v>
      </c>
      <c r="Q539" s="850">
        <v>3960</v>
      </c>
    </row>
    <row r="540" spans="1:17" ht="14.4" customHeight="1" x14ac:dyDescent="0.3">
      <c r="A540" s="831" t="s">
        <v>586</v>
      </c>
      <c r="B540" s="832" t="s">
        <v>6368</v>
      </c>
      <c r="C540" s="832" t="s">
        <v>6570</v>
      </c>
      <c r="D540" s="832" t="s">
        <v>7220</v>
      </c>
      <c r="E540" s="832" t="s">
        <v>7219</v>
      </c>
      <c r="F540" s="849">
        <v>8</v>
      </c>
      <c r="G540" s="849">
        <v>43200</v>
      </c>
      <c r="H540" s="849">
        <v>0.72727272727272729</v>
      </c>
      <c r="I540" s="849">
        <v>5400</v>
      </c>
      <c r="J540" s="849">
        <v>11</v>
      </c>
      <c r="K540" s="849">
        <v>59400</v>
      </c>
      <c r="L540" s="849">
        <v>1</v>
      </c>
      <c r="M540" s="849">
        <v>5400</v>
      </c>
      <c r="N540" s="849">
        <v>13</v>
      </c>
      <c r="O540" s="849">
        <v>70200</v>
      </c>
      <c r="P540" s="837">
        <v>1.1818181818181819</v>
      </c>
      <c r="Q540" s="850">
        <v>5400</v>
      </c>
    </row>
    <row r="541" spans="1:17" ht="14.4" customHeight="1" x14ac:dyDescent="0.3">
      <c r="A541" s="831" t="s">
        <v>586</v>
      </c>
      <c r="B541" s="832" t="s">
        <v>6368</v>
      </c>
      <c r="C541" s="832" t="s">
        <v>6570</v>
      </c>
      <c r="D541" s="832" t="s">
        <v>7221</v>
      </c>
      <c r="E541" s="832" t="s">
        <v>7222</v>
      </c>
      <c r="F541" s="849">
        <v>263</v>
      </c>
      <c r="G541" s="849">
        <v>144728.9</v>
      </c>
      <c r="H541" s="849">
        <v>0.93928571428571428</v>
      </c>
      <c r="I541" s="849">
        <v>550.29999999999995</v>
      </c>
      <c r="J541" s="849">
        <v>280</v>
      </c>
      <c r="K541" s="849">
        <v>154084</v>
      </c>
      <c r="L541" s="849">
        <v>1</v>
      </c>
      <c r="M541" s="849">
        <v>550.29999999999995</v>
      </c>
      <c r="N541" s="849">
        <v>306</v>
      </c>
      <c r="O541" s="849">
        <v>168391.80000000002</v>
      </c>
      <c r="P541" s="837">
        <v>1.092857142857143</v>
      </c>
      <c r="Q541" s="850">
        <v>550.30000000000007</v>
      </c>
    </row>
    <row r="542" spans="1:17" ht="14.4" customHeight="1" x14ac:dyDescent="0.3">
      <c r="A542" s="831" t="s">
        <v>586</v>
      </c>
      <c r="B542" s="832" t="s">
        <v>6368</v>
      </c>
      <c r="C542" s="832" t="s">
        <v>6570</v>
      </c>
      <c r="D542" s="832" t="s">
        <v>7223</v>
      </c>
      <c r="E542" s="832" t="s">
        <v>7224</v>
      </c>
      <c r="F542" s="849">
        <v>19</v>
      </c>
      <c r="G542" s="849">
        <v>11476</v>
      </c>
      <c r="H542" s="849">
        <v>0.55882352941176472</v>
      </c>
      <c r="I542" s="849">
        <v>604</v>
      </c>
      <c r="J542" s="849">
        <v>34</v>
      </c>
      <c r="K542" s="849">
        <v>20536</v>
      </c>
      <c r="L542" s="849">
        <v>1</v>
      </c>
      <c r="M542" s="849">
        <v>604</v>
      </c>
      <c r="N542" s="849">
        <v>22</v>
      </c>
      <c r="O542" s="849">
        <v>13288</v>
      </c>
      <c r="P542" s="837">
        <v>0.6470588235294118</v>
      </c>
      <c r="Q542" s="850">
        <v>604</v>
      </c>
    </row>
    <row r="543" spans="1:17" ht="14.4" customHeight="1" x14ac:dyDescent="0.3">
      <c r="A543" s="831" t="s">
        <v>586</v>
      </c>
      <c r="B543" s="832" t="s">
        <v>6368</v>
      </c>
      <c r="C543" s="832" t="s">
        <v>6570</v>
      </c>
      <c r="D543" s="832" t="s">
        <v>7225</v>
      </c>
      <c r="E543" s="832" t="s">
        <v>7226</v>
      </c>
      <c r="F543" s="849">
        <v>2</v>
      </c>
      <c r="G543" s="849">
        <v>15670</v>
      </c>
      <c r="H543" s="849">
        <v>2</v>
      </c>
      <c r="I543" s="849">
        <v>7835</v>
      </c>
      <c r="J543" s="849">
        <v>1</v>
      </c>
      <c r="K543" s="849">
        <v>7835</v>
      </c>
      <c r="L543" s="849">
        <v>1</v>
      </c>
      <c r="M543" s="849">
        <v>7835</v>
      </c>
      <c r="N543" s="849">
        <v>1</v>
      </c>
      <c r="O543" s="849">
        <v>7835</v>
      </c>
      <c r="P543" s="837">
        <v>1</v>
      </c>
      <c r="Q543" s="850">
        <v>7835</v>
      </c>
    </row>
    <row r="544" spans="1:17" ht="14.4" customHeight="1" x14ac:dyDescent="0.3">
      <c r="A544" s="831" t="s">
        <v>586</v>
      </c>
      <c r="B544" s="832" t="s">
        <v>6368</v>
      </c>
      <c r="C544" s="832" t="s">
        <v>6570</v>
      </c>
      <c r="D544" s="832" t="s">
        <v>7227</v>
      </c>
      <c r="E544" s="832" t="s">
        <v>7228</v>
      </c>
      <c r="F544" s="849">
        <v>3</v>
      </c>
      <c r="G544" s="849">
        <v>1746</v>
      </c>
      <c r="H544" s="849">
        <v>0.15789473684210525</v>
      </c>
      <c r="I544" s="849">
        <v>582</v>
      </c>
      <c r="J544" s="849">
        <v>19</v>
      </c>
      <c r="K544" s="849">
        <v>11058</v>
      </c>
      <c r="L544" s="849">
        <v>1</v>
      </c>
      <c r="M544" s="849">
        <v>582</v>
      </c>
      <c r="N544" s="849">
        <v>10</v>
      </c>
      <c r="O544" s="849">
        <v>5820</v>
      </c>
      <c r="P544" s="837">
        <v>0.52631578947368418</v>
      </c>
      <c r="Q544" s="850">
        <v>582</v>
      </c>
    </row>
    <row r="545" spans="1:17" ht="14.4" customHeight="1" x14ac:dyDescent="0.3">
      <c r="A545" s="831" t="s">
        <v>586</v>
      </c>
      <c r="B545" s="832" t="s">
        <v>6368</v>
      </c>
      <c r="C545" s="832" t="s">
        <v>6570</v>
      </c>
      <c r="D545" s="832" t="s">
        <v>7229</v>
      </c>
      <c r="E545" s="832" t="s">
        <v>7228</v>
      </c>
      <c r="F545" s="849">
        <v>4</v>
      </c>
      <c r="G545" s="849">
        <v>2533.1999999999998</v>
      </c>
      <c r="H545" s="849">
        <v>2</v>
      </c>
      <c r="I545" s="849">
        <v>633.29999999999995</v>
      </c>
      <c r="J545" s="849">
        <v>2</v>
      </c>
      <c r="K545" s="849">
        <v>1266.5999999999999</v>
      </c>
      <c r="L545" s="849">
        <v>1</v>
      </c>
      <c r="M545" s="849">
        <v>633.29999999999995</v>
      </c>
      <c r="N545" s="849">
        <v>3</v>
      </c>
      <c r="O545" s="849">
        <v>1899.8999999999999</v>
      </c>
      <c r="P545" s="837">
        <v>1.5</v>
      </c>
      <c r="Q545" s="850">
        <v>633.29999999999995</v>
      </c>
    </row>
    <row r="546" spans="1:17" ht="14.4" customHeight="1" x14ac:dyDescent="0.3">
      <c r="A546" s="831" t="s">
        <v>586</v>
      </c>
      <c r="B546" s="832" t="s">
        <v>6368</v>
      </c>
      <c r="C546" s="832" t="s">
        <v>6570</v>
      </c>
      <c r="D546" s="832" t="s">
        <v>7230</v>
      </c>
      <c r="E546" s="832" t="s">
        <v>7228</v>
      </c>
      <c r="F546" s="849">
        <v>3</v>
      </c>
      <c r="G546" s="849">
        <v>2053.8000000000002</v>
      </c>
      <c r="H546" s="849">
        <v>1</v>
      </c>
      <c r="I546" s="849">
        <v>684.6</v>
      </c>
      <c r="J546" s="849">
        <v>3</v>
      </c>
      <c r="K546" s="849">
        <v>2053.8000000000002</v>
      </c>
      <c r="L546" s="849">
        <v>1</v>
      </c>
      <c r="M546" s="849">
        <v>684.6</v>
      </c>
      <c r="N546" s="849"/>
      <c r="O546" s="849"/>
      <c r="P546" s="837"/>
      <c r="Q546" s="850"/>
    </row>
    <row r="547" spans="1:17" ht="14.4" customHeight="1" x14ac:dyDescent="0.3">
      <c r="A547" s="831" t="s">
        <v>586</v>
      </c>
      <c r="B547" s="832" t="s">
        <v>6368</v>
      </c>
      <c r="C547" s="832" t="s">
        <v>6570</v>
      </c>
      <c r="D547" s="832" t="s">
        <v>7231</v>
      </c>
      <c r="E547" s="832" t="s">
        <v>7232</v>
      </c>
      <c r="F547" s="849">
        <v>7</v>
      </c>
      <c r="G547" s="849">
        <v>60016.880000000005</v>
      </c>
      <c r="H547" s="849">
        <v>1.4000000000000001</v>
      </c>
      <c r="I547" s="849">
        <v>8573.84</v>
      </c>
      <c r="J547" s="849">
        <v>5</v>
      </c>
      <c r="K547" s="849">
        <v>42869.2</v>
      </c>
      <c r="L547" s="849">
        <v>1</v>
      </c>
      <c r="M547" s="849">
        <v>8573.84</v>
      </c>
      <c r="N547" s="849">
        <v>9</v>
      </c>
      <c r="O547" s="849">
        <v>77164.56</v>
      </c>
      <c r="P547" s="837">
        <v>1.8</v>
      </c>
      <c r="Q547" s="850">
        <v>8573.84</v>
      </c>
    </row>
    <row r="548" spans="1:17" ht="14.4" customHeight="1" x14ac:dyDescent="0.3">
      <c r="A548" s="831" t="s">
        <v>586</v>
      </c>
      <c r="B548" s="832" t="s">
        <v>6368</v>
      </c>
      <c r="C548" s="832" t="s">
        <v>6570</v>
      </c>
      <c r="D548" s="832" t="s">
        <v>7233</v>
      </c>
      <c r="E548" s="832" t="s">
        <v>7234</v>
      </c>
      <c r="F548" s="849"/>
      <c r="G548" s="849"/>
      <c r="H548" s="849"/>
      <c r="I548" s="849"/>
      <c r="J548" s="849">
        <v>1</v>
      </c>
      <c r="K548" s="849">
        <v>8115.76</v>
      </c>
      <c r="L548" s="849">
        <v>1</v>
      </c>
      <c r="M548" s="849">
        <v>8115.76</v>
      </c>
      <c r="N548" s="849">
        <v>5</v>
      </c>
      <c r="O548" s="849">
        <v>40578.800000000003</v>
      </c>
      <c r="P548" s="837">
        <v>5</v>
      </c>
      <c r="Q548" s="850">
        <v>8115.76</v>
      </c>
    </row>
    <row r="549" spans="1:17" ht="14.4" customHeight="1" x14ac:dyDescent="0.3">
      <c r="A549" s="831" t="s">
        <v>586</v>
      </c>
      <c r="B549" s="832" t="s">
        <v>6368</v>
      </c>
      <c r="C549" s="832" t="s">
        <v>6570</v>
      </c>
      <c r="D549" s="832" t="s">
        <v>7235</v>
      </c>
      <c r="E549" s="832" t="s">
        <v>7236</v>
      </c>
      <c r="F549" s="849"/>
      <c r="G549" s="849"/>
      <c r="H549" s="849"/>
      <c r="I549" s="849"/>
      <c r="J549" s="849">
        <v>1</v>
      </c>
      <c r="K549" s="849">
        <v>18954.47</v>
      </c>
      <c r="L549" s="849">
        <v>1</v>
      </c>
      <c r="M549" s="849">
        <v>18954.47</v>
      </c>
      <c r="N549" s="849"/>
      <c r="O549" s="849"/>
      <c r="P549" s="837"/>
      <c r="Q549" s="850"/>
    </row>
    <row r="550" spans="1:17" ht="14.4" customHeight="1" x14ac:dyDescent="0.3">
      <c r="A550" s="831" t="s">
        <v>586</v>
      </c>
      <c r="B550" s="832" t="s">
        <v>6368</v>
      </c>
      <c r="C550" s="832" t="s">
        <v>6570</v>
      </c>
      <c r="D550" s="832" t="s">
        <v>7237</v>
      </c>
      <c r="E550" s="832" t="s">
        <v>7238</v>
      </c>
      <c r="F550" s="849"/>
      <c r="G550" s="849"/>
      <c r="H550" s="849"/>
      <c r="I550" s="849"/>
      <c r="J550" s="849">
        <v>2</v>
      </c>
      <c r="K550" s="849">
        <v>4932</v>
      </c>
      <c r="L550" s="849">
        <v>1</v>
      </c>
      <c r="M550" s="849">
        <v>2466</v>
      </c>
      <c r="N550" s="849"/>
      <c r="O550" s="849"/>
      <c r="P550" s="837"/>
      <c r="Q550" s="850"/>
    </row>
    <row r="551" spans="1:17" ht="14.4" customHeight="1" x14ac:dyDescent="0.3">
      <c r="A551" s="831" t="s">
        <v>586</v>
      </c>
      <c r="B551" s="832" t="s">
        <v>6368</v>
      </c>
      <c r="C551" s="832" t="s">
        <v>6570</v>
      </c>
      <c r="D551" s="832" t="s">
        <v>7239</v>
      </c>
      <c r="E551" s="832" t="s">
        <v>7240</v>
      </c>
      <c r="F551" s="849"/>
      <c r="G551" s="849"/>
      <c r="H551" s="849"/>
      <c r="I551" s="849"/>
      <c r="J551" s="849"/>
      <c r="K551" s="849"/>
      <c r="L551" s="849"/>
      <c r="M551" s="849"/>
      <c r="N551" s="849">
        <v>2</v>
      </c>
      <c r="O551" s="849">
        <v>14090.4</v>
      </c>
      <c r="P551" s="837"/>
      <c r="Q551" s="850">
        <v>7045.2</v>
      </c>
    </row>
    <row r="552" spans="1:17" ht="14.4" customHeight="1" x14ac:dyDescent="0.3">
      <c r="A552" s="831" t="s">
        <v>586</v>
      </c>
      <c r="B552" s="832" t="s">
        <v>6368</v>
      </c>
      <c r="C552" s="832" t="s">
        <v>6570</v>
      </c>
      <c r="D552" s="832" t="s">
        <v>7241</v>
      </c>
      <c r="E552" s="832" t="s">
        <v>7242</v>
      </c>
      <c r="F552" s="849">
        <v>1</v>
      </c>
      <c r="G552" s="849">
        <v>3662.61</v>
      </c>
      <c r="H552" s="849">
        <v>0.25</v>
      </c>
      <c r="I552" s="849">
        <v>3662.61</v>
      </c>
      <c r="J552" s="849">
        <v>4</v>
      </c>
      <c r="K552" s="849">
        <v>14650.44</v>
      </c>
      <c r="L552" s="849">
        <v>1</v>
      </c>
      <c r="M552" s="849">
        <v>3662.61</v>
      </c>
      <c r="N552" s="849">
        <v>4</v>
      </c>
      <c r="O552" s="849">
        <v>14650.44</v>
      </c>
      <c r="P552" s="837">
        <v>1</v>
      </c>
      <c r="Q552" s="850">
        <v>3662.61</v>
      </c>
    </row>
    <row r="553" spans="1:17" ht="14.4" customHeight="1" x14ac:dyDescent="0.3">
      <c r="A553" s="831" t="s">
        <v>586</v>
      </c>
      <c r="B553" s="832" t="s">
        <v>6368</v>
      </c>
      <c r="C553" s="832" t="s">
        <v>6570</v>
      </c>
      <c r="D553" s="832" t="s">
        <v>7243</v>
      </c>
      <c r="E553" s="832" t="s">
        <v>7244</v>
      </c>
      <c r="F553" s="849">
        <v>12</v>
      </c>
      <c r="G553" s="849">
        <v>92604</v>
      </c>
      <c r="H553" s="849">
        <v>1.5</v>
      </c>
      <c r="I553" s="849">
        <v>7717</v>
      </c>
      <c r="J553" s="849">
        <v>8</v>
      </c>
      <c r="K553" s="849">
        <v>61736</v>
      </c>
      <c r="L553" s="849">
        <v>1</v>
      </c>
      <c r="M553" s="849">
        <v>7717</v>
      </c>
      <c r="N553" s="849">
        <v>19</v>
      </c>
      <c r="O553" s="849">
        <v>146623</v>
      </c>
      <c r="P553" s="837">
        <v>2.375</v>
      </c>
      <c r="Q553" s="850">
        <v>7717</v>
      </c>
    </row>
    <row r="554" spans="1:17" ht="14.4" customHeight="1" x14ac:dyDescent="0.3">
      <c r="A554" s="831" t="s">
        <v>586</v>
      </c>
      <c r="B554" s="832" t="s">
        <v>6368</v>
      </c>
      <c r="C554" s="832" t="s">
        <v>6570</v>
      </c>
      <c r="D554" s="832" t="s">
        <v>7245</v>
      </c>
      <c r="E554" s="832" t="s">
        <v>7246</v>
      </c>
      <c r="F554" s="849">
        <v>1</v>
      </c>
      <c r="G554" s="849">
        <v>10248.6</v>
      </c>
      <c r="H554" s="849">
        <v>0.5</v>
      </c>
      <c r="I554" s="849">
        <v>10248.6</v>
      </c>
      <c r="J554" s="849">
        <v>2</v>
      </c>
      <c r="K554" s="849">
        <v>20497.2</v>
      </c>
      <c r="L554" s="849">
        <v>1</v>
      </c>
      <c r="M554" s="849">
        <v>10248.6</v>
      </c>
      <c r="N554" s="849">
        <v>1</v>
      </c>
      <c r="O554" s="849">
        <v>10248.6</v>
      </c>
      <c r="P554" s="837">
        <v>0.5</v>
      </c>
      <c r="Q554" s="850">
        <v>10248.6</v>
      </c>
    </row>
    <row r="555" spans="1:17" ht="14.4" customHeight="1" x14ac:dyDescent="0.3">
      <c r="A555" s="831" t="s">
        <v>586</v>
      </c>
      <c r="B555" s="832" t="s">
        <v>6368</v>
      </c>
      <c r="C555" s="832" t="s">
        <v>6570</v>
      </c>
      <c r="D555" s="832" t="s">
        <v>7247</v>
      </c>
      <c r="E555" s="832" t="s">
        <v>7248</v>
      </c>
      <c r="F555" s="849">
        <v>1</v>
      </c>
      <c r="G555" s="849">
        <v>6798</v>
      </c>
      <c r="H555" s="849">
        <v>1</v>
      </c>
      <c r="I555" s="849">
        <v>6798</v>
      </c>
      <c r="J555" s="849">
        <v>1</v>
      </c>
      <c r="K555" s="849">
        <v>6798</v>
      </c>
      <c r="L555" s="849">
        <v>1</v>
      </c>
      <c r="M555" s="849">
        <v>6798</v>
      </c>
      <c r="N555" s="849"/>
      <c r="O555" s="849"/>
      <c r="P555" s="837"/>
      <c r="Q555" s="850"/>
    </row>
    <row r="556" spans="1:17" ht="14.4" customHeight="1" x14ac:dyDescent="0.3">
      <c r="A556" s="831" t="s">
        <v>586</v>
      </c>
      <c r="B556" s="832" t="s">
        <v>6368</v>
      </c>
      <c r="C556" s="832" t="s">
        <v>6570</v>
      </c>
      <c r="D556" s="832" t="s">
        <v>7249</v>
      </c>
      <c r="E556" s="832" t="s">
        <v>7250</v>
      </c>
      <c r="F556" s="849"/>
      <c r="G556" s="849"/>
      <c r="H556" s="849"/>
      <c r="I556" s="849"/>
      <c r="J556" s="849">
        <v>2</v>
      </c>
      <c r="K556" s="849">
        <v>5316</v>
      </c>
      <c r="L556" s="849">
        <v>1</v>
      </c>
      <c r="M556" s="849">
        <v>2658</v>
      </c>
      <c r="N556" s="849"/>
      <c r="O556" s="849"/>
      <c r="P556" s="837"/>
      <c r="Q556" s="850"/>
    </row>
    <row r="557" spans="1:17" ht="14.4" customHeight="1" x14ac:dyDescent="0.3">
      <c r="A557" s="831" t="s">
        <v>586</v>
      </c>
      <c r="B557" s="832" t="s">
        <v>6368</v>
      </c>
      <c r="C557" s="832" t="s">
        <v>6570</v>
      </c>
      <c r="D557" s="832" t="s">
        <v>7251</v>
      </c>
      <c r="E557" s="832" t="s">
        <v>7252</v>
      </c>
      <c r="F557" s="849">
        <v>13</v>
      </c>
      <c r="G557" s="849">
        <v>133076.84</v>
      </c>
      <c r="H557" s="849">
        <v>1.1818181818181817</v>
      </c>
      <c r="I557" s="849">
        <v>10236.68</v>
      </c>
      <c r="J557" s="849">
        <v>11</v>
      </c>
      <c r="K557" s="849">
        <v>112603.48000000001</v>
      </c>
      <c r="L557" s="849">
        <v>1</v>
      </c>
      <c r="M557" s="849">
        <v>10236.68</v>
      </c>
      <c r="N557" s="849">
        <v>11</v>
      </c>
      <c r="O557" s="849">
        <v>112603.48000000001</v>
      </c>
      <c r="P557" s="837">
        <v>1</v>
      </c>
      <c r="Q557" s="850">
        <v>10236.68</v>
      </c>
    </row>
    <row r="558" spans="1:17" ht="14.4" customHeight="1" x14ac:dyDescent="0.3">
      <c r="A558" s="831" t="s">
        <v>586</v>
      </c>
      <c r="B558" s="832" t="s">
        <v>6368</v>
      </c>
      <c r="C558" s="832" t="s">
        <v>6570</v>
      </c>
      <c r="D558" s="832" t="s">
        <v>7253</v>
      </c>
      <c r="E558" s="832" t="s">
        <v>7254</v>
      </c>
      <c r="F558" s="849">
        <v>1</v>
      </c>
      <c r="G558" s="849">
        <v>10522.82</v>
      </c>
      <c r="H558" s="849">
        <v>0.5</v>
      </c>
      <c r="I558" s="849">
        <v>10522.82</v>
      </c>
      <c r="J558" s="849">
        <v>2</v>
      </c>
      <c r="K558" s="849">
        <v>21045.64</v>
      </c>
      <c r="L558" s="849">
        <v>1</v>
      </c>
      <c r="M558" s="849">
        <v>10522.82</v>
      </c>
      <c r="N558" s="849"/>
      <c r="O558" s="849"/>
      <c r="P558" s="837"/>
      <c r="Q558" s="850"/>
    </row>
    <row r="559" spans="1:17" ht="14.4" customHeight="1" x14ac:dyDescent="0.3">
      <c r="A559" s="831" t="s">
        <v>586</v>
      </c>
      <c r="B559" s="832" t="s">
        <v>6368</v>
      </c>
      <c r="C559" s="832" t="s">
        <v>6570</v>
      </c>
      <c r="D559" s="832" t="s">
        <v>7255</v>
      </c>
      <c r="E559" s="832" t="s">
        <v>7256</v>
      </c>
      <c r="F559" s="849"/>
      <c r="G559" s="849"/>
      <c r="H559" s="849"/>
      <c r="I559" s="849"/>
      <c r="J559" s="849"/>
      <c r="K559" s="849"/>
      <c r="L559" s="849"/>
      <c r="M559" s="849"/>
      <c r="N559" s="849">
        <v>1</v>
      </c>
      <c r="O559" s="849">
        <v>16098.56</v>
      </c>
      <c r="P559" s="837"/>
      <c r="Q559" s="850">
        <v>16098.56</v>
      </c>
    </row>
    <row r="560" spans="1:17" ht="14.4" customHeight="1" x14ac:dyDescent="0.3">
      <c r="A560" s="831" t="s">
        <v>586</v>
      </c>
      <c r="B560" s="832" t="s">
        <v>6368</v>
      </c>
      <c r="C560" s="832" t="s">
        <v>6570</v>
      </c>
      <c r="D560" s="832" t="s">
        <v>7257</v>
      </c>
      <c r="E560" s="832" t="s">
        <v>7258</v>
      </c>
      <c r="F560" s="849">
        <v>4</v>
      </c>
      <c r="G560" s="849">
        <v>34767.919999999998</v>
      </c>
      <c r="H560" s="849">
        <v>0.44444444444444448</v>
      </c>
      <c r="I560" s="849">
        <v>8691.98</v>
      </c>
      <c r="J560" s="849">
        <v>9</v>
      </c>
      <c r="K560" s="849">
        <v>78227.819999999992</v>
      </c>
      <c r="L560" s="849">
        <v>1</v>
      </c>
      <c r="M560" s="849">
        <v>8691.98</v>
      </c>
      <c r="N560" s="849">
        <v>3</v>
      </c>
      <c r="O560" s="849">
        <v>26075.94</v>
      </c>
      <c r="P560" s="837">
        <v>0.33333333333333337</v>
      </c>
      <c r="Q560" s="850">
        <v>8691.98</v>
      </c>
    </row>
    <row r="561" spans="1:17" ht="14.4" customHeight="1" x14ac:dyDescent="0.3">
      <c r="A561" s="831" t="s">
        <v>586</v>
      </c>
      <c r="B561" s="832" t="s">
        <v>6368</v>
      </c>
      <c r="C561" s="832" t="s">
        <v>6570</v>
      </c>
      <c r="D561" s="832" t="s">
        <v>7259</v>
      </c>
      <c r="E561" s="832" t="s">
        <v>7260</v>
      </c>
      <c r="F561" s="849">
        <v>9</v>
      </c>
      <c r="G561" s="849">
        <v>10101.42</v>
      </c>
      <c r="H561" s="849"/>
      <c r="I561" s="849">
        <v>1122.3800000000001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586</v>
      </c>
      <c r="B562" s="832" t="s">
        <v>6368</v>
      </c>
      <c r="C562" s="832" t="s">
        <v>6570</v>
      </c>
      <c r="D562" s="832" t="s">
        <v>7261</v>
      </c>
      <c r="E562" s="832" t="s">
        <v>7262</v>
      </c>
      <c r="F562" s="849"/>
      <c r="G562" s="849"/>
      <c r="H562" s="849"/>
      <c r="I562" s="849"/>
      <c r="J562" s="849"/>
      <c r="K562" s="849"/>
      <c r="L562" s="849"/>
      <c r="M562" s="849"/>
      <c r="N562" s="849">
        <v>10</v>
      </c>
      <c r="O562" s="849">
        <v>1459</v>
      </c>
      <c r="P562" s="837"/>
      <c r="Q562" s="850">
        <v>145.9</v>
      </c>
    </row>
    <row r="563" spans="1:17" ht="14.4" customHeight="1" x14ac:dyDescent="0.3">
      <c r="A563" s="831" t="s">
        <v>586</v>
      </c>
      <c r="B563" s="832" t="s">
        <v>6368</v>
      </c>
      <c r="C563" s="832" t="s">
        <v>6570</v>
      </c>
      <c r="D563" s="832" t="s">
        <v>7263</v>
      </c>
      <c r="E563" s="832" t="s">
        <v>7264</v>
      </c>
      <c r="F563" s="849">
        <v>22</v>
      </c>
      <c r="G563" s="849">
        <v>15111.8</v>
      </c>
      <c r="H563" s="849">
        <v>0.6470588235294118</v>
      </c>
      <c r="I563" s="849">
        <v>686.9</v>
      </c>
      <c r="J563" s="849">
        <v>34</v>
      </c>
      <c r="K563" s="849">
        <v>23354.6</v>
      </c>
      <c r="L563" s="849">
        <v>1</v>
      </c>
      <c r="M563" s="849">
        <v>686.9</v>
      </c>
      <c r="N563" s="849">
        <v>39</v>
      </c>
      <c r="O563" s="849">
        <v>26789.1</v>
      </c>
      <c r="P563" s="837">
        <v>1.1470588235294117</v>
      </c>
      <c r="Q563" s="850">
        <v>686.9</v>
      </c>
    </row>
    <row r="564" spans="1:17" ht="14.4" customHeight="1" x14ac:dyDescent="0.3">
      <c r="A564" s="831" t="s">
        <v>586</v>
      </c>
      <c r="B564" s="832" t="s">
        <v>6368</v>
      </c>
      <c r="C564" s="832" t="s">
        <v>6570</v>
      </c>
      <c r="D564" s="832" t="s">
        <v>7265</v>
      </c>
      <c r="E564" s="832" t="s">
        <v>7266</v>
      </c>
      <c r="F564" s="849">
        <v>41</v>
      </c>
      <c r="G564" s="849">
        <v>36446.129999999997</v>
      </c>
      <c r="H564" s="849">
        <v>0.67213114754098346</v>
      </c>
      <c r="I564" s="849">
        <v>888.93</v>
      </c>
      <c r="J564" s="849">
        <v>61</v>
      </c>
      <c r="K564" s="849">
        <v>54224.73</v>
      </c>
      <c r="L564" s="849">
        <v>1</v>
      </c>
      <c r="M564" s="849">
        <v>888.93000000000006</v>
      </c>
      <c r="N564" s="849">
        <v>71</v>
      </c>
      <c r="O564" s="849">
        <v>63114.03</v>
      </c>
      <c r="P564" s="837">
        <v>1.1639344262295082</v>
      </c>
      <c r="Q564" s="850">
        <v>888.93</v>
      </c>
    </row>
    <row r="565" spans="1:17" ht="14.4" customHeight="1" x14ac:dyDescent="0.3">
      <c r="A565" s="831" t="s">
        <v>586</v>
      </c>
      <c r="B565" s="832" t="s">
        <v>6368</v>
      </c>
      <c r="C565" s="832" t="s">
        <v>6570</v>
      </c>
      <c r="D565" s="832" t="s">
        <v>7267</v>
      </c>
      <c r="E565" s="832" t="s">
        <v>7268</v>
      </c>
      <c r="F565" s="849">
        <v>33</v>
      </c>
      <c r="G565" s="849">
        <v>138007.32</v>
      </c>
      <c r="H565" s="849">
        <v>1.6500000000000001</v>
      </c>
      <c r="I565" s="849">
        <v>4182.04</v>
      </c>
      <c r="J565" s="849">
        <v>20</v>
      </c>
      <c r="K565" s="849">
        <v>83640.800000000003</v>
      </c>
      <c r="L565" s="849">
        <v>1</v>
      </c>
      <c r="M565" s="849">
        <v>4182.04</v>
      </c>
      <c r="N565" s="849">
        <v>31</v>
      </c>
      <c r="O565" s="849">
        <v>129643.24</v>
      </c>
      <c r="P565" s="837">
        <v>1.55</v>
      </c>
      <c r="Q565" s="850">
        <v>4182.04</v>
      </c>
    </row>
    <row r="566" spans="1:17" ht="14.4" customHeight="1" x14ac:dyDescent="0.3">
      <c r="A566" s="831" t="s">
        <v>586</v>
      </c>
      <c r="B566" s="832" t="s">
        <v>6368</v>
      </c>
      <c r="C566" s="832" t="s">
        <v>6570</v>
      </c>
      <c r="D566" s="832" t="s">
        <v>7269</v>
      </c>
      <c r="E566" s="832" t="s">
        <v>7270</v>
      </c>
      <c r="F566" s="849">
        <v>1</v>
      </c>
      <c r="G566" s="849">
        <v>8283.65</v>
      </c>
      <c r="H566" s="849">
        <v>0.14285714285714285</v>
      </c>
      <c r="I566" s="849">
        <v>8283.65</v>
      </c>
      <c r="J566" s="849">
        <v>7</v>
      </c>
      <c r="K566" s="849">
        <v>57985.55</v>
      </c>
      <c r="L566" s="849">
        <v>1</v>
      </c>
      <c r="M566" s="849">
        <v>8283.65</v>
      </c>
      <c r="N566" s="849">
        <v>5</v>
      </c>
      <c r="O566" s="849">
        <v>41418.25</v>
      </c>
      <c r="P566" s="837">
        <v>0.7142857142857143</v>
      </c>
      <c r="Q566" s="850">
        <v>8283.65</v>
      </c>
    </row>
    <row r="567" spans="1:17" ht="14.4" customHeight="1" x14ac:dyDescent="0.3">
      <c r="A567" s="831" t="s">
        <v>586</v>
      </c>
      <c r="B567" s="832" t="s">
        <v>6368</v>
      </c>
      <c r="C567" s="832" t="s">
        <v>6570</v>
      </c>
      <c r="D567" s="832" t="s">
        <v>7271</v>
      </c>
      <c r="E567" s="832" t="s">
        <v>7272</v>
      </c>
      <c r="F567" s="849">
        <v>1</v>
      </c>
      <c r="G567" s="849">
        <v>8283.65</v>
      </c>
      <c r="H567" s="849">
        <v>1</v>
      </c>
      <c r="I567" s="849">
        <v>8283.65</v>
      </c>
      <c r="J567" s="849">
        <v>1</v>
      </c>
      <c r="K567" s="849">
        <v>8283.65</v>
      </c>
      <c r="L567" s="849">
        <v>1</v>
      </c>
      <c r="M567" s="849">
        <v>8283.65</v>
      </c>
      <c r="N567" s="849">
        <v>3</v>
      </c>
      <c r="O567" s="849">
        <v>24850.949999999997</v>
      </c>
      <c r="P567" s="837">
        <v>3</v>
      </c>
      <c r="Q567" s="850">
        <v>8283.65</v>
      </c>
    </row>
    <row r="568" spans="1:17" ht="14.4" customHeight="1" x14ac:dyDescent="0.3">
      <c r="A568" s="831" t="s">
        <v>586</v>
      </c>
      <c r="B568" s="832" t="s">
        <v>6368</v>
      </c>
      <c r="C568" s="832" t="s">
        <v>6570</v>
      </c>
      <c r="D568" s="832" t="s">
        <v>7273</v>
      </c>
      <c r="E568" s="832" t="s">
        <v>7274</v>
      </c>
      <c r="F568" s="849">
        <v>35</v>
      </c>
      <c r="G568" s="849">
        <v>157058.29999999999</v>
      </c>
      <c r="H568" s="849">
        <v>0.94594594594594594</v>
      </c>
      <c r="I568" s="849">
        <v>4487.38</v>
      </c>
      <c r="J568" s="849">
        <v>37</v>
      </c>
      <c r="K568" s="849">
        <v>166033.06</v>
      </c>
      <c r="L568" s="849">
        <v>1</v>
      </c>
      <c r="M568" s="849">
        <v>4487.38</v>
      </c>
      <c r="N568" s="849">
        <v>33</v>
      </c>
      <c r="O568" s="849">
        <v>148083.54</v>
      </c>
      <c r="P568" s="837">
        <v>0.891891891891892</v>
      </c>
      <c r="Q568" s="850">
        <v>4487.38</v>
      </c>
    </row>
    <row r="569" spans="1:17" ht="14.4" customHeight="1" x14ac:dyDescent="0.3">
      <c r="A569" s="831" t="s">
        <v>586</v>
      </c>
      <c r="B569" s="832" t="s">
        <v>6368</v>
      </c>
      <c r="C569" s="832" t="s">
        <v>6570</v>
      </c>
      <c r="D569" s="832" t="s">
        <v>7275</v>
      </c>
      <c r="E569" s="832" t="s">
        <v>7276</v>
      </c>
      <c r="F569" s="849">
        <v>4.6000000000000005</v>
      </c>
      <c r="G569" s="849">
        <v>1683.6000000000001</v>
      </c>
      <c r="H569" s="849">
        <v>1.2432432432432432</v>
      </c>
      <c r="I569" s="849">
        <v>366</v>
      </c>
      <c r="J569" s="849">
        <v>3.7</v>
      </c>
      <c r="K569" s="849">
        <v>1354.2</v>
      </c>
      <c r="L569" s="849">
        <v>1</v>
      </c>
      <c r="M569" s="849">
        <v>366</v>
      </c>
      <c r="N569" s="849">
        <v>17.3</v>
      </c>
      <c r="O569" s="849">
        <v>6331.8</v>
      </c>
      <c r="P569" s="837">
        <v>4.6756756756756754</v>
      </c>
      <c r="Q569" s="850">
        <v>366</v>
      </c>
    </row>
    <row r="570" spans="1:17" ht="14.4" customHeight="1" x14ac:dyDescent="0.3">
      <c r="A570" s="831" t="s">
        <v>586</v>
      </c>
      <c r="B570" s="832" t="s">
        <v>6368</v>
      </c>
      <c r="C570" s="832" t="s">
        <v>6570</v>
      </c>
      <c r="D570" s="832" t="s">
        <v>7277</v>
      </c>
      <c r="E570" s="832" t="s">
        <v>7278</v>
      </c>
      <c r="F570" s="849"/>
      <c r="G570" s="849"/>
      <c r="H570" s="849"/>
      <c r="I570" s="849"/>
      <c r="J570" s="849">
        <v>6</v>
      </c>
      <c r="K570" s="849">
        <v>938.94</v>
      </c>
      <c r="L570" s="849">
        <v>1</v>
      </c>
      <c r="M570" s="849">
        <v>156.49</v>
      </c>
      <c r="N570" s="849"/>
      <c r="O570" s="849"/>
      <c r="P570" s="837"/>
      <c r="Q570" s="850"/>
    </row>
    <row r="571" spans="1:17" ht="14.4" customHeight="1" x14ac:dyDescent="0.3">
      <c r="A571" s="831" t="s">
        <v>586</v>
      </c>
      <c r="B571" s="832" t="s">
        <v>6368</v>
      </c>
      <c r="C571" s="832" t="s">
        <v>6570</v>
      </c>
      <c r="D571" s="832" t="s">
        <v>7279</v>
      </c>
      <c r="E571" s="832" t="s">
        <v>7280</v>
      </c>
      <c r="F571" s="849">
        <v>3</v>
      </c>
      <c r="G571" s="849">
        <v>469.47</v>
      </c>
      <c r="H571" s="849">
        <v>0.21428571428571427</v>
      </c>
      <c r="I571" s="849">
        <v>156.49</v>
      </c>
      <c r="J571" s="849">
        <v>14</v>
      </c>
      <c r="K571" s="849">
        <v>2190.86</v>
      </c>
      <c r="L571" s="849">
        <v>1</v>
      </c>
      <c r="M571" s="849">
        <v>156.49</v>
      </c>
      <c r="N571" s="849"/>
      <c r="O571" s="849"/>
      <c r="P571" s="837"/>
      <c r="Q571" s="850"/>
    </row>
    <row r="572" spans="1:17" ht="14.4" customHeight="1" x14ac:dyDescent="0.3">
      <c r="A572" s="831" t="s">
        <v>586</v>
      </c>
      <c r="B572" s="832" t="s">
        <v>6368</v>
      </c>
      <c r="C572" s="832" t="s">
        <v>6570</v>
      </c>
      <c r="D572" s="832" t="s">
        <v>7281</v>
      </c>
      <c r="E572" s="832" t="s">
        <v>7280</v>
      </c>
      <c r="F572" s="849">
        <v>13</v>
      </c>
      <c r="G572" s="849">
        <v>2236.52</v>
      </c>
      <c r="H572" s="849">
        <v>1.0833333333333333</v>
      </c>
      <c r="I572" s="849">
        <v>172.04</v>
      </c>
      <c r="J572" s="849">
        <v>12</v>
      </c>
      <c r="K572" s="849">
        <v>2064.48</v>
      </c>
      <c r="L572" s="849">
        <v>1</v>
      </c>
      <c r="M572" s="849">
        <v>172.04</v>
      </c>
      <c r="N572" s="849"/>
      <c r="O572" s="849"/>
      <c r="P572" s="837"/>
      <c r="Q572" s="850"/>
    </row>
    <row r="573" spans="1:17" ht="14.4" customHeight="1" x14ac:dyDescent="0.3">
      <c r="A573" s="831" t="s">
        <v>586</v>
      </c>
      <c r="B573" s="832" t="s">
        <v>6368</v>
      </c>
      <c r="C573" s="832" t="s">
        <v>6570</v>
      </c>
      <c r="D573" s="832" t="s">
        <v>7282</v>
      </c>
      <c r="E573" s="832" t="s">
        <v>7280</v>
      </c>
      <c r="F573" s="849"/>
      <c r="G573" s="849"/>
      <c r="H573" s="849"/>
      <c r="I573" s="849"/>
      <c r="J573" s="849">
        <v>1</v>
      </c>
      <c r="K573" s="849">
        <v>312.98</v>
      </c>
      <c r="L573" s="849">
        <v>1</v>
      </c>
      <c r="M573" s="849">
        <v>312.98</v>
      </c>
      <c r="N573" s="849"/>
      <c r="O573" s="849"/>
      <c r="P573" s="837"/>
      <c r="Q573" s="850"/>
    </row>
    <row r="574" spans="1:17" ht="14.4" customHeight="1" x14ac:dyDescent="0.3">
      <c r="A574" s="831" t="s">
        <v>586</v>
      </c>
      <c r="B574" s="832" t="s">
        <v>6368</v>
      </c>
      <c r="C574" s="832" t="s">
        <v>6570</v>
      </c>
      <c r="D574" s="832" t="s">
        <v>7283</v>
      </c>
      <c r="E574" s="832" t="s">
        <v>7280</v>
      </c>
      <c r="F574" s="849">
        <v>4</v>
      </c>
      <c r="G574" s="849">
        <v>1500.64</v>
      </c>
      <c r="H574" s="849">
        <v>1</v>
      </c>
      <c r="I574" s="849">
        <v>375.16</v>
      </c>
      <c r="J574" s="849">
        <v>4</v>
      </c>
      <c r="K574" s="849">
        <v>1500.64</v>
      </c>
      <c r="L574" s="849">
        <v>1</v>
      </c>
      <c r="M574" s="849">
        <v>375.16</v>
      </c>
      <c r="N574" s="849"/>
      <c r="O574" s="849"/>
      <c r="P574" s="837"/>
      <c r="Q574" s="850"/>
    </row>
    <row r="575" spans="1:17" ht="14.4" customHeight="1" x14ac:dyDescent="0.3">
      <c r="A575" s="831" t="s">
        <v>586</v>
      </c>
      <c r="B575" s="832" t="s">
        <v>6368</v>
      </c>
      <c r="C575" s="832" t="s">
        <v>6570</v>
      </c>
      <c r="D575" s="832" t="s">
        <v>7284</v>
      </c>
      <c r="E575" s="832" t="s">
        <v>7280</v>
      </c>
      <c r="F575" s="849"/>
      <c r="G575" s="849"/>
      <c r="H575" s="849"/>
      <c r="I575" s="849"/>
      <c r="J575" s="849">
        <v>1</v>
      </c>
      <c r="K575" s="849">
        <v>417.65</v>
      </c>
      <c r="L575" s="849">
        <v>1</v>
      </c>
      <c r="M575" s="849">
        <v>417.65</v>
      </c>
      <c r="N575" s="849"/>
      <c r="O575" s="849"/>
      <c r="P575" s="837"/>
      <c r="Q575" s="850"/>
    </row>
    <row r="576" spans="1:17" ht="14.4" customHeight="1" x14ac:dyDescent="0.3">
      <c r="A576" s="831" t="s">
        <v>586</v>
      </c>
      <c r="B576" s="832" t="s">
        <v>6368</v>
      </c>
      <c r="C576" s="832" t="s">
        <v>6570</v>
      </c>
      <c r="D576" s="832" t="s">
        <v>7285</v>
      </c>
      <c r="E576" s="832" t="s">
        <v>7286</v>
      </c>
      <c r="F576" s="849">
        <v>9</v>
      </c>
      <c r="G576" s="849">
        <v>12852.99</v>
      </c>
      <c r="H576" s="849"/>
      <c r="I576" s="849">
        <v>1428.11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586</v>
      </c>
      <c r="B577" s="832" t="s">
        <v>6368</v>
      </c>
      <c r="C577" s="832" t="s">
        <v>6570</v>
      </c>
      <c r="D577" s="832" t="s">
        <v>7287</v>
      </c>
      <c r="E577" s="832" t="s">
        <v>7288</v>
      </c>
      <c r="F577" s="849">
        <v>2</v>
      </c>
      <c r="G577" s="849">
        <v>11037.28</v>
      </c>
      <c r="H577" s="849"/>
      <c r="I577" s="849">
        <v>5518.64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586</v>
      </c>
      <c r="B578" s="832" t="s">
        <v>6368</v>
      </c>
      <c r="C578" s="832" t="s">
        <v>6570</v>
      </c>
      <c r="D578" s="832" t="s">
        <v>7289</v>
      </c>
      <c r="E578" s="832" t="s">
        <v>7014</v>
      </c>
      <c r="F578" s="849"/>
      <c r="G578" s="849"/>
      <c r="H578" s="849"/>
      <c r="I578" s="849"/>
      <c r="J578" s="849"/>
      <c r="K578" s="849"/>
      <c r="L578" s="849"/>
      <c r="M578" s="849"/>
      <c r="N578" s="849">
        <v>2</v>
      </c>
      <c r="O578" s="849">
        <v>1911.06</v>
      </c>
      <c r="P578" s="837"/>
      <c r="Q578" s="850">
        <v>955.53</v>
      </c>
    </row>
    <row r="579" spans="1:17" ht="14.4" customHeight="1" x14ac:dyDescent="0.3">
      <c r="A579" s="831" t="s">
        <v>586</v>
      </c>
      <c r="B579" s="832" t="s">
        <v>6368</v>
      </c>
      <c r="C579" s="832" t="s">
        <v>6570</v>
      </c>
      <c r="D579" s="832" t="s">
        <v>7290</v>
      </c>
      <c r="E579" s="832" t="s">
        <v>7268</v>
      </c>
      <c r="F579" s="849">
        <v>23</v>
      </c>
      <c r="G579" s="849">
        <v>105944.9</v>
      </c>
      <c r="H579" s="849">
        <v>1.2777777777777777</v>
      </c>
      <c r="I579" s="849">
        <v>4606.3</v>
      </c>
      <c r="J579" s="849">
        <v>18</v>
      </c>
      <c r="K579" s="849">
        <v>82913.400000000009</v>
      </c>
      <c r="L579" s="849">
        <v>1</v>
      </c>
      <c r="M579" s="849">
        <v>4606.3</v>
      </c>
      <c r="N579" s="849">
        <v>26</v>
      </c>
      <c r="O579" s="849">
        <v>119763.8</v>
      </c>
      <c r="P579" s="837">
        <v>1.4444444444444444</v>
      </c>
      <c r="Q579" s="850">
        <v>4606.3</v>
      </c>
    </row>
    <row r="580" spans="1:17" ht="14.4" customHeight="1" x14ac:dyDescent="0.3">
      <c r="A580" s="831" t="s">
        <v>586</v>
      </c>
      <c r="B580" s="832" t="s">
        <v>6368</v>
      </c>
      <c r="C580" s="832" t="s">
        <v>6570</v>
      </c>
      <c r="D580" s="832" t="s">
        <v>7291</v>
      </c>
      <c r="E580" s="832" t="s">
        <v>7292</v>
      </c>
      <c r="F580" s="849">
        <v>0.1</v>
      </c>
      <c r="G580" s="849">
        <v>252.72</v>
      </c>
      <c r="H580" s="849">
        <v>1</v>
      </c>
      <c r="I580" s="849">
        <v>2527.1999999999998</v>
      </c>
      <c r="J580" s="849">
        <v>0.1</v>
      </c>
      <c r="K580" s="849">
        <v>252.72</v>
      </c>
      <c r="L580" s="849">
        <v>1</v>
      </c>
      <c r="M580" s="849">
        <v>2527.1999999999998</v>
      </c>
      <c r="N580" s="849"/>
      <c r="O580" s="849"/>
      <c r="P580" s="837"/>
      <c r="Q580" s="850"/>
    </row>
    <row r="581" spans="1:17" ht="14.4" customHeight="1" x14ac:dyDescent="0.3">
      <c r="A581" s="831" t="s">
        <v>586</v>
      </c>
      <c r="B581" s="832" t="s">
        <v>6368</v>
      </c>
      <c r="C581" s="832" t="s">
        <v>6570</v>
      </c>
      <c r="D581" s="832" t="s">
        <v>7293</v>
      </c>
      <c r="E581" s="832" t="s">
        <v>7294</v>
      </c>
      <c r="F581" s="849">
        <v>7</v>
      </c>
      <c r="G581" s="849">
        <v>5292</v>
      </c>
      <c r="H581" s="849"/>
      <c r="I581" s="849">
        <v>756</v>
      </c>
      <c r="J581" s="849"/>
      <c r="K581" s="849"/>
      <c r="L581" s="849"/>
      <c r="M581" s="849"/>
      <c r="N581" s="849">
        <v>1</v>
      </c>
      <c r="O581" s="849">
        <v>756</v>
      </c>
      <c r="P581" s="837"/>
      <c r="Q581" s="850">
        <v>756</v>
      </c>
    </row>
    <row r="582" spans="1:17" ht="14.4" customHeight="1" x14ac:dyDescent="0.3">
      <c r="A582" s="831" t="s">
        <v>586</v>
      </c>
      <c r="B582" s="832" t="s">
        <v>6368</v>
      </c>
      <c r="C582" s="832" t="s">
        <v>6570</v>
      </c>
      <c r="D582" s="832" t="s">
        <v>7295</v>
      </c>
      <c r="E582" s="832" t="s">
        <v>6579</v>
      </c>
      <c r="F582" s="849">
        <v>2</v>
      </c>
      <c r="G582" s="849">
        <v>177.02</v>
      </c>
      <c r="H582" s="849">
        <v>0.33333333333333337</v>
      </c>
      <c r="I582" s="849">
        <v>88.51</v>
      </c>
      <c r="J582" s="849">
        <v>6</v>
      </c>
      <c r="K582" s="849">
        <v>531.05999999999995</v>
      </c>
      <c r="L582" s="849">
        <v>1</v>
      </c>
      <c r="M582" s="849">
        <v>88.509999999999991</v>
      </c>
      <c r="N582" s="849"/>
      <c r="O582" s="849"/>
      <c r="P582" s="837"/>
      <c r="Q582" s="850"/>
    </row>
    <row r="583" spans="1:17" ht="14.4" customHeight="1" x14ac:dyDescent="0.3">
      <c r="A583" s="831" t="s">
        <v>586</v>
      </c>
      <c r="B583" s="832" t="s">
        <v>6368</v>
      </c>
      <c r="C583" s="832" t="s">
        <v>6570</v>
      </c>
      <c r="D583" s="832" t="s">
        <v>7296</v>
      </c>
      <c r="E583" s="832" t="s">
        <v>7297</v>
      </c>
      <c r="F583" s="849"/>
      <c r="G583" s="849"/>
      <c r="H583" s="849"/>
      <c r="I583" s="849"/>
      <c r="J583" s="849">
        <v>2</v>
      </c>
      <c r="K583" s="849">
        <v>38996.92</v>
      </c>
      <c r="L583" s="849">
        <v>1</v>
      </c>
      <c r="M583" s="849">
        <v>19498.46</v>
      </c>
      <c r="N583" s="849">
        <v>1</v>
      </c>
      <c r="O583" s="849">
        <v>19498.46</v>
      </c>
      <c r="P583" s="837">
        <v>0.5</v>
      </c>
      <c r="Q583" s="850">
        <v>19498.46</v>
      </c>
    </row>
    <row r="584" spans="1:17" ht="14.4" customHeight="1" x14ac:dyDescent="0.3">
      <c r="A584" s="831" t="s">
        <v>586</v>
      </c>
      <c r="B584" s="832" t="s">
        <v>6368</v>
      </c>
      <c r="C584" s="832" t="s">
        <v>6570</v>
      </c>
      <c r="D584" s="832" t="s">
        <v>7298</v>
      </c>
      <c r="E584" s="832" t="s">
        <v>7299</v>
      </c>
      <c r="F584" s="849"/>
      <c r="G584" s="849"/>
      <c r="H584" s="849"/>
      <c r="I584" s="849"/>
      <c r="J584" s="849"/>
      <c r="K584" s="849"/>
      <c r="L584" s="849"/>
      <c r="M584" s="849"/>
      <c r="N584" s="849">
        <v>2</v>
      </c>
      <c r="O584" s="849">
        <v>7980</v>
      </c>
      <c r="P584" s="837"/>
      <c r="Q584" s="850">
        <v>3990</v>
      </c>
    </row>
    <row r="585" spans="1:17" ht="14.4" customHeight="1" x14ac:dyDescent="0.3">
      <c r="A585" s="831" t="s">
        <v>586</v>
      </c>
      <c r="B585" s="832" t="s">
        <v>6368</v>
      </c>
      <c r="C585" s="832" t="s">
        <v>6570</v>
      </c>
      <c r="D585" s="832" t="s">
        <v>7300</v>
      </c>
      <c r="E585" s="832" t="s">
        <v>7301</v>
      </c>
      <c r="F585" s="849">
        <v>4</v>
      </c>
      <c r="G585" s="849">
        <v>2252</v>
      </c>
      <c r="H585" s="849">
        <v>0.66666666666666663</v>
      </c>
      <c r="I585" s="849">
        <v>563</v>
      </c>
      <c r="J585" s="849">
        <v>6</v>
      </c>
      <c r="K585" s="849">
        <v>3378</v>
      </c>
      <c r="L585" s="849">
        <v>1</v>
      </c>
      <c r="M585" s="849">
        <v>563</v>
      </c>
      <c r="N585" s="849"/>
      <c r="O585" s="849"/>
      <c r="P585" s="837"/>
      <c r="Q585" s="850"/>
    </row>
    <row r="586" spans="1:17" ht="14.4" customHeight="1" x14ac:dyDescent="0.3">
      <c r="A586" s="831" t="s">
        <v>586</v>
      </c>
      <c r="B586" s="832" t="s">
        <v>6368</v>
      </c>
      <c r="C586" s="832" t="s">
        <v>6570</v>
      </c>
      <c r="D586" s="832" t="s">
        <v>7302</v>
      </c>
      <c r="E586" s="832" t="s">
        <v>7303</v>
      </c>
      <c r="F586" s="849">
        <v>2</v>
      </c>
      <c r="G586" s="849">
        <v>2719.42</v>
      </c>
      <c r="H586" s="849"/>
      <c r="I586" s="849">
        <v>1359.71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586</v>
      </c>
      <c r="B587" s="832" t="s">
        <v>6368</v>
      </c>
      <c r="C587" s="832" t="s">
        <v>6570</v>
      </c>
      <c r="D587" s="832" t="s">
        <v>7304</v>
      </c>
      <c r="E587" s="832" t="s">
        <v>7009</v>
      </c>
      <c r="F587" s="849"/>
      <c r="G587" s="849"/>
      <c r="H587" s="849"/>
      <c r="I587" s="849"/>
      <c r="J587" s="849">
        <v>1</v>
      </c>
      <c r="K587" s="849">
        <v>591.76</v>
      </c>
      <c r="L587" s="849">
        <v>1</v>
      </c>
      <c r="M587" s="849">
        <v>591.76</v>
      </c>
      <c r="N587" s="849"/>
      <c r="O587" s="849"/>
      <c r="P587" s="837"/>
      <c r="Q587" s="850"/>
    </row>
    <row r="588" spans="1:17" ht="14.4" customHeight="1" x14ac:dyDescent="0.3">
      <c r="A588" s="831" t="s">
        <v>586</v>
      </c>
      <c r="B588" s="832" t="s">
        <v>6368</v>
      </c>
      <c r="C588" s="832" t="s">
        <v>6570</v>
      </c>
      <c r="D588" s="832" t="s">
        <v>7305</v>
      </c>
      <c r="E588" s="832" t="s">
        <v>7212</v>
      </c>
      <c r="F588" s="849">
        <v>1</v>
      </c>
      <c r="G588" s="849">
        <v>902.7</v>
      </c>
      <c r="H588" s="849"/>
      <c r="I588" s="849">
        <v>902.7</v>
      </c>
      <c r="J588" s="849"/>
      <c r="K588" s="849"/>
      <c r="L588" s="849"/>
      <c r="M588" s="849"/>
      <c r="N588" s="849"/>
      <c r="O588" s="849"/>
      <c r="P588" s="837"/>
      <c r="Q588" s="850"/>
    </row>
    <row r="589" spans="1:17" ht="14.4" customHeight="1" x14ac:dyDescent="0.3">
      <c r="A589" s="831" t="s">
        <v>586</v>
      </c>
      <c r="B589" s="832" t="s">
        <v>6368</v>
      </c>
      <c r="C589" s="832" t="s">
        <v>6570</v>
      </c>
      <c r="D589" s="832" t="s">
        <v>7306</v>
      </c>
      <c r="E589" s="832" t="s">
        <v>7307</v>
      </c>
      <c r="F589" s="849"/>
      <c r="G589" s="849"/>
      <c r="H589" s="849"/>
      <c r="I589" s="849"/>
      <c r="J589" s="849">
        <v>0.1</v>
      </c>
      <c r="K589" s="849">
        <v>633.25</v>
      </c>
      <c r="L589" s="849">
        <v>1</v>
      </c>
      <c r="M589" s="849">
        <v>6332.5</v>
      </c>
      <c r="N589" s="849"/>
      <c r="O589" s="849"/>
      <c r="P589" s="837"/>
      <c r="Q589" s="850"/>
    </row>
    <row r="590" spans="1:17" ht="14.4" customHeight="1" x14ac:dyDescent="0.3">
      <c r="A590" s="831" t="s">
        <v>586</v>
      </c>
      <c r="B590" s="832" t="s">
        <v>6368</v>
      </c>
      <c r="C590" s="832" t="s">
        <v>6570</v>
      </c>
      <c r="D590" s="832" t="s">
        <v>7308</v>
      </c>
      <c r="E590" s="832" t="s">
        <v>6947</v>
      </c>
      <c r="F590" s="849">
        <v>2</v>
      </c>
      <c r="G590" s="849">
        <v>1399.1</v>
      </c>
      <c r="H590" s="849">
        <v>3.0769230769230767E-2</v>
      </c>
      <c r="I590" s="849">
        <v>699.55</v>
      </c>
      <c r="J590" s="849">
        <v>65</v>
      </c>
      <c r="K590" s="849">
        <v>45470.75</v>
      </c>
      <c r="L590" s="849">
        <v>1</v>
      </c>
      <c r="M590" s="849">
        <v>699.55</v>
      </c>
      <c r="N590" s="849">
        <v>87</v>
      </c>
      <c r="O590" s="849">
        <v>60860.850000000006</v>
      </c>
      <c r="P590" s="837">
        <v>1.3384615384615386</v>
      </c>
      <c r="Q590" s="850">
        <v>699.55000000000007</v>
      </c>
    </row>
    <row r="591" spans="1:17" ht="14.4" customHeight="1" x14ac:dyDescent="0.3">
      <c r="A591" s="831" t="s">
        <v>586</v>
      </c>
      <c r="B591" s="832" t="s">
        <v>6368</v>
      </c>
      <c r="C591" s="832" t="s">
        <v>6570</v>
      </c>
      <c r="D591" s="832" t="s">
        <v>7309</v>
      </c>
      <c r="E591" s="832" t="s">
        <v>7310</v>
      </c>
      <c r="F591" s="849">
        <v>3</v>
      </c>
      <c r="G591" s="849">
        <v>15927</v>
      </c>
      <c r="H591" s="849">
        <v>1</v>
      </c>
      <c r="I591" s="849">
        <v>5309</v>
      </c>
      <c r="J591" s="849">
        <v>3</v>
      </c>
      <c r="K591" s="849">
        <v>15927</v>
      </c>
      <c r="L591" s="849">
        <v>1</v>
      </c>
      <c r="M591" s="849">
        <v>5309</v>
      </c>
      <c r="N591" s="849"/>
      <c r="O591" s="849"/>
      <c r="P591" s="837"/>
      <c r="Q591" s="850"/>
    </row>
    <row r="592" spans="1:17" ht="14.4" customHeight="1" x14ac:dyDescent="0.3">
      <c r="A592" s="831" t="s">
        <v>586</v>
      </c>
      <c r="B592" s="832" t="s">
        <v>6368</v>
      </c>
      <c r="C592" s="832" t="s">
        <v>6570</v>
      </c>
      <c r="D592" s="832" t="s">
        <v>7311</v>
      </c>
      <c r="E592" s="832" t="s">
        <v>7312</v>
      </c>
      <c r="F592" s="849">
        <v>2</v>
      </c>
      <c r="G592" s="849">
        <v>20376.98</v>
      </c>
      <c r="H592" s="849">
        <v>2</v>
      </c>
      <c r="I592" s="849">
        <v>10188.49</v>
      </c>
      <c r="J592" s="849">
        <v>1</v>
      </c>
      <c r="K592" s="849">
        <v>10188.49</v>
      </c>
      <c r="L592" s="849">
        <v>1</v>
      </c>
      <c r="M592" s="849">
        <v>10188.49</v>
      </c>
      <c r="N592" s="849">
        <v>3</v>
      </c>
      <c r="O592" s="849">
        <v>30565.47</v>
      </c>
      <c r="P592" s="837">
        <v>3</v>
      </c>
      <c r="Q592" s="850">
        <v>10188.49</v>
      </c>
    </row>
    <row r="593" spans="1:17" ht="14.4" customHeight="1" x14ac:dyDescent="0.3">
      <c r="A593" s="831" t="s">
        <v>586</v>
      </c>
      <c r="B593" s="832" t="s">
        <v>6368</v>
      </c>
      <c r="C593" s="832" t="s">
        <v>6570</v>
      </c>
      <c r="D593" s="832" t="s">
        <v>7313</v>
      </c>
      <c r="E593" s="832" t="s">
        <v>7314</v>
      </c>
      <c r="F593" s="849"/>
      <c r="G593" s="849"/>
      <c r="H593" s="849"/>
      <c r="I593" s="849"/>
      <c r="J593" s="849">
        <v>1</v>
      </c>
      <c r="K593" s="849">
        <v>3416</v>
      </c>
      <c r="L593" s="849">
        <v>1</v>
      </c>
      <c r="M593" s="849">
        <v>3416</v>
      </c>
      <c r="N593" s="849"/>
      <c r="O593" s="849"/>
      <c r="P593" s="837"/>
      <c r="Q593" s="850"/>
    </row>
    <row r="594" spans="1:17" ht="14.4" customHeight="1" x14ac:dyDescent="0.3">
      <c r="A594" s="831" t="s">
        <v>586</v>
      </c>
      <c r="B594" s="832" t="s">
        <v>6368</v>
      </c>
      <c r="C594" s="832" t="s">
        <v>6570</v>
      </c>
      <c r="D594" s="832" t="s">
        <v>7315</v>
      </c>
      <c r="E594" s="832" t="s">
        <v>7316</v>
      </c>
      <c r="F594" s="849"/>
      <c r="G594" s="849"/>
      <c r="H594" s="849"/>
      <c r="I594" s="849"/>
      <c r="J594" s="849"/>
      <c r="K594" s="849"/>
      <c r="L594" s="849"/>
      <c r="M594" s="849"/>
      <c r="N594" s="849">
        <v>2</v>
      </c>
      <c r="O594" s="849">
        <v>437.6</v>
      </c>
      <c r="P594" s="837"/>
      <c r="Q594" s="850">
        <v>218.8</v>
      </c>
    </row>
    <row r="595" spans="1:17" ht="14.4" customHeight="1" x14ac:dyDescent="0.3">
      <c r="A595" s="831" t="s">
        <v>586</v>
      </c>
      <c r="B595" s="832" t="s">
        <v>6368</v>
      </c>
      <c r="C595" s="832" t="s">
        <v>6570</v>
      </c>
      <c r="D595" s="832" t="s">
        <v>7317</v>
      </c>
      <c r="E595" s="832" t="s">
        <v>7268</v>
      </c>
      <c r="F595" s="849">
        <v>5</v>
      </c>
      <c r="G595" s="849">
        <v>23031.5</v>
      </c>
      <c r="H595" s="849">
        <v>0.55555555555555547</v>
      </c>
      <c r="I595" s="849">
        <v>4606.3</v>
      </c>
      <c r="J595" s="849">
        <v>9</v>
      </c>
      <c r="K595" s="849">
        <v>41456.700000000004</v>
      </c>
      <c r="L595" s="849">
        <v>1</v>
      </c>
      <c r="M595" s="849">
        <v>4606.3</v>
      </c>
      <c r="N595" s="849">
        <v>3</v>
      </c>
      <c r="O595" s="849">
        <v>13818.900000000001</v>
      </c>
      <c r="P595" s="837">
        <v>0.33333333333333331</v>
      </c>
      <c r="Q595" s="850">
        <v>4606.3</v>
      </c>
    </row>
    <row r="596" spans="1:17" ht="14.4" customHeight="1" x14ac:dyDescent="0.3">
      <c r="A596" s="831" t="s">
        <v>586</v>
      </c>
      <c r="B596" s="832" t="s">
        <v>6368</v>
      </c>
      <c r="C596" s="832" t="s">
        <v>6570</v>
      </c>
      <c r="D596" s="832" t="s">
        <v>7318</v>
      </c>
      <c r="E596" s="832" t="s">
        <v>7319</v>
      </c>
      <c r="F596" s="849">
        <v>2</v>
      </c>
      <c r="G596" s="849">
        <v>3744.4</v>
      </c>
      <c r="H596" s="849"/>
      <c r="I596" s="849">
        <v>1872.2</v>
      </c>
      <c r="J596" s="849"/>
      <c r="K596" s="849"/>
      <c r="L596" s="849"/>
      <c r="M596" s="849"/>
      <c r="N596" s="849">
        <v>1</v>
      </c>
      <c r="O596" s="849">
        <v>1872.2</v>
      </c>
      <c r="P596" s="837"/>
      <c r="Q596" s="850">
        <v>1872.2</v>
      </c>
    </row>
    <row r="597" spans="1:17" ht="14.4" customHeight="1" x14ac:dyDescent="0.3">
      <c r="A597" s="831" t="s">
        <v>586</v>
      </c>
      <c r="B597" s="832" t="s">
        <v>6368</v>
      </c>
      <c r="C597" s="832" t="s">
        <v>6570</v>
      </c>
      <c r="D597" s="832" t="s">
        <v>7320</v>
      </c>
      <c r="E597" s="832" t="s">
        <v>7321</v>
      </c>
      <c r="F597" s="849">
        <v>1</v>
      </c>
      <c r="G597" s="849">
        <v>7868.61</v>
      </c>
      <c r="H597" s="849">
        <v>0.5</v>
      </c>
      <c r="I597" s="849">
        <v>7868.61</v>
      </c>
      <c r="J597" s="849">
        <v>2</v>
      </c>
      <c r="K597" s="849">
        <v>15737.22</v>
      </c>
      <c r="L597" s="849">
        <v>1</v>
      </c>
      <c r="M597" s="849">
        <v>7868.61</v>
      </c>
      <c r="N597" s="849">
        <v>1</v>
      </c>
      <c r="O597" s="849">
        <v>7868.61</v>
      </c>
      <c r="P597" s="837">
        <v>0.5</v>
      </c>
      <c r="Q597" s="850">
        <v>7868.61</v>
      </c>
    </row>
    <row r="598" spans="1:17" ht="14.4" customHeight="1" x14ac:dyDescent="0.3">
      <c r="A598" s="831" t="s">
        <v>586</v>
      </c>
      <c r="B598" s="832" t="s">
        <v>6368</v>
      </c>
      <c r="C598" s="832" t="s">
        <v>6570</v>
      </c>
      <c r="D598" s="832" t="s">
        <v>7322</v>
      </c>
      <c r="E598" s="832" t="s">
        <v>7268</v>
      </c>
      <c r="F598" s="849">
        <v>11</v>
      </c>
      <c r="G598" s="849">
        <v>55336.160000000003</v>
      </c>
      <c r="H598" s="849">
        <v>2.1999999999999997</v>
      </c>
      <c r="I598" s="849">
        <v>5030.5600000000004</v>
      </c>
      <c r="J598" s="849">
        <v>5</v>
      </c>
      <c r="K598" s="849">
        <v>25152.800000000003</v>
      </c>
      <c r="L598" s="849">
        <v>1</v>
      </c>
      <c r="M598" s="849">
        <v>5030.5600000000004</v>
      </c>
      <c r="N598" s="849">
        <v>14</v>
      </c>
      <c r="O598" s="849">
        <v>70427.840000000011</v>
      </c>
      <c r="P598" s="837">
        <v>2.8000000000000003</v>
      </c>
      <c r="Q598" s="850">
        <v>5030.5600000000004</v>
      </c>
    </row>
    <row r="599" spans="1:17" ht="14.4" customHeight="1" x14ac:dyDescent="0.3">
      <c r="A599" s="831" t="s">
        <v>586</v>
      </c>
      <c r="B599" s="832" t="s">
        <v>6368</v>
      </c>
      <c r="C599" s="832" t="s">
        <v>6570</v>
      </c>
      <c r="D599" s="832" t="s">
        <v>7323</v>
      </c>
      <c r="E599" s="832" t="s">
        <v>7158</v>
      </c>
      <c r="F599" s="849">
        <v>3</v>
      </c>
      <c r="G599" s="849">
        <v>3475.95</v>
      </c>
      <c r="H599" s="849">
        <v>0.99999999999999989</v>
      </c>
      <c r="I599" s="849">
        <v>1158.6499999999999</v>
      </c>
      <c r="J599" s="849">
        <v>3</v>
      </c>
      <c r="K599" s="849">
        <v>3475.9500000000003</v>
      </c>
      <c r="L599" s="849">
        <v>1</v>
      </c>
      <c r="M599" s="849">
        <v>1158.6500000000001</v>
      </c>
      <c r="N599" s="849">
        <v>3</v>
      </c>
      <c r="O599" s="849">
        <v>3475.95</v>
      </c>
      <c r="P599" s="837">
        <v>0.99999999999999989</v>
      </c>
      <c r="Q599" s="850">
        <v>1158.6499999999999</v>
      </c>
    </row>
    <row r="600" spans="1:17" ht="14.4" customHeight="1" x14ac:dyDescent="0.3">
      <c r="A600" s="831" t="s">
        <v>586</v>
      </c>
      <c r="B600" s="832" t="s">
        <v>6368</v>
      </c>
      <c r="C600" s="832" t="s">
        <v>6570</v>
      </c>
      <c r="D600" s="832" t="s">
        <v>7324</v>
      </c>
      <c r="E600" s="832" t="s">
        <v>7325</v>
      </c>
      <c r="F600" s="849">
        <v>2</v>
      </c>
      <c r="G600" s="849">
        <v>11178</v>
      </c>
      <c r="H600" s="849"/>
      <c r="I600" s="849">
        <v>5589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" customHeight="1" x14ac:dyDescent="0.3">
      <c r="A601" s="831" t="s">
        <v>586</v>
      </c>
      <c r="B601" s="832" t="s">
        <v>6368</v>
      </c>
      <c r="C601" s="832" t="s">
        <v>6570</v>
      </c>
      <c r="D601" s="832" t="s">
        <v>7326</v>
      </c>
      <c r="E601" s="832" t="s">
        <v>6880</v>
      </c>
      <c r="F601" s="849">
        <v>1</v>
      </c>
      <c r="G601" s="849">
        <v>937.91</v>
      </c>
      <c r="H601" s="849">
        <v>0.14285714285714285</v>
      </c>
      <c r="I601" s="849">
        <v>937.91</v>
      </c>
      <c r="J601" s="849">
        <v>7</v>
      </c>
      <c r="K601" s="849">
        <v>6565.37</v>
      </c>
      <c r="L601" s="849">
        <v>1</v>
      </c>
      <c r="M601" s="849">
        <v>937.91</v>
      </c>
      <c r="N601" s="849">
        <v>9</v>
      </c>
      <c r="O601" s="849">
        <v>8441.19</v>
      </c>
      <c r="P601" s="837">
        <v>1.2857142857142858</v>
      </c>
      <c r="Q601" s="850">
        <v>937.91000000000008</v>
      </c>
    </row>
    <row r="602" spans="1:17" ht="14.4" customHeight="1" x14ac:dyDescent="0.3">
      <c r="A602" s="831" t="s">
        <v>586</v>
      </c>
      <c r="B602" s="832" t="s">
        <v>6368</v>
      </c>
      <c r="C602" s="832" t="s">
        <v>6570</v>
      </c>
      <c r="D602" s="832" t="s">
        <v>7327</v>
      </c>
      <c r="E602" s="832" t="s">
        <v>7328</v>
      </c>
      <c r="F602" s="849">
        <v>2</v>
      </c>
      <c r="G602" s="849">
        <v>452.9</v>
      </c>
      <c r="H602" s="849">
        <v>0.39999999999999997</v>
      </c>
      <c r="I602" s="849">
        <v>226.45</v>
      </c>
      <c r="J602" s="849">
        <v>5</v>
      </c>
      <c r="K602" s="849">
        <v>1132.25</v>
      </c>
      <c r="L602" s="849">
        <v>1</v>
      </c>
      <c r="M602" s="849">
        <v>226.45</v>
      </c>
      <c r="N602" s="849">
        <v>9</v>
      </c>
      <c r="O602" s="849">
        <v>2038.0500000000002</v>
      </c>
      <c r="P602" s="837">
        <v>1.8000000000000003</v>
      </c>
      <c r="Q602" s="850">
        <v>226.45000000000002</v>
      </c>
    </row>
    <row r="603" spans="1:17" ht="14.4" customHeight="1" x14ac:dyDescent="0.3">
      <c r="A603" s="831" t="s">
        <v>586</v>
      </c>
      <c r="B603" s="832" t="s">
        <v>6368</v>
      </c>
      <c r="C603" s="832" t="s">
        <v>6570</v>
      </c>
      <c r="D603" s="832" t="s">
        <v>7329</v>
      </c>
      <c r="E603" s="832" t="s">
        <v>7330</v>
      </c>
      <c r="F603" s="849">
        <v>2</v>
      </c>
      <c r="G603" s="849">
        <v>10972</v>
      </c>
      <c r="H603" s="849"/>
      <c r="I603" s="849">
        <v>5486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586</v>
      </c>
      <c r="B604" s="832" t="s">
        <v>6368</v>
      </c>
      <c r="C604" s="832" t="s">
        <v>6570</v>
      </c>
      <c r="D604" s="832" t="s">
        <v>7331</v>
      </c>
      <c r="E604" s="832" t="s">
        <v>7332</v>
      </c>
      <c r="F604" s="849"/>
      <c r="G604" s="849"/>
      <c r="H604" s="849"/>
      <c r="I604" s="849"/>
      <c r="J604" s="849">
        <v>0.2</v>
      </c>
      <c r="K604" s="849">
        <v>17.18</v>
      </c>
      <c r="L604" s="849">
        <v>1</v>
      </c>
      <c r="M604" s="849">
        <v>85.899999999999991</v>
      </c>
      <c r="N604" s="849">
        <v>0.3</v>
      </c>
      <c r="O604" s="849">
        <v>25.77</v>
      </c>
      <c r="P604" s="837">
        <v>1.5</v>
      </c>
      <c r="Q604" s="850">
        <v>85.9</v>
      </c>
    </row>
    <row r="605" spans="1:17" ht="14.4" customHeight="1" x14ac:dyDescent="0.3">
      <c r="A605" s="831" t="s">
        <v>586</v>
      </c>
      <c r="B605" s="832" t="s">
        <v>6368</v>
      </c>
      <c r="C605" s="832" t="s">
        <v>6570</v>
      </c>
      <c r="D605" s="832" t="s">
        <v>7333</v>
      </c>
      <c r="E605" s="832" t="s">
        <v>7332</v>
      </c>
      <c r="F605" s="849"/>
      <c r="G605" s="849"/>
      <c r="H605" s="849"/>
      <c r="I605" s="849"/>
      <c r="J605" s="849">
        <v>0.1</v>
      </c>
      <c r="K605" s="849">
        <v>50.02</v>
      </c>
      <c r="L605" s="849">
        <v>1</v>
      </c>
      <c r="M605" s="849">
        <v>500.2</v>
      </c>
      <c r="N605" s="849"/>
      <c r="O605" s="849"/>
      <c r="P605" s="837"/>
      <c r="Q605" s="850"/>
    </row>
    <row r="606" spans="1:17" ht="14.4" customHeight="1" x14ac:dyDescent="0.3">
      <c r="A606" s="831" t="s">
        <v>586</v>
      </c>
      <c r="B606" s="832" t="s">
        <v>6368</v>
      </c>
      <c r="C606" s="832" t="s">
        <v>6570</v>
      </c>
      <c r="D606" s="832" t="s">
        <v>7334</v>
      </c>
      <c r="E606" s="832" t="s">
        <v>7332</v>
      </c>
      <c r="F606" s="849"/>
      <c r="G606" s="849"/>
      <c r="H606" s="849"/>
      <c r="I606" s="849"/>
      <c r="J606" s="849">
        <v>0.4</v>
      </c>
      <c r="K606" s="849">
        <v>394.4</v>
      </c>
      <c r="L606" s="849">
        <v>1</v>
      </c>
      <c r="M606" s="849">
        <v>985.99999999999989</v>
      </c>
      <c r="N606" s="849">
        <v>0.5</v>
      </c>
      <c r="O606" s="849">
        <v>493</v>
      </c>
      <c r="P606" s="837">
        <v>1.25</v>
      </c>
      <c r="Q606" s="850">
        <v>986</v>
      </c>
    </row>
    <row r="607" spans="1:17" ht="14.4" customHeight="1" x14ac:dyDescent="0.3">
      <c r="A607" s="831" t="s">
        <v>586</v>
      </c>
      <c r="B607" s="832" t="s">
        <v>6368</v>
      </c>
      <c r="C607" s="832" t="s">
        <v>6570</v>
      </c>
      <c r="D607" s="832" t="s">
        <v>7335</v>
      </c>
      <c r="E607" s="832" t="s">
        <v>7214</v>
      </c>
      <c r="F607" s="849">
        <v>3</v>
      </c>
      <c r="G607" s="849">
        <v>2395.8000000000002</v>
      </c>
      <c r="H607" s="849">
        <v>3</v>
      </c>
      <c r="I607" s="849">
        <v>798.6</v>
      </c>
      <c r="J607" s="849">
        <v>1</v>
      </c>
      <c r="K607" s="849">
        <v>798.6</v>
      </c>
      <c r="L607" s="849">
        <v>1</v>
      </c>
      <c r="M607" s="849">
        <v>798.6</v>
      </c>
      <c r="N607" s="849"/>
      <c r="O607" s="849"/>
      <c r="P607" s="837"/>
      <c r="Q607" s="850"/>
    </row>
    <row r="608" spans="1:17" ht="14.4" customHeight="1" x14ac:dyDescent="0.3">
      <c r="A608" s="831" t="s">
        <v>586</v>
      </c>
      <c r="B608" s="832" t="s">
        <v>6368</v>
      </c>
      <c r="C608" s="832" t="s">
        <v>6570</v>
      </c>
      <c r="D608" s="832" t="s">
        <v>7336</v>
      </c>
      <c r="E608" s="832" t="s">
        <v>6579</v>
      </c>
      <c r="F608" s="849"/>
      <c r="G608" s="849"/>
      <c r="H608" s="849"/>
      <c r="I608" s="849"/>
      <c r="J608" s="849">
        <v>4</v>
      </c>
      <c r="K608" s="849">
        <v>1210.48</v>
      </c>
      <c r="L608" s="849">
        <v>1</v>
      </c>
      <c r="M608" s="849">
        <v>302.62</v>
      </c>
      <c r="N608" s="849">
        <v>9</v>
      </c>
      <c r="O608" s="849">
        <v>2723.58</v>
      </c>
      <c r="P608" s="837">
        <v>2.25</v>
      </c>
      <c r="Q608" s="850">
        <v>302.62</v>
      </c>
    </row>
    <row r="609" spans="1:17" ht="14.4" customHeight="1" x14ac:dyDescent="0.3">
      <c r="A609" s="831" t="s">
        <v>586</v>
      </c>
      <c r="B609" s="832" t="s">
        <v>6368</v>
      </c>
      <c r="C609" s="832" t="s">
        <v>6570</v>
      </c>
      <c r="D609" s="832" t="s">
        <v>7337</v>
      </c>
      <c r="E609" s="832" t="s">
        <v>6855</v>
      </c>
      <c r="F609" s="849">
        <v>5</v>
      </c>
      <c r="G609" s="849">
        <v>2332.3500000000004</v>
      </c>
      <c r="H609" s="849">
        <v>0.83333333333333337</v>
      </c>
      <c r="I609" s="849">
        <v>466.47000000000008</v>
      </c>
      <c r="J609" s="849">
        <v>6</v>
      </c>
      <c r="K609" s="849">
        <v>2798.82</v>
      </c>
      <c r="L609" s="849">
        <v>1</v>
      </c>
      <c r="M609" s="849">
        <v>466.47</v>
      </c>
      <c r="N609" s="849">
        <v>11</v>
      </c>
      <c r="O609" s="849">
        <v>5131.17</v>
      </c>
      <c r="P609" s="837">
        <v>1.8333333333333333</v>
      </c>
      <c r="Q609" s="850">
        <v>466.47</v>
      </c>
    </row>
    <row r="610" spans="1:17" ht="14.4" customHeight="1" x14ac:dyDescent="0.3">
      <c r="A610" s="831" t="s">
        <v>586</v>
      </c>
      <c r="B610" s="832" t="s">
        <v>6368</v>
      </c>
      <c r="C610" s="832" t="s">
        <v>6570</v>
      </c>
      <c r="D610" s="832" t="s">
        <v>7338</v>
      </c>
      <c r="E610" s="832" t="s">
        <v>7018</v>
      </c>
      <c r="F610" s="849"/>
      <c r="G610" s="849"/>
      <c r="H610" s="849"/>
      <c r="I610" s="849"/>
      <c r="J610" s="849">
        <v>3</v>
      </c>
      <c r="K610" s="849">
        <v>2048.88</v>
      </c>
      <c r="L610" s="849">
        <v>1</v>
      </c>
      <c r="M610" s="849">
        <v>682.96</v>
      </c>
      <c r="N610" s="849">
        <v>2</v>
      </c>
      <c r="O610" s="849">
        <v>1365.92</v>
      </c>
      <c r="P610" s="837">
        <v>0.66666666666666663</v>
      </c>
      <c r="Q610" s="850">
        <v>682.96</v>
      </c>
    </row>
    <row r="611" spans="1:17" ht="14.4" customHeight="1" x14ac:dyDescent="0.3">
      <c r="A611" s="831" t="s">
        <v>586</v>
      </c>
      <c r="B611" s="832" t="s">
        <v>6368</v>
      </c>
      <c r="C611" s="832" t="s">
        <v>6570</v>
      </c>
      <c r="D611" s="832" t="s">
        <v>7339</v>
      </c>
      <c r="E611" s="832" t="s">
        <v>7143</v>
      </c>
      <c r="F611" s="849">
        <v>1</v>
      </c>
      <c r="G611" s="849">
        <v>9224.67</v>
      </c>
      <c r="H611" s="849">
        <v>0.5</v>
      </c>
      <c r="I611" s="849">
        <v>9224.67</v>
      </c>
      <c r="J611" s="849">
        <v>2</v>
      </c>
      <c r="K611" s="849">
        <v>18449.34</v>
      </c>
      <c r="L611" s="849">
        <v>1</v>
      </c>
      <c r="M611" s="849">
        <v>9224.67</v>
      </c>
      <c r="N611" s="849"/>
      <c r="O611" s="849"/>
      <c r="P611" s="837"/>
      <c r="Q611" s="850"/>
    </row>
    <row r="612" spans="1:17" ht="14.4" customHeight="1" x14ac:dyDescent="0.3">
      <c r="A612" s="831" t="s">
        <v>586</v>
      </c>
      <c r="B612" s="832" t="s">
        <v>6368</v>
      </c>
      <c r="C612" s="832" t="s">
        <v>6570</v>
      </c>
      <c r="D612" s="832" t="s">
        <v>7340</v>
      </c>
      <c r="E612" s="832" t="s">
        <v>7219</v>
      </c>
      <c r="F612" s="849">
        <v>2</v>
      </c>
      <c r="G612" s="849">
        <v>18550</v>
      </c>
      <c r="H612" s="849">
        <v>2</v>
      </c>
      <c r="I612" s="849">
        <v>9275</v>
      </c>
      <c r="J612" s="849">
        <v>1</v>
      </c>
      <c r="K612" s="849">
        <v>9275</v>
      </c>
      <c r="L612" s="849">
        <v>1</v>
      </c>
      <c r="M612" s="849">
        <v>9275</v>
      </c>
      <c r="N612" s="849">
        <v>1</v>
      </c>
      <c r="O612" s="849">
        <v>9275</v>
      </c>
      <c r="P612" s="837">
        <v>1</v>
      </c>
      <c r="Q612" s="850">
        <v>9275</v>
      </c>
    </row>
    <row r="613" spans="1:17" ht="14.4" customHeight="1" x14ac:dyDescent="0.3">
      <c r="A613" s="831" t="s">
        <v>586</v>
      </c>
      <c r="B613" s="832" t="s">
        <v>6368</v>
      </c>
      <c r="C613" s="832" t="s">
        <v>6570</v>
      </c>
      <c r="D613" s="832" t="s">
        <v>7341</v>
      </c>
      <c r="E613" s="832" t="s">
        <v>6895</v>
      </c>
      <c r="F613" s="849"/>
      <c r="G613" s="849"/>
      <c r="H613" s="849"/>
      <c r="I613" s="849"/>
      <c r="J613" s="849">
        <v>0.2</v>
      </c>
      <c r="K613" s="849">
        <v>457.46</v>
      </c>
      <c r="L613" s="849">
        <v>1</v>
      </c>
      <c r="M613" s="849">
        <v>2287.2999999999997</v>
      </c>
      <c r="N613" s="849"/>
      <c r="O613" s="849"/>
      <c r="P613" s="837"/>
      <c r="Q613" s="850"/>
    </row>
    <row r="614" spans="1:17" ht="14.4" customHeight="1" x14ac:dyDescent="0.3">
      <c r="A614" s="831" t="s">
        <v>586</v>
      </c>
      <c r="B614" s="832" t="s">
        <v>6368</v>
      </c>
      <c r="C614" s="832" t="s">
        <v>6570</v>
      </c>
      <c r="D614" s="832" t="s">
        <v>7342</v>
      </c>
      <c r="E614" s="832" t="s">
        <v>7343</v>
      </c>
      <c r="F614" s="849">
        <v>0.2</v>
      </c>
      <c r="G614" s="849">
        <v>1205.28</v>
      </c>
      <c r="H614" s="849">
        <v>2</v>
      </c>
      <c r="I614" s="849">
        <v>6026.4</v>
      </c>
      <c r="J614" s="849">
        <v>0.1</v>
      </c>
      <c r="K614" s="849">
        <v>602.64</v>
      </c>
      <c r="L614" s="849">
        <v>1</v>
      </c>
      <c r="M614" s="849">
        <v>6026.4</v>
      </c>
      <c r="N614" s="849"/>
      <c r="O614" s="849"/>
      <c r="P614" s="837"/>
      <c r="Q614" s="850"/>
    </row>
    <row r="615" spans="1:17" ht="14.4" customHeight="1" x14ac:dyDescent="0.3">
      <c r="A615" s="831" t="s">
        <v>586</v>
      </c>
      <c r="B615" s="832" t="s">
        <v>6368</v>
      </c>
      <c r="C615" s="832" t="s">
        <v>6570</v>
      </c>
      <c r="D615" s="832" t="s">
        <v>7342</v>
      </c>
      <c r="E615" s="832"/>
      <c r="F615" s="849">
        <v>0.2</v>
      </c>
      <c r="G615" s="849">
        <v>1205.28</v>
      </c>
      <c r="H615" s="849">
        <v>2</v>
      </c>
      <c r="I615" s="849">
        <v>6026.4</v>
      </c>
      <c r="J615" s="849">
        <v>0.1</v>
      </c>
      <c r="K615" s="849">
        <v>602.64</v>
      </c>
      <c r="L615" s="849">
        <v>1</v>
      </c>
      <c r="M615" s="849">
        <v>6026.4</v>
      </c>
      <c r="N615" s="849"/>
      <c r="O615" s="849"/>
      <c r="P615" s="837"/>
      <c r="Q615" s="850"/>
    </row>
    <row r="616" spans="1:17" ht="14.4" customHeight="1" x14ac:dyDescent="0.3">
      <c r="A616" s="831" t="s">
        <v>586</v>
      </c>
      <c r="B616" s="832" t="s">
        <v>6368</v>
      </c>
      <c r="C616" s="832" t="s">
        <v>6570</v>
      </c>
      <c r="D616" s="832" t="s">
        <v>7344</v>
      </c>
      <c r="E616" s="832" t="s">
        <v>7345</v>
      </c>
      <c r="F616" s="849"/>
      <c r="G616" s="849"/>
      <c r="H616" s="849"/>
      <c r="I616" s="849"/>
      <c r="J616" s="849">
        <v>16</v>
      </c>
      <c r="K616" s="849">
        <v>33752</v>
      </c>
      <c r="L616" s="849">
        <v>1</v>
      </c>
      <c r="M616" s="849">
        <v>2109.5</v>
      </c>
      <c r="N616" s="849">
        <v>9</v>
      </c>
      <c r="O616" s="849">
        <v>18985.5</v>
      </c>
      <c r="P616" s="837">
        <v>0.5625</v>
      </c>
      <c r="Q616" s="850">
        <v>2109.5</v>
      </c>
    </row>
    <row r="617" spans="1:17" ht="14.4" customHeight="1" x14ac:dyDescent="0.3">
      <c r="A617" s="831" t="s">
        <v>586</v>
      </c>
      <c r="B617" s="832" t="s">
        <v>6368</v>
      </c>
      <c r="C617" s="832" t="s">
        <v>6570</v>
      </c>
      <c r="D617" s="832" t="s">
        <v>7346</v>
      </c>
      <c r="E617" s="832" t="s">
        <v>7347</v>
      </c>
      <c r="F617" s="849">
        <v>0.2</v>
      </c>
      <c r="G617" s="849">
        <v>44.97</v>
      </c>
      <c r="H617" s="849"/>
      <c r="I617" s="849">
        <v>224.85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586</v>
      </c>
      <c r="B618" s="832" t="s">
        <v>6368</v>
      </c>
      <c r="C618" s="832" t="s">
        <v>6570</v>
      </c>
      <c r="D618" s="832" t="s">
        <v>7348</v>
      </c>
      <c r="E618" s="832" t="s">
        <v>6579</v>
      </c>
      <c r="F618" s="849">
        <v>6</v>
      </c>
      <c r="G618" s="849">
        <v>839.46</v>
      </c>
      <c r="H618" s="849">
        <v>6</v>
      </c>
      <c r="I618" s="849">
        <v>139.91</v>
      </c>
      <c r="J618" s="849">
        <v>1</v>
      </c>
      <c r="K618" s="849">
        <v>139.91</v>
      </c>
      <c r="L618" s="849">
        <v>1</v>
      </c>
      <c r="M618" s="849">
        <v>139.91</v>
      </c>
      <c r="N618" s="849">
        <v>4</v>
      </c>
      <c r="O618" s="849">
        <v>559.64</v>
      </c>
      <c r="P618" s="837">
        <v>4</v>
      </c>
      <c r="Q618" s="850">
        <v>139.91</v>
      </c>
    </row>
    <row r="619" spans="1:17" ht="14.4" customHeight="1" x14ac:dyDescent="0.3">
      <c r="A619" s="831" t="s">
        <v>586</v>
      </c>
      <c r="B619" s="832" t="s">
        <v>6368</v>
      </c>
      <c r="C619" s="832" t="s">
        <v>6570</v>
      </c>
      <c r="D619" s="832" t="s">
        <v>7349</v>
      </c>
      <c r="E619" s="832" t="s">
        <v>7350</v>
      </c>
      <c r="F619" s="849">
        <v>2</v>
      </c>
      <c r="G619" s="849">
        <v>11062.76</v>
      </c>
      <c r="H619" s="849">
        <v>1</v>
      </c>
      <c r="I619" s="849">
        <v>5531.38</v>
      </c>
      <c r="J619" s="849">
        <v>2</v>
      </c>
      <c r="K619" s="849">
        <v>11062.76</v>
      </c>
      <c r="L619" s="849">
        <v>1</v>
      </c>
      <c r="M619" s="849">
        <v>5531.38</v>
      </c>
      <c r="N619" s="849"/>
      <c r="O619" s="849"/>
      <c r="P619" s="837"/>
      <c r="Q619" s="850"/>
    </row>
    <row r="620" spans="1:17" ht="14.4" customHeight="1" x14ac:dyDescent="0.3">
      <c r="A620" s="831" t="s">
        <v>586</v>
      </c>
      <c r="B620" s="832" t="s">
        <v>6368</v>
      </c>
      <c r="C620" s="832" t="s">
        <v>6570</v>
      </c>
      <c r="D620" s="832" t="s">
        <v>7351</v>
      </c>
      <c r="E620" s="832" t="s">
        <v>7352</v>
      </c>
      <c r="F620" s="849"/>
      <c r="G620" s="849"/>
      <c r="H620" s="849"/>
      <c r="I620" s="849"/>
      <c r="J620" s="849">
        <v>3</v>
      </c>
      <c r="K620" s="849">
        <v>3090</v>
      </c>
      <c r="L620" s="849">
        <v>1</v>
      </c>
      <c r="M620" s="849">
        <v>1030</v>
      </c>
      <c r="N620" s="849">
        <v>3</v>
      </c>
      <c r="O620" s="849">
        <v>3090</v>
      </c>
      <c r="P620" s="837">
        <v>1</v>
      </c>
      <c r="Q620" s="850">
        <v>1030</v>
      </c>
    </row>
    <row r="621" spans="1:17" ht="14.4" customHeight="1" x14ac:dyDescent="0.3">
      <c r="A621" s="831" t="s">
        <v>586</v>
      </c>
      <c r="B621" s="832" t="s">
        <v>6368</v>
      </c>
      <c r="C621" s="832" t="s">
        <v>6570</v>
      </c>
      <c r="D621" s="832" t="s">
        <v>7353</v>
      </c>
      <c r="E621" s="832" t="s">
        <v>7354</v>
      </c>
      <c r="F621" s="849">
        <v>1</v>
      </c>
      <c r="G621" s="849">
        <v>516</v>
      </c>
      <c r="H621" s="849">
        <v>0.33333333333333331</v>
      </c>
      <c r="I621" s="849">
        <v>516</v>
      </c>
      <c r="J621" s="849">
        <v>3</v>
      </c>
      <c r="K621" s="849">
        <v>1548</v>
      </c>
      <c r="L621" s="849">
        <v>1</v>
      </c>
      <c r="M621" s="849">
        <v>516</v>
      </c>
      <c r="N621" s="849">
        <v>4</v>
      </c>
      <c r="O621" s="849">
        <v>2064</v>
      </c>
      <c r="P621" s="837">
        <v>1.3333333333333333</v>
      </c>
      <c r="Q621" s="850">
        <v>516</v>
      </c>
    </row>
    <row r="622" spans="1:17" ht="14.4" customHeight="1" x14ac:dyDescent="0.3">
      <c r="A622" s="831" t="s">
        <v>586</v>
      </c>
      <c r="B622" s="832" t="s">
        <v>6368</v>
      </c>
      <c r="C622" s="832" t="s">
        <v>6570</v>
      </c>
      <c r="D622" s="832" t="s">
        <v>7355</v>
      </c>
      <c r="E622" s="832" t="s">
        <v>7356</v>
      </c>
      <c r="F622" s="849">
        <v>4</v>
      </c>
      <c r="G622" s="849">
        <v>1648</v>
      </c>
      <c r="H622" s="849">
        <v>1.3333333333333333</v>
      </c>
      <c r="I622" s="849">
        <v>412</v>
      </c>
      <c r="J622" s="849">
        <v>3</v>
      </c>
      <c r="K622" s="849">
        <v>1236</v>
      </c>
      <c r="L622" s="849">
        <v>1</v>
      </c>
      <c r="M622" s="849">
        <v>412</v>
      </c>
      <c r="N622" s="849">
        <v>3</v>
      </c>
      <c r="O622" s="849">
        <v>1236</v>
      </c>
      <c r="P622" s="837">
        <v>1</v>
      </c>
      <c r="Q622" s="850">
        <v>412</v>
      </c>
    </row>
    <row r="623" spans="1:17" ht="14.4" customHeight="1" x14ac:dyDescent="0.3">
      <c r="A623" s="831" t="s">
        <v>586</v>
      </c>
      <c r="B623" s="832" t="s">
        <v>6368</v>
      </c>
      <c r="C623" s="832" t="s">
        <v>6570</v>
      </c>
      <c r="D623" s="832" t="s">
        <v>7357</v>
      </c>
      <c r="E623" s="832" t="s">
        <v>7358</v>
      </c>
      <c r="F623" s="849">
        <v>2</v>
      </c>
      <c r="G623" s="849">
        <v>16908</v>
      </c>
      <c r="H623" s="849">
        <v>0.66666666666666663</v>
      </c>
      <c r="I623" s="849">
        <v>8454</v>
      </c>
      <c r="J623" s="849">
        <v>3</v>
      </c>
      <c r="K623" s="849">
        <v>25362</v>
      </c>
      <c r="L623" s="849">
        <v>1</v>
      </c>
      <c r="M623" s="849">
        <v>8454</v>
      </c>
      <c r="N623" s="849">
        <v>3</v>
      </c>
      <c r="O623" s="849">
        <v>25362</v>
      </c>
      <c r="P623" s="837">
        <v>1</v>
      </c>
      <c r="Q623" s="850">
        <v>8454</v>
      </c>
    </row>
    <row r="624" spans="1:17" ht="14.4" customHeight="1" x14ac:dyDescent="0.3">
      <c r="A624" s="831" t="s">
        <v>586</v>
      </c>
      <c r="B624" s="832" t="s">
        <v>6368</v>
      </c>
      <c r="C624" s="832" t="s">
        <v>6570</v>
      </c>
      <c r="D624" s="832" t="s">
        <v>7359</v>
      </c>
      <c r="E624" s="832" t="s">
        <v>7360</v>
      </c>
      <c r="F624" s="849">
        <v>74</v>
      </c>
      <c r="G624" s="849">
        <v>100618.54</v>
      </c>
      <c r="H624" s="849">
        <v>1.3214285714285714</v>
      </c>
      <c r="I624" s="849">
        <v>1359.7099999999998</v>
      </c>
      <c r="J624" s="849">
        <v>56</v>
      </c>
      <c r="K624" s="849">
        <v>76143.759999999995</v>
      </c>
      <c r="L624" s="849">
        <v>1</v>
      </c>
      <c r="M624" s="849">
        <v>1359.7099999999998</v>
      </c>
      <c r="N624" s="849">
        <v>48</v>
      </c>
      <c r="O624" s="849">
        <v>65266.079999999994</v>
      </c>
      <c r="P624" s="837">
        <v>0.8571428571428571</v>
      </c>
      <c r="Q624" s="850">
        <v>1359.7099999999998</v>
      </c>
    </row>
    <row r="625" spans="1:17" ht="14.4" customHeight="1" x14ac:dyDescent="0.3">
      <c r="A625" s="831" t="s">
        <v>586</v>
      </c>
      <c r="B625" s="832" t="s">
        <v>6368</v>
      </c>
      <c r="C625" s="832" t="s">
        <v>6570</v>
      </c>
      <c r="D625" s="832" t="s">
        <v>7361</v>
      </c>
      <c r="E625" s="832" t="s">
        <v>6863</v>
      </c>
      <c r="F625" s="849">
        <v>4</v>
      </c>
      <c r="G625" s="849">
        <v>11326.64</v>
      </c>
      <c r="H625" s="849">
        <v>0.8</v>
      </c>
      <c r="I625" s="849">
        <v>2831.66</v>
      </c>
      <c r="J625" s="849">
        <v>5</v>
      </c>
      <c r="K625" s="849">
        <v>14158.3</v>
      </c>
      <c r="L625" s="849">
        <v>1</v>
      </c>
      <c r="M625" s="849">
        <v>2831.66</v>
      </c>
      <c r="N625" s="849"/>
      <c r="O625" s="849"/>
      <c r="P625" s="837"/>
      <c r="Q625" s="850"/>
    </row>
    <row r="626" spans="1:17" ht="14.4" customHeight="1" x14ac:dyDescent="0.3">
      <c r="A626" s="831" t="s">
        <v>586</v>
      </c>
      <c r="B626" s="832" t="s">
        <v>6368</v>
      </c>
      <c r="C626" s="832" t="s">
        <v>6570</v>
      </c>
      <c r="D626" s="832" t="s">
        <v>7362</v>
      </c>
      <c r="E626" s="832" t="s">
        <v>7363</v>
      </c>
      <c r="F626" s="849">
        <v>1</v>
      </c>
      <c r="G626" s="849">
        <v>18507</v>
      </c>
      <c r="H626" s="849">
        <v>1</v>
      </c>
      <c r="I626" s="849">
        <v>18507</v>
      </c>
      <c r="J626" s="849">
        <v>1</v>
      </c>
      <c r="K626" s="849">
        <v>18507</v>
      </c>
      <c r="L626" s="849">
        <v>1</v>
      </c>
      <c r="M626" s="849">
        <v>18507</v>
      </c>
      <c r="N626" s="849"/>
      <c r="O626" s="849"/>
      <c r="P626" s="837"/>
      <c r="Q626" s="850"/>
    </row>
    <row r="627" spans="1:17" ht="14.4" customHeight="1" x14ac:dyDescent="0.3">
      <c r="A627" s="831" t="s">
        <v>586</v>
      </c>
      <c r="B627" s="832" t="s">
        <v>6368</v>
      </c>
      <c r="C627" s="832" t="s">
        <v>6570</v>
      </c>
      <c r="D627" s="832" t="s">
        <v>7364</v>
      </c>
      <c r="E627" s="832" t="s">
        <v>7187</v>
      </c>
      <c r="F627" s="849">
        <v>1</v>
      </c>
      <c r="G627" s="849">
        <v>1649.48</v>
      </c>
      <c r="H627" s="849">
        <v>1</v>
      </c>
      <c r="I627" s="849">
        <v>1649.48</v>
      </c>
      <c r="J627" s="849">
        <v>1</v>
      </c>
      <c r="K627" s="849">
        <v>1649.48</v>
      </c>
      <c r="L627" s="849">
        <v>1</v>
      </c>
      <c r="M627" s="849">
        <v>1649.48</v>
      </c>
      <c r="N627" s="849">
        <v>1</v>
      </c>
      <c r="O627" s="849">
        <v>1649.48</v>
      </c>
      <c r="P627" s="837">
        <v>1</v>
      </c>
      <c r="Q627" s="850">
        <v>1649.48</v>
      </c>
    </row>
    <row r="628" spans="1:17" ht="14.4" customHeight="1" x14ac:dyDescent="0.3">
      <c r="A628" s="831" t="s">
        <v>586</v>
      </c>
      <c r="B628" s="832" t="s">
        <v>6368</v>
      </c>
      <c r="C628" s="832" t="s">
        <v>6570</v>
      </c>
      <c r="D628" s="832" t="s">
        <v>7365</v>
      </c>
      <c r="E628" s="832" t="s">
        <v>7366</v>
      </c>
      <c r="F628" s="849">
        <v>4</v>
      </c>
      <c r="G628" s="849">
        <v>5148.6400000000003</v>
      </c>
      <c r="H628" s="849">
        <v>2</v>
      </c>
      <c r="I628" s="849">
        <v>1287.1600000000001</v>
      </c>
      <c r="J628" s="849">
        <v>2</v>
      </c>
      <c r="K628" s="849">
        <v>2574.3200000000002</v>
      </c>
      <c r="L628" s="849">
        <v>1</v>
      </c>
      <c r="M628" s="849">
        <v>1287.1600000000001</v>
      </c>
      <c r="N628" s="849"/>
      <c r="O628" s="849"/>
      <c r="P628" s="837"/>
      <c r="Q628" s="850"/>
    </row>
    <row r="629" spans="1:17" ht="14.4" customHeight="1" x14ac:dyDescent="0.3">
      <c r="A629" s="831" t="s">
        <v>586</v>
      </c>
      <c r="B629" s="832" t="s">
        <v>6368</v>
      </c>
      <c r="C629" s="832" t="s">
        <v>6570</v>
      </c>
      <c r="D629" s="832" t="s">
        <v>7367</v>
      </c>
      <c r="E629" s="832" t="s">
        <v>7018</v>
      </c>
      <c r="F629" s="849">
        <v>2</v>
      </c>
      <c r="G629" s="849">
        <v>1324.48</v>
      </c>
      <c r="H629" s="849">
        <v>0.66666666666666663</v>
      </c>
      <c r="I629" s="849">
        <v>662.24</v>
      </c>
      <c r="J629" s="849">
        <v>3</v>
      </c>
      <c r="K629" s="849">
        <v>1986.72</v>
      </c>
      <c r="L629" s="849">
        <v>1</v>
      </c>
      <c r="M629" s="849">
        <v>662.24</v>
      </c>
      <c r="N629" s="849">
        <v>6</v>
      </c>
      <c r="O629" s="849">
        <v>3973.44</v>
      </c>
      <c r="P629" s="837">
        <v>2</v>
      </c>
      <c r="Q629" s="850">
        <v>662.24</v>
      </c>
    </row>
    <row r="630" spans="1:17" ht="14.4" customHeight="1" x14ac:dyDescent="0.3">
      <c r="A630" s="831" t="s">
        <v>586</v>
      </c>
      <c r="B630" s="832" t="s">
        <v>6368</v>
      </c>
      <c r="C630" s="832" t="s">
        <v>6570</v>
      </c>
      <c r="D630" s="832" t="s">
        <v>7368</v>
      </c>
      <c r="E630" s="832" t="s">
        <v>7369</v>
      </c>
      <c r="F630" s="849"/>
      <c r="G630" s="849"/>
      <c r="H630" s="849"/>
      <c r="I630" s="849"/>
      <c r="J630" s="849">
        <v>1</v>
      </c>
      <c r="K630" s="849">
        <v>17479.82</v>
      </c>
      <c r="L630" s="849">
        <v>1</v>
      </c>
      <c r="M630" s="849">
        <v>17479.82</v>
      </c>
      <c r="N630" s="849"/>
      <c r="O630" s="849"/>
      <c r="P630" s="837"/>
      <c r="Q630" s="850"/>
    </row>
    <row r="631" spans="1:17" ht="14.4" customHeight="1" x14ac:dyDescent="0.3">
      <c r="A631" s="831" t="s">
        <v>586</v>
      </c>
      <c r="B631" s="832" t="s">
        <v>6368</v>
      </c>
      <c r="C631" s="832" t="s">
        <v>6570</v>
      </c>
      <c r="D631" s="832" t="s">
        <v>7370</v>
      </c>
      <c r="E631" s="832" t="s">
        <v>7219</v>
      </c>
      <c r="F631" s="849">
        <v>1</v>
      </c>
      <c r="G631" s="849">
        <v>3960</v>
      </c>
      <c r="H631" s="849">
        <v>0.33333333333333331</v>
      </c>
      <c r="I631" s="849">
        <v>3960</v>
      </c>
      <c r="J631" s="849">
        <v>3</v>
      </c>
      <c r="K631" s="849">
        <v>11880</v>
      </c>
      <c r="L631" s="849">
        <v>1</v>
      </c>
      <c r="M631" s="849">
        <v>3960</v>
      </c>
      <c r="N631" s="849">
        <v>4</v>
      </c>
      <c r="O631" s="849">
        <v>15840</v>
      </c>
      <c r="P631" s="837">
        <v>1.3333333333333333</v>
      </c>
      <c r="Q631" s="850">
        <v>3960</v>
      </c>
    </row>
    <row r="632" spans="1:17" ht="14.4" customHeight="1" x14ac:dyDescent="0.3">
      <c r="A632" s="831" t="s">
        <v>586</v>
      </c>
      <c r="B632" s="832" t="s">
        <v>6368</v>
      </c>
      <c r="C632" s="832" t="s">
        <v>6570</v>
      </c>
      <c r="D632" s="832" t="s">
        <v>7371</v>
      </c>
      <c r="E632" s="832" t="s">
        <v>7212</v>
      </c>
      <c r="F632" s="849">
        <v>1</v>
      </c>
      <c r="G632" s="849">
        <v>625</v>
      </c>
      <c r="H632" s="849"/>
      <c r="I632" s="849">
        <v>625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586</v>
      </c>
      <c r="B633" s="832" t="s">
        <v>6368</v>
      </c>
      <c r="C633" s="832" t="s">
        <v>6570</v>
      </c>
      <c r="D633" s="832" t="s">
        <v>7372</v>
      </c>
      <c r="E633" s="832" t="s">
        <v>6579</v>
      </c>
      <c r="F633" s="849"/>
      <c r="G633" s="849"/>
      <c r="H633" s="849"/>
      <c r="I633" s="849"/>
      <c r="J633" s="849">
        <v>1</v>
      </c>
      <c r="K633" s="849">
        <v>199.5</v>
      </c>
      <c r="L633" s="849">
        <v>1</v>
      </c>
      <c r="M633" s="849">
        <v>199.5</v>
      </c>
      <c r="N633" s="849"/>
      <c r="O633" s="849"/>
      <c r="P633" s="837"/>
      <c r="Q633" s="850"/>
    </row>
    <row r="634" spans="1:17" ht="14.4" customHeight="1" x14ac:dyDescent="0.3">
      <c r="A634" s="831" t="s">
        <v>586</v>
      </c>
      <c r="B634" s="832" t="s">
        <v>6368</v>
      </c>
      <c r="C634" s="832" t="s">
        <v>6570</v>
      </c>
      <c r="D634" s="832" t="s">
        <v>7373</v>
      </c>
      <c r="E634" s="832" t="s">
        <v>7214</v>
      </c>
      <c r="F634" s="849">
        <v>3</v>
      </c>
      <c r="G634" s="849">
        <v>2604</v>
      </c>
      <c r="H634" s="849">
        <v>1</v>
      </c>
      <c r="I634" s="849">
        <v>868</v>
      </c>
      <c r="J634" s="849">
        <v>3</v>
      </c>
      <c r="K634" s="849">
        <v>2604</v>
      </c>
      <c r="L634" s="849">
        <v>1</v>
      </c>
      <c r="M634" s="849">
        <v>868</v>
      </c>
      <c r="N634" s="849"/>
      <c r="O634" s="849"/>
      <c r="P634" s="837"/>
      <c r="Q634" s="850"/>
    </row>
    <row r="635" spans="1:17" ht="14.4" customHeight="1" x14ac:dyDescent="0.3">
      <c r="A635" s="831" t="s">
        <v>586</v>
      </c>
      <c r="B635" s="832" t="s">
        <v>6368</v>
      </c>
      <c r="C635" s="832" t="s">
        <v>6570</v>
      </c>
      <c r="D635" s="832" t="s">
        <v>7374</v>
      </c>
      <c r="E635" s="832" t="s">
        <v>6895</v>
      </c>
      <c r="F635" s="849">
        <v>0.2</v>
      </c>
      <c r="G635" s="849">
        <v>376.44</v>
      </c>
      <c r="H635" s="849"/>
      <c r="I635" s="849">
        <v>1882.1999999999998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586</v>
      </c>
      <c r="B636" s="832" t="s">
        <v>6368</v>
      </c>
      <c r="C636" s="832" t="s">
        <v>6570</v>
      </c>
      <c r="D636" s="832" t="s">
        <v>7375</v>
      </c>
      <c r="E636" s="832" t="s">
        <v>7350</v>
      </c>
      <c r="F636" s="849"/>
      <c r="G636" s="849"/>
      <c r="H636" s="849"/>
      <c r="I636" s="849"/>
      <c r="J636" s="849">
        <v>1</v>
      </c>
      <c r="K636" s="849">
        <v>2713.2</v>
      </c>
      <c r="L636" s="849">
        <v>1</v>
      </c>
      <c r="M636" s="849">
        <v>2713.2</v>
      </c>
      <c r="N636" s="849"/>
      <c r="O636" s="849"/>
      <c r="P636" s="837"/>
      <c r="Q636" s="850"/>
    </row>
    <row r="637" spans="1:17" ht="14.4" customHeight="1" x14ac:dyDescent="0.3">
      <c r="A637" s="831" t="s">
        <v>586</v>
      </c>
      <c r="B637" s="832" t="s">
        <v>6368</v>
      </c>
      <c r="C637" s="832" t="s">
        <v>6570</v>
      </c>
      <c r="D637" s="832" t="s">
        <v>7376</v>
      </c>
      <c r="E637" s="832" t="s">
        <v>7377</v>
      </c>
      <c r="F637" s="849"/>
      <c r="G637" s="849"/>
      <c r="H637" s="849"/>
      <c r="I637" s="849"/>
      <c r="J637" s="849">
        <v>3</v>
      </c>
      <c r="K637" s="849">
        <v>30232.800000000003</v>
      </c>
      <c r="L637" s="849">
        <v>1</v>
      </c>
      <c r="M637" s="849">
        <v>10077.6</v>
      </c>
      <c r="N637" s="849">
        <v>3</v>
      </c>
      <c r="O637" s="849">
        <v>30232.800000000003</v>
      </c>
      <c r="P637" s="837">
        <v>1</v>
      </c>
      <c r="Q637" s="850">
        <v>10077.6</v>
      </c>
    </row>
    <row r="638" spans="1:17" ht="14.4" customHeight="1" x14ac:dyDescent="0.3">
      <c r="A638" s="831" t="s">
        <v>586</v>
      </c>
      <c r="B638" s="832" t="s">
        <v>6368</v>
      </c>
      <c r="C638" s="832" t="s">
        <v>6570</v>
      </c>
      <c r="D638" s="832" t="s">
        <v>7378</v>
      </c>
      <c r="E638" s="832" t="s">
        <v>7379</v>
      </c>
      <c r="F638" s="849"/>
      <c r="G638" s="849"/>
      <c r="H638" s="849"/>
      <c r="I638" s="849"/>
      <c r="J638" s="849">
        <v>1</v>
      </c>
      <c r="K638" s="849">
        <v>13645.39</v>
      </c>
      <c r="L638" s="849">
        <v>1</v>
      </c>
      <c r="M638" s="849">
        <v>13645.39</v>
      </c>
      <c r="N638" s="849"/>
      <c r="O638" s="849"/>
      <c r="P638" s="837"/>
      <c r="Q638" s="850"/>
    </row>
    <row r="639" spans="1:17" ht="14.4" customHeight="1" x14ac:dyDescent="0.3">
      <c r="A639" s="831" t="s">
        <v>586</v>
      </c>
      <c r="B639" s="832" t="s">
        <v>6368</v>
      </c>
      <c r="C639" s="832" t="s">
        <v>6570</v>
      </c>
      <c r="D639" s="832" t="s">
        <v>7380</v>
      </c>
      <c r="E639" s="832" t="s">
        <v>7381</v>
      </c>
      <c r="F639" s="849"/>
      <c r="G639" s="849"/>
      <c r="H639" s="849"/>
      <c r="I639" s="849"/>
      <c r="J639" s="849">
        <v>2</v>
      </c>
      <c r="K639" s="849">
        <v>31389.46</v>
      </c>
      <c r="L639" s="849">
        <v>1</v>
      </c>
      <c r="M639" s="849">
        <v>15694.73</v>
      </c>
      <c r="N639" s="849">
        <v>2</v>
      </c>
      <c r="O639" s="849">
        <v>31389.46</v>
      </c>
      <c r="P639" s="837">
        <v>1</v>
      </c>
      <c r="Q639" s="850">
        <v>15694.73</v>
      </c>
    </row>
    <row r="640" spans="1:17" ht="14.4" customHeight="1" x14ac:dyDescent="0.3">
      <c r="A640" s="831" t="s">
        <v>586</v>
      </c>
      <c r="B640" s="832" t="s">
        <v>6368</v>
      </c>
      <c r="C640" s="832" t="s">
        <v>6570</v>
      </c>
      <c r="D640" s="832" t="s">
        <v>7382</v>
      </c>
      <c r="E640" s="832" t="s">
        <v>7214</v>
      </c>
      <c r="F640" s="849">
        <v>3</v>
      </c>
      <c r="G640" s="849">
        <v>3177</v>
      </c>
      <c r="H640" s="849">
        <v>3</v>
      </c>
      <c r="I640" s="849">
        <v>1059</v>
      </c>
      <c r="J640" s="849">
        <v>1</v>
      </c>
      <c r="K640" s="849">
        <v>1059</v>
      </c>
      <c r="L640" s="849">
        <v>1</v>
      </c>
      <c r="M640" s="849">
        <v>1059</v>
      </c>
      <c r="N640" s="849"/>
      <c r="O640" s="849"/>
      <c r="P640" s="837"/>
      <c r="Q640" s="850"/>
    </row>
    <row r="641" spans="1:17" ht="14.4" customHeight="1" x14ac:dyDescent="0.3">
      <c r="A641" s="831" t="s">
        <v>586</v>
      </c>
      <c r="B641" s="832" t="s">
        <v>6368</v>
      </c>
      <c r="C641" s="832" t="s">
        <v>6570</v>
      </c>
      <c r="D641" s="832" t="s">
        <v>7383</v>
      </c>
      <c r="E641" s="832" t="s">
        <v>7292</v>
      </c>
      <c r="F641" s="849">
        <v>2</v>
      </c>
      <c r="G641" s="849">
        <v>5046</v>
      </c>
      <c r="H641" s="849"/>
      <c r="I641" s="849">
        <v>2523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586</v>
      </c>
      <c r="B642" s="832" t="s">
        <v>6368</v>
      </c>
      <c r="C642" s="832" t="s">
        <v>6570</v>
      </c>
      <c r="D642" s="832" t="s">
        <v>7384</v>
      </c>
      <c r="E642" s="832" t="s">
        <v>7385</v>
      </c>
      <c r="F642" s="849">
        <v>2</v>
      </c>
      <c r="G642" s="849">
        <v>14094.8</v>
      </c>
      <c r="H642" s="849"/>
      <c r="I642" s="849">
        <v>7047.4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586</v>
      </c>
      <c r="B643" s="832" t="s">
        <v>6368</v>
      </c>
      <c r="C643" s="832" t="s">
        <v>6570</v>
      </c>
      <c r="D643" s="832" t="s">
        <v>7386</v>
      </c>
      <c r="E643" s="832" t="s">
        <v>7387</v>
      </c>
      <c r="F643" s="849">
        <v>128</v>
      </c>
      <c r="G643" s="849">
        <v>137696</v>
      </c>
      <c r="H643" s="849">
        <v>1.2307692307692308</v>
      </c>
      <c r="I643" s="849">
        <v>1075.75</v>
      </c>
      <c r="J643" s="849">
        <v>104</v>
      </c>
      <c r="K643" s="849">
        <v>111878</v>
      </c>
      <c r="L643" s="849">
        <v>1</v>
      </c>
      <c r="M643" s="849">
        <v>1075.75</v>
      </c>
      <c r="N643" s="849">
        <v>100</v>
      </c>
      <c r="O643" s="849">
        <v>107575</v>
      </c>
      <c r="P643" s="837">
        <v>0.96153846153846156</v>
      </c>
      <c r="Q643" s="850">
        <v>1075.75</v>
      </c>
    </row>
    <row r="644" spans="1:17" ht="14.4" customHeight="1" x14ac:dyDescent="0.3">
      <c r="A644" s="831" t="s">
        <v>586</v>
      </c>
      <c r="B644" s="832" t="s">
        <v>6368</v>
      </c>
      <c r="C644" s="832" t="s">
        <v>6570</v>
      </c>
      <c r="D644" s="832" t="s">
        <v>7388</v>
      </c>
      <c r="E644" s="832" t="s">
        <v>7389</v>
      </c>
      <c r="F644" s="849">
        <v>8</v>
      </c>
      <c r="G644" s="849">
        <v>53643.68</v>
      </c>
      <c r="H644" s="849"/>
      <c r="I644" s="849">
        <v>6705.46</v>
      </c>
      <c r="J644" s="849"/>
      <c r="K644" s="849"/>
      <c r="L644" s="849"/>
      <c r="M644" s="849"/>
      <c r="N644" s="849">
        <v>1</v>
      </c>
      <c r="O644" s="849">
        <v>6705.46</v>
      </c>
      <c r="P644" s="837"/>
      <c r="Q644" s="850">
        <v>6705.46</v>
      </c>
    </row>
    <row r="645" spans="1:17" ht="14.4" customHeight="1" x14ac:dyDescent="0.3">
      <c r="A645" s="831" t="s">
        <v>586</v>
      </c>
      <c r="B645" s="832" t="s">
        <v>6368</v>
      </c>
      <c r="C645" s="832" t="s">
        <v>6570</v>
      </c>
      <c r="D645" s="832" t="s">
        <v>7390</v>
      </c>
      <c r="E645" s="832" t="s">
        <v>7391</v>
      </c>
      <c r="F645" s="849">
        <v>37</v>
      </c>
      <c r="G645" s="849">
        <v>27391.839999999997</v>
      </c>
      <c r="H645" s="849"/>
      <c r="I645" s="849">
        <v>740.31999999999994</v>
      </c>
      <c r="J645" s="849"/>
      <c r="K645" s="849"/>
      <c r="L645" s="849"/>
      <c r="M645" s="849"/>
      <c r="N645" s="849">
        <v>3</v>
      </c>
      <c r="O645" s="849">
        <v>2220.96</v>
      </c>
      <c r="P645" s="837"/>
      <c r="Q645" s="850">
        <v>740.32</v>
      </c>
    </row>
    <row r="646" spans="1:17" ht="14.4" customHeight="1" x14ac:dyDescent="0.3">
      <c r="A646" s="831" t="s">
        <v>586</v>
      </c>
      <c r="B646" s="832" t="s">
        <v>6368</v>
      </c>
      <c r="C646" s="832" t="s">
        <v>6570</v>
      </c>
      <c r="D646" s="832" t="s">
        <v>7392</v>
      </c>
      <c r="E646" s="832" t="s">
        <v>7393</v>
      </c>
      <c r="F646" s="849">
        <v>41</v>
      </c>
      <c r="G646" s="849">
        <v>66285.929999999993</v>
      </c>
      <c r="H646" s="849">
        <v>2.0499999999999998</v>
      </c>
      <c r="I646" s="849">
        <v>1616.7299999999998</v>
      </c>
      <c r="J646" s="849">
        <v>20</v>
      </c>
      <c r="K646" s="849">
        <v>32334.6</v>
      </c>
      <c r="L646" s="849">
        <v>1</v>
      </c>
      <c r="M646" s="849">
        <v>1616.73</v>
      </c>
      <c r="N646" s="849">
        <v>18</v>
      </c>
      <c r="O646" s="849">
        <v>29101.14</v>
      </c>
      <c r="P646" s="837">
        <v>0.9</v>
      </c>
      <c r="Q646" s="850">
        <v>1616.73</v>
      </c>
    </row>
    <row r="647" spans="1:17" ht="14.4" customHeight="1" x14ac:dyDescent="0.3">
      <c r="A647" s="831" t="s">
        <v>586</v>
      </c>
      <c r="B647" s="832" t="s">
        <v>6368</v>
      </c>
      <c r="C647" s="832" t="s">
        <v>6570</v>
      </c>
      <c r="D647" s="832" t="s">
        <v>7394</v>
      </c>
      <c r="E647" s="832" t="s">
        <v>7391</v>
      </c>
      <c r="F647" s="849">
        <v>15</v>
      </c>
      <c r="G647" s="849">
        <v>11948.249999999998</v>
      </c>
      <c r="H647" s="849"/>
      <c r="I647" s="849">
        <v>796.54999999999984</v>
      </c>
      <c r="J647" s="849"/>
      <c r="K647" s="849"/>
      <c r="L647" s="849"/>
      <c r="M647" s="849"/>
      <c r="N647" s="849">
        <v>4</v>
      </c>
      <c r="O647" s="849">
        <v>3186.2</v>
      </c>
      <c r="P647" s="837"/>
      <c r="Q647" s="850">
        <v>796.55</v>
      </c>
    </row>
    <row r="648" spans="1:17" ht="14.4" customHeight="1" x14ac:dyDescent="0.3">
      <c r="A648" s="831" t="s">
        <v>586</v>
      </c>
      <c r="B648" s="832" t="s">
        <v>6368</v>
      </c>
      <c r="C648" s="832" t="s">
        <v>6570</v>
      </c>
      <c r="D648" s="832" t="s">
        <v>7395</v>
      </c>
      <c r="E648" s="832" t="s">
        <v>7236</v>
      </c>
      <c r="F648" s="849"/>
      <c r="G648" s="849"/>
      <c r="H648" s="849"/>
      <c r="I648" s="849"/>
      <c r="J648" s="849">
        <v>1</v>
      </c>
      <c r="K648" s="849">
        <v>13316.13</v>
      </c>
      <c r="L648" s="849">
        <v>1</v>
      </c>
      <c r="M648" s="849">
        <v>13316.13</v>
      </c>
      <c r="N648" s="849"/>
      <c r="O648" s="849"/>
      <c r="P648" s="837"/>
      <c r="Q648" s="850"/>
    </row>
    <row r="649" spans="1:17" ht="14.4" customHeight="1" x14ac:dyDescent="0.3">
      <c r="A649" s="831" t="s">
        <v>586</v>
      </c>
      <c r="B649" s="832" t="s">
        <v>6368</v>
      </c>
      <c r="C649" s="832" t="s">
        <v>6570</v>
      </c>
      <c r="D649" s="832" t="s">
        <v>7396</v>
      </c>
      <c r="E649" s="832" t="s">
        <v>7397</v>
      </c>
      <c r="F649" s="849">
        <v>1</v>
      </c>
      <c r="G649" s="849">
        <v>248.73</v>
      </c>
      <c r="H649" s="849">
        <v>0.16666666666666666</v>
      </c>
      <c r="I649" s="849">
        <v>248.73</v>
      </c>
      <c r="J649" s="849">
        <v>6</v>
      </c>
      <c r="K649" s="849">
        <v>1492.38</v>
      </c>
      <c r="L649" s="849">
        <v>1</v>
      </c>
      <c r="M649" s="849">
        <v>248.73000000000002</v>
      </c>
      <c r="N649" s="849"/>
      <c r="O649" s="849"/>
      <c r="P649" s="837"/>
      <c r="Q649" s="850"/>
    </row>
    <row r="650" spans="1:17" ht="14.4" customHeight="1" x14ac:dyDescent="0.3">
      <c r="A650" s="831" t="s">
        <v>586</v>
      </c>
      <c r="B650" s="832" t="s">
        <v>6368</v>
      </c>
      <c r="C650" s="832" t="s">
        <v>6570</v>
      </c>
      <c r="D650" s="832" t="s">
        <v>7398</v>
      </c>
      <c r="E650" s="832" t="s">
        <v>7399</v>
      </c>
      <c r="F650" s="849">
        <v>5</v>
      </c>
      <c r="G650" s="849">
        <v>53538.549999999996</v>
      </c>
      <c r="H650" s="849">
        <v>2.5</v>
      </c>
      <c r="I650" s="849">
        <v>10707.71</v>
      </c>
      <c r="J650" s="849">
        <v>2</v>
      </c>
      <c r="K650" s="849">
        <v>21415.42</v>
      </c>
      <c r="L650" s="849">
        <v>1</v>
      </c>
      <c r="M650" s="849">
        <v>10707.71</v>
      </c>
      <c r="N650" s="849">
        <v>3</v>
      </c>
      <c r="O650" s="849">
        <v>32123.129999999997</v>
      </c>
      <c r="P650" s="837">
        <v>1.5</v>
      </c>
      <c r="Q650" s="850">
        <v>10707.71</v>
      </c>
    </row>
    <row r="651" spans="1:17" ht="14.4" customHeight="1" x14ac:dyDescent="0.3">
      <c r="A651" s="831" t="s">
        <v>586</v>
      </c>
      <c r="B651" s="832" t="s">
        <v>6368</v>
      </c>
      <c r="C651" s="832" t="s">
        <v>6570</v>
      </c>
      <c r="D651" s="832" t="s">
        <v>7400</v>
      </c>
      <c r="E651" s="832" t="s">
        <v>7212</v>
      </c>
      <c r="F651" s="849">
        <v>2</v>
      </c>
      <c r="G651" s="849">
        <v>1250</v>
      </c>
      <c r="H651" s="849"/>
      <c r="I651" s="849">
        <v>625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586</v>
      </c>
      <c r="B652" s="832" t="s">
        <v>6368</v>
      </c>
      <c r="C652" s="832" t="s">
        <v>6570</v>
      </c>
      <c r="D652" s="832" t="s">
        <v>7401</v>
      </c>
      <c r="E652" s="832" t="s">
        <v>7402</v>
      </c>
      <c r="F652" s="849">
        <v>2</v>
      </c>
      <c r="G652" s="849">
        <v>27971.599999999999</v>
      </c>
      <c r="H652" s="849"/>
      <c r="I652" s="849">
        <v>13985.8</v>
      </c>
      <c r="J652" s="849"/>
      <c r="K652" s="849"/>
      <c r="L652" s="849"/>
      <c r="M652" s="849"/>
      <c r="N652" s="849">
        <v>2</v>
      </c>
      <c r="O652" s="849">
        <v>27971.599999999999</v>
      </c>
      <c r="P652" s="837"/>
      <c r="Q652" s="850">
        <v>13985.8</v>
      </c>
    </row>
    <row r="653" spans="1:17" ht="14.4" customHeight="1" x14ac:dyDescent="0.3">
      <c r="A653" s="831" t="s">
        <v>586</v>
      </c>
      <c r="B653" s="832" t="s">
        <v>6368</v>
      </c>
      <c r="C653" s="832" t="s">
        <v>6570</v>
      </c>
      <c r="D653" s="832" t="s">
        <v>7403</v>
      </c>
      <c r="E653" s="832" t="s">
        <v>7061</v>
      </c>
      <c r="F653" s="849">
        <v>1</v>
      </c>
      <c r="G653" s="849">
        <v>2055.0500000000002</v>
      </c>
      <c r="H653" s="849"/>
      <c r="I653" s="849">
        <v>2055.0500000000002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586</v>
      </c>
      <c r="B654" s="832" t="s">
        <v>6368</v>
      </c>
      <c r="C654" s="832" t="s">
        <v>6570</v>
      </c>
      <c r="D654" s="832" t="s">
        <v>7404</v>
      </c>
      <c r="E654" s="832" t="s">
        <v>7405</v>
      </c>
      <c r="F654" s="849">
        <v>145</v>
      </c>
      <c r="G654" s="849">
        <v>12890.5</v>
      </c>
      <c r="H654" s="849">
        <v>0.87878787878787878</v>
      </c>
      <c r="I654" s="849">
        <v>88.9</v>
      </c>
      <c r="J654" s="849">
        <v>165</v>
      </c>
      <c r="K654" s="849">
        <v>14668.5</v>
      </c>
      <c r="L654" s="849">
        <v>1</v>
      </c>
      <c r="M654" s="849">
        <v>88.9</v>
      </c>
      <c r="N654" s="849">
        <v>166</v>
      </c>
      <c r="O654" s="849">
        <v>14757.400000000001</v>
      </c>
      <c r="P654" s="837">
        <v>1.0060606060606061</v>
      </c>
      <c r="Q654" s="850">
        <v>88.9</v>
      </c>
    </row>
    <row r="655" spans="1:17" ht="14.4" customHeight="1" x14ac:dyDescent="0.3">
      <c r="A655" s="831" t="s">
        <v>586</v>
      </c>
      <c r="B655" s="832" t="s">
        <v>6368</v>
      </c>
      <c r="C655" s="832" t="s">
        <v>6570</v>
      </c>
      <c r="D655" s="832" t="s">
        <v>7406</v>
      </c>
      <c r="E655" s="832" t="s">
        <v>7407</v>
      </c>
      <c r="F655" s="849">
        <v>7</v>
      </c>
      <c r="G655" s="849">
        <v>4309.2000000000007</v>
      </c>
      <c r="H655" s="849">
        <v>2.3333333333333339</v>
      </c>
      <c r="I655" s="849">
        <v>615.60000000000014</v>
      </c>
      <c r="J655" s="849">
        <v>3</v>
      </c>
      <c r="K655" s="849">
        <v>1846.8</v>
      </c>
      <c r="L655" s="849">
        <v>1</v>
      </c>
      <c r="M655" s="849">
        <v>615.6</v>
      </c>
      <c r="N655" s="849">
        <v>7</v>
      </c>
      <c r="O655" s="849">
        <v>4309.2</v>
      </c>
      <c r="P655" s="837">
        <v>2.3333333333333335</v>
      </c>
      <c r="Q655" s="850">
        <v>615.6</v>
      </c>
    </row>
    <row r="656" spans="1:17" ht="14.4" customHeight="1" x14ac:dyDescent="0.3">
      <c r="A656" s="831" t="s">
        <v>586</v>
      </c>
      <c r="B656" s="832" t="s">
        <v>6368</v>
      </c>
      <c r="C656" s="832" t="s">
        <v>6570</v>
      </c>
      <c r="D656" s="832" t="s">
        <v>7408</v>
      </c>
      <c r="E656" s="832" t="s">
        <v>7409</v>
      </c>
      <c r="F656" s="849">
        <v>14</v>
      </c>
      <c r="G656" s="849">
        <v>8299.2000000000007</v>
      </c>
      <c r="H656" s="849"/>
      <c r="I656" s="849">
        <v>592.80000000000007</v>
      </c>
      <c r="J656" s="849"/>
      <c r="K656" s="849"/>
      <c r="L656" s="849"/>
      <c r="M656" s="849"/>
      <c r="N656" s="849">
        <v>32</v>
      </c>
      <c r="O656" s="849">
        <v>18969.599999999999</v>
      </c>
      <c r="P656" s="837"/>
      <c r="Q656" s="850">
        <v>592.79999999999995</v>
      </c>
    </row>
    <row r="657" spans="1:17" ht="14.4" customHeight="1" x14ac:dyDescent="0.3">
      <c r="A657" s="831" t="s">
        <v>586</v>
      </c>
      <c r="B657" s="832" t="s">
        <v>6368</v>
      </c>
      <c r="C657" s="832" t="s">
        <v>6570</v>
      </c>
      <c r="D657" s="832" t="s">
        <v>7410</v>
      </c>
      <c r="E657" s="832" t="s">
        <v>7411</v>
      </c>
      <c r="F657" s="849">
        <v>5</v>
      </c>
      <c r="G657" s="849">
        <v>10260</v>
      </c>
      <c r="H657" s="849">
        <v>5</v>
      </c>
      <c r="I657" s="849">
        <v>2052</v>
      </c>
      <c r="J657" s="849">
        <v>1</v>
      </c>
      <c r="K657" s="849">
        <v>2052</v>
      </c>
      <c r="L657" s="849">
        <v>1</v>
      </c>
      <c r="M657" s="849">
        <v>2052</v>
      </c>
      <c r="N657" s="849">
        <v>7</v>
      </c>
      <c r="O657" s="849">
        <v>14364</v>
      </c>
      <c r="P657" s="837">
        <v>7</v>
      </c>
      <c r="Q657" s="850">
        <v>2052</v>
      </c>
    </row>
    <row r="658" spans="1:17" ht="14.4" customHeight="1" x14ac:dyDescent="0.3">
      <c r="A658" s="831" t="s">
        <v>586</v>
      </c>
      <c r="B658" s="832" t="s">
        <v>6368</v>
      </c>
      <c r="C658" s="832" t="s">
        <v>6570</v>
      </c>
      <c r="D658" s="832" t="s">
        <v>7412</v>
      </c>
      <c r="E658" s="832" t="s">
        <v>7413</v>
      </c>
      <c r="F658" s="849">
        <v>1</v>
      </c>
      <c r="G658" s="849">
        <v>1208.4000000000001</v>
      </c>
      <c r="H658" s="849"/>
      <c r="I658" s="849">
        <v>1208.4000000000001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586</v>
      </c>
      <c r="B659" s="832" t="s">
        <v>6368</v>
      </c>
      <c r="C659" s="832" t="s">
        <v>6570</v>
      </c>
      <c r="D659" s="832" t="s">
        <v>7414</v>
      </c>
      <c r="E659" s="832" t="s">
        <v>7415</v>
      </c>
      <c r="F659" s="849">
        <v>11</v>
      </c>
      <c r="G659" s="849">
        <v>6771.6</v>
      </c>
      <c r="H659" s="849">
        <v>0.6875</v>
      </c>
      <c r="I659" s="849">
        <v>615.6</v>
      </c>
      <c r="J659" s="849">
        <v>16</v>
      </c>
      <c r="K659" s="849">
        <v>9849.6</v>
      </c>
      <c r="L659" s="849">
        <v>1</v>
      </c>
      <c r="M659" s="849">
        <v>615.6</v>
      </c>
      <c r="N659" s="849">
        <v>10</v>
      </c>
      <c r="O659" s="849">
        <v>6216.8</v>
      </c>
      <c r="P659" s="837">
        <v>0.63117283950617287</v>
      </c>
      <c r="Q659" s="850">
        <v>621.68000000000006</v>
      </c>
    </row>
    <row r="660" spans="1:17" ht="14.4" customHeight="1" x14ac:dyDescent="0.3">
      <c r="A660" s="831" t="s">
        <v>586</v>
      </c>
      <c r="B660" s="832" t="s">
        <v>6368</v>
      </c>
      <c r="C660" s="832" t="s">
        <v>6570</v>
      </c>
      <c r="D660" s="832" t="s">
        <v>7416</v>
      </c>
      <c r="E660" s="832" t="s">
        <v>7286</v>
      </c>
      <c r="F660" s="849">
        <v>2</v>
      </c>
      <c r="G660" s="849">
        <v>8450.5</v>
      </c>
      <c r="H660" s="849"/>
      <c r="I660" s="849">
        <v>4225.25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" customHeight="1" x14ac:dyDescent="0.3">
      <c r="A661" s="831" t="s">
        <v>586</v>
      </c>
      <c r="B661" s="832" t="s">
        <v>6368</v>
      </c>
      <c r="C661" s="832" t="s">
        <v>6570</v>
      </c>
      <c r="D661" s="832" t="s">
        <v>7417</v>
      </c>
      <c r="E661" s="832" t="s">
        <v>7418</v>
      </c>
      <c r="F661" s="849">
        <v>2</v>
      </c>
      <c r="G661" s="849">
        <v>6372</v>
      </c>
      <c r="H661" s="849">
        <v>2</v>
      </c>
      <c r="I661" s="849">
        <v>3186</v>
      </c>
      <c r="J661" s="849">
        <v>1</v>
      </c>
      <c r="K661" s="849">
        <v>3186</v>
      </c>
      <c r="L661" s="849">
        <v>1</v>
      </c>
      <c r="M661" s="849">
        <v>3186</v>
      </c>
      <c r="N661" s="849"/>
      <c r="O661" s="849"/>
      <c r="P661" s="837"/>
      <c r="Q661" s="850"/>
    </row>
    <row r="662" spans="1:17" ht="14.4" customHeight="1" x14ac:dyDescent="0.3">
      <c r="A662" s="831" t="s">
        <v>586</v>
      </c>
      <c r="B662" s="832" t="s">
        <v>6368</v>
      </c>
      <c r="C662" s="832" t="s">
        <v>6570</v>
      </c>
      <c r="D662" s="832" t="s">
        <v>7419</v>
      </c>
      <c r="E662" s="832" t="s">
        <v>7420</v>
      </c>
      <c r="F662" s="849">
        <v>4</v>
      </c>
      <c r="G662" s="849">
        <v>90379.199999999997</v>
      </c>
      <c r="H662" s="849">
        <v>1</v>
      </c>
      <c r="I662" s="849">
        <v>22594.799999999999</v>
      </c>
      <c r="J662" s="849">
        <v>4</v>
      </c>
      <c r="K662" s="849">
        <v>90379.199999999997</v>
      </c>
      <c r="L662" s="849">
        <v>1</v>
      </c>
      <c r="M662" s="849">
        <v>22594.799999999999</v>
      </c>
      <c r="N662" s="849">
        <v>1</v>
      </c>
      <c r="O662" s="849">
        <v>22594.799999999999</v>
      </c>
      <c r="P662" s="837">
        <v>0.25</v>
      </c>
      <c r="Q662" s="850">
        <v>22594.799999999999</v>
      </c>
    </row>
    <row r="663" spans="1:17" ht="14.4" customHeight="1" x14ac:dyDescent="0.3">
      <c r="A663" s="831" t="s">
        <v>586</v>
      </c>
      <c r="B663" s="832" t="s">
        <v>6368</v>
      </c>
      <c r="C663" s="832" t="s">
        <v>6570</v>
      </c>
      <c r="D663" s="832" t="s">
        <v>7421</v>
      </c>
      <c r="E663" s="832" t="s">
        <v>7420</v>
      </c>
      <c r="F663" s="849">
        <v>4</v>
      </c>
      <c r="G663" s="849">
        <v>77503.399999999994</v>
      </c>
      <c r="H663" s="849">
        <v>1</v>
      </c>
      <c r="I663" s="849">
        <v>19375.849999999999</v>
      </c>
      <c r="J663" s="849">
        <v>4</v>
      </c>
      <c r="K663" s="849">
        <v>77503.399999999994</v>
      </c>
      <c r="L663" s="849">
        <v>1</v>
      </c>
      <c r="M663" s="849">
        <v>19375.849999999999</v>
      </c>
      <c r="N663" s="849">
        <v>1</v>
      </c>
      <c r="O663" s="849">
        <v>19375.849999999999</v>
      </c>
      <c r="P663" s="837">
        <v>0.25</v>
      </c>
      <c r="Q663" s="850">
        <v>19375.849999999999</v>
      </c>
    </row>
    <row r="664" spans="1:17" ht="14.4" customHeight="1" x14ac:dyDescent="0.3">
      <c r="A664" s="831" t="s">
        <v>586</v>
      </c>
      <c r="B664" s="832" t="s">
        <v>6368</v>
      </c>
      <c r="C664" s="832" t="s">
        <v>6570</v>
      </c>
      <c r="D664" s="832" t="s">
        <v>7422</v>
      </c>
      <c r="E664" s="832" t="s">
        <v>7402</v>
      </c>
      <c r="F664" s="849">
        <v>6</v>
      </c>
      <c r="G664" s="849">
        <v>46752.12</v>
      </c>
      <c r="H664" s="849">
        <v>3</v>
      </c>
      <c r="I664" s="849">
        <v>7792.02</v>
      </c>
      <c r="J664" s="849">
        <v>2</v>
      </c>
      <c r="K664" s="849">
        <v>15584.04</v>
      </c>
      <c r="L664" s="849">
        <v>1</v>
      </c>
      <c r="M664" s="849">
        <v>7792.02</v>
      </c>
      <c r="N664" s="849">
        <v>1</v>
      </c>
      <c r="O664" s="849">
        <v>7792.02</v>
      </c>
      <c r="P664" s="837">
        <v>0.5</v>
      </c>
      <c r="Q664" s="850">
        <v>7792.02</v>
      </c>
    </row>
    <row r="665" spans="1:17" ht="14.4" customHeight="1" x14ac:dyDescent="0.3">
      <c r="A665" s="831" t="s">
        <v>586</v>
      </c>
      <c r="B665" s="832" t="s">
        <v>6368</v>
      </c>
      <c r="C665" s="832" t="s">
        <v>6570</v>
      </c>
      <c r="D665" s="832" t="s">
        <v>7423</v>
      </c>
      <c r="E665" s="832" t="s">
        <v>7424</v>
      </c>
      <c r="F665" s="849">
        <v>6</v>
      </c>
      <c r="G665" s="849">
        <v>41862.720000000001</v>
      </c>
      <c r="H665" s="849">
        <v>3</v>
      </c>
      <c r="I665" s="849">
        <v>6977.12</v>
      </c>
      <c r="J665" s="849">
        <v>2</v>
      </c>
      <c r="K665" s="849">
        <v>13954.24</v>
      </c>
      <c r="L665" s="849">
        <v>1</v>
      </c>
      <c r="M665" s="849">
        <v>6977.12</v>
      </c>
      <c r="N665" s="849">
        <v>2</v>
      </c>
      <c r="O665" s="849">
        <v>13954.24</v>
      </c>
      <c r="P665" s="837">
        <v>1</v>
      </c>
      <c r="Q665" s="850">
        <v>6977.12</v>
      </c>
    </row>
    <row r="666" spans="1:17" ht="14.4" customHeight="1" x14ac:dyDescent="0.3">
      <c r="A666" s="831" t="s">
        <v>586</v>
      </c>
      <c r="B666" s="832" t="s">
        <v>6368</v>
      </c>
      <c r="C666" s="832" t="s">
        <v>6570</v>
      </c>
      <c r="D666" s="832" t="s">
        <v>7425</v>
      </c>
      <c r="E666" s="832" t="s">
        <v>7018</v>
      </c>
      <c r="F666" s="849">
        <v>3</v>
      </c>
      <c r="G666" s="849">
        <v>1778.4</v>
      </c>
      <c r="H666" s="849"/>
      <c r="I666" s="849">
        <v>592.80000000000007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" customHeight="1" x14ac:dyDescent="0.3">
      <c r="A667" s="831" t="s">
        <v>586</v>
      </c>
      <c r="B667" s="832" t="s">
        <v>6368</v>
      </c>
      <c r="C667" s="832" t="s">
        <v>6570</v>
      </c>
      <c r="D667" s="832" t="s">
        <v>7426</v>
      </c>
      <c r="E667" s="832" t="s">
        <v>7427</v>
      </c>
      <c r="F667" s="849"/>
      <c r="G667" s="849"/>
      <c r="H667" s="849"/>
      <c r="I667" s="849"/>
      <c r="J667" s="849"/>
      <c r="K667" s="849"/>
      <c r="L667" s="849"/>
      <c r="M667" s="849"/>
      <c r="N667" s="849">
        <v>4</v>
      </c>
      <c r="O667" s="849">
        <v>35400</v>
      </c>
      <c r="P667" s="837"/>
      <c r="Q667" s="850">
        <v>8850</v>
      </c>
    </row>
    <row r="668" spans="1:17" ht="14.4" customHeight="1" x14ac:dyDescent="0.3">
      <c r="A668" s="831" t="s">
        <v>586</v>
      </c>
      <c r="B668" s="832" t="s">
        <v>6368</v>
      </c>
      <c r="C668" s="832" t="s">
        <v>6570</v>
      </c>
      <c r="D668" s="832" t="s">
        <v>7428</v>
      </c>
      <c r="E668" s="832" t="s">
        <v>7427</v>
      </c>
      <c r="F668" s="849"/>
      <c r="G668" s="849"/>
      <c r="H668" s="849"/>
      <c r="I668" s="849"/>
      <c r="J668" s="849"/>
      <c r="K668" s="849"/>
      <c r="L668" s="849"/>
      <c r="M668" s="849"/>
      <c r="N668" s="849">
        <v>2</v>
      </c>
      <c r="O668" s="849">
        <v>9062</v>
      </c>
      <c r="P668" s="837"/>
      <c r="Q668" s="850">
        <v>4531</v>
      </c>
    </row>
    <row r="669" spans="1:17" ht="14.4" customHeight="1" x14ac:dyDescent="0.3">
      <c r="A669" s="831" t="s">
        <v>586</v>
      </c>
      <c r="B669" s="832" t="s">
        <v>6368</v>
      </c>
      <c r="C669" s="832" t="s">
        <v>6570</v>
      </c>
      <c r="D669" s="832" t="s">
        <v>7429</v>
      </c>
      <c r="E669" s="832" t="s">
        <v>7430</v>
      </c>
      <c r="F669" s="849"/>
      <c r="G669" s="849"/>
      <c r="H669" s="849"/>
      <c r="I669" s="849"/>
      <c r="J669" s="849"/>
      <c r="K669" s="849"/>
      <c r="L669" s="849"/>
      <c r="M669" s="849"/>
      <c r="N669" s="849">
        <v>4</v>
      </c>
      <c r="O669" s="849">
        <v>9982</v>
      </c>
      <c r="P669" s="837"/>
      <c r="Q669" s="850">
        <v>2495.5</v>
      </c>
    </row>
    <row r="670" spans="1:17" ht="14.4" customHeight="1" x14ac:dyDescent="0.3">
      <c r="A670" s="831" t="s">
        <v>586</v>
      </c>
      <c r="B670" s="832" t="s">
        <v>6368</v>
      </c>
      <c r="C670" s="832" t="s">
        <v>6570</v>
      </c>
      <c r="D670" s="832" t="s">
        <v>7431</v>
      </c>
      <c r="E670" s="832" t="s">
        <v>7432</v>
      </c>
      <c r="F670" s="849">
        <v>1</v>
      </c>
      <c r="G670" s="849">
        <v>7940.7</v>
      </c>
      <c r="H670" s="849"/>
      <c r="I670" s="849">
        <v>7940.7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586</v>
      </c>
      <c r="B671" s="832" t="s">
        <v>6368</v>
      </c>
      <c r="C671" s="832" t="s">
        <v>6570</v>
      </c>
      <c r="D671" s="832" t="s">
        <v>6591</v>
      </c>
      <c r="E671" s="832" t="s">
        <v>6592</v>
      </c>
      <c r="F671" s="849">
        <v>4.2</v>
      </c>
      <c r="G671" s="849">
        <v>281.39999999999998</v>
      </c>
      <c r="H671" s="849">
        <v>0.38532110091743116</v>
      </c>
      <c r="I671" s="849">
        <v>66.999999999999986</v>
      </c>
      <c r="J671" s="849">
        <v>10.9</v>
      </c>
      <c r="K671" s="849">
        <v>730.3</v>
      </c>
      <c r="L671" s="849">
        <v>1</v>
      </c>
      <c r="M671" s="849">
        <v>67</v>
      </c>
      <c r="N671" s="849">
        <v>13.5</v>
      </c>
      <c r="O671" s="849">
        <v>904.5</v>
      </c>
      <c r="P671" s="837">
        <v>1.2385321100917432</v>
      </c>
      <c r="Q671" s="850">
        <v>67</v>
      </c>
    </row>
    <row r="672" spans="1:17" ht="14.4" customHeight="1" x14ac:dyDescent="0.3">
      <c r="A672" s="831" t="s">
        <v>586</v>
      </c>
      <c r="B672" s="832" t="s">
        <v>6368</v>
      </c>
      <c r="C672" s="832" t="s">
        <v>6570</v>
      </c>
      <c r="D672" s="832" t="s">
        <v>7433</v>
      </c>
      <c r="E672" s="832" t="s">
        <v>7434</v>
      </c>
      <c r="F672" s="849">
        <v>3</v>
      </c>
      <c r="G672" s="849">
        <v>10304.459999999999</v>
      </c>
      <c r="H672" s="849">
        <v>0.74999999999999989</v>
      </c>
      <c r="I672" s="849">
        <v>3434.8199999999997</v>
      </c>
      <c r="J672" s="849">
        <v>4</v>
      </c>
      <c r="K672" s="849">
        <v>13739.28</v>
      </c>
      <c r="L672" s="849">
        <v>1</v>
      </c>
      <c r="M672" s="849">
        <v>3434.82</v>
      </c>
      <c r="N672" s="849">
        <v>3</v>
      </c>
      <c r="O672" s="849">
        <v>10304.459999999999</v>
      </c>
      <c r="P672" s="837">
        <v>0.74999999999999989</v>
      </c>
      <c r="Q672" s="850">
        <v>3434.8199999999997</v>
      </c>
    </row>
    <row r="673" spans="1:17" ht="14.4" customHeight="1" x14ac:dyDescent="0.3">
      <c r="A673" s="831" t="s">
        <v>586</v>
      </c>
      <c r="B673" s="832" t="s">
        <v>6368</v>
      </c>
      <c r="C673" s="832" t="s">
        <v>6570</v>
      </c>
      <c r="D673" s="832" t="s">
        <v>7435</v>
      </c>
      <c r="E673" s="832" t="s">
        <v>7436</v>
      </c>
      <c r="F673" s="849">
        <v>2</v>
      </c>
      <c r="G673" s="849">
        <v>18370.580000000002</v>
      </c>
      <c r="H673" s="849">
        <v>1</v>
      </c>
      <c r="I673" s="849">
        <v>9185.2900000000009</v>
      </c>
      <c r="J673" s="849">
        <v>2</v>
      </c>
      <c r="K673" s="849">
        <v>18370.580000000002</v>
      </c>
      <c r="L673" s="849">
        <v>1</v>
      </c>
      <c r="M673" s="849">
        <v>9185.2900000000009</v>
      </c>
      <c r="N673" s="849"/>
      <c r="O673" s="849"/>
      <c r="P673" s="837"/>
      <c r="Q673" s="850"/>
    </row>
    <row r="674" spans="1:17" ht="14.4" customHeight="1" x14ac:dyDescent="0.3">
      <c r="A674" s="831" t="s">
        <v>586</v>
      </c>
      <c r="B674" s="832" t="s">
        <v>6368</v>
      </c>
      <c r="C674" s="832" t="s">
        <v>6570</v>
      </c>
      <c r="D674" s="832" t="s">
        <v>7437</v>
      </c>
      <c r="E674" s="832" t="s">
        <v>7438</v>
      </c>
      <c r="F674" s="849">
        <v>3</v>
      </c>
      <c r="G674" s="849">
        <v>16388.939999999999</v>
      </c>
      <c r="H674" s="849">
        <v>0.6</v>
      </c>
      <c r="I674" s="849">
        <v>5462.98</v>
      </c>
      <c r="J674" s="849">
        <v>5</v>
      </c>
      <c r="K674" s="849">
        <v>27314.899999999998</v>
      </c>
      <c r="L674" s="849">
        <v>1</v>
      </c>
      <c r="M674" s="849">
        <v>5462.98</v>
      </c>
      <c r="N674" s="849">
        <v>23</v>
      </c>
      <c r="O674" s="849">
        <v>125648.54000000001</v>
      </c>
      <c r="P674" s="837">
        <v>4.6000000000000005</v>
      </c>
      <c r="Q674" s="850">
        <v>5462.9800000000005</v>
      </c>
    </row>
    <row r="675" spans="1:17" ht="14.4" customHeight="1" x14ac:dyDescent="0.3">
      <c r="A675" s="831" t="s">
        <v>586</v>
      </c>
      <c r="B675" s="832" t="s">
        <v>6368</v>
      </c>
      <c r="C675" s="832" t="s">
        <v>6570</v>
      </c>
      <c r="D675" s="832" t="s">
        <v>7439</v>
      </c>
      <c r="E675" s="832" t="s">
        <v>7440</v>
      </c>
      <c r="F675" s="849">
        <v>1</v>
      </c>
      <c r="G675" s="849">
        <v>15808.48</v>
      </c>
      <c r="H675" s="849">
        <v>1</v>
      </c>
      <c r="I675" s="849">
        <v>15808.48</v>
      </c>
      <c r="J675" s="849">
        <v>1</v>
      </c>
      <c r="K675" s="849">
        <v>15808.48</v>
      </c>
      <c r="L675" s="849">
        <v>1</v>
      </c>
      <c r="M675" s="849">
        <v>15808.48</v>
      </c>
      <c r="N675" s="849">
        <v>1</v>
      </c>
      <c r="O675" s="849">
        <v>15808.48</v>
      </c>
      <c r="P675" s="837">
        <v>1</v>
      </c>
      <c r="Q675" s="850">
        <v>15808.48</v>
      </c>
    </row>
    <row r="676" spans="1:17" ht="14.4" customHeight="1" x14ac:dyDescent="0.3">
      <c r="A676" s="831" t="s">
        <v>586</v>
      </c>
      <c r="B676" s="832" t="s">
        <v>6368</v>
      </c>
      <c r="C676" s="832" t="s">
        <v>6570</v>
      </c>
      <c r="D676" s="832" t="s">
        <v>7441</v>
      </c>
      <c r="E676" s="832" t="s">
        <v>7442</v>
      </c>
      <c r="F676" s="849"/>
      <c r="G676" s="849"/>
      <c r="H676" s="849"/>
      <c r="I676" s="849"/>
      <c r="J676" s="849">
        <v>1</v>
      </c>
      <c r="K676" s="849">
        <v>1143.2</v>
      </c>
      <c r="L676" s="849">
        <v>1</v>
      </c>
      <c r="M676" s="849">
        <v>1143.2</v>
      </c>
      <c r="N676" s="849"/>
      <c r="O676" s="849"/>
      <c r="P676" s="837"/>
      <c r="Q676" s="850"/>
    </row>
    <row r="677" spans="1:17" ht="14.4" customHeight="1" x14ac:dyDescent="0.3">
      <c r="A677" s="831" t="s">
        <v>586</v>
      </c>
      <c r="B677" s="832" t="s">
        <v>6368</v>
      </c>
      <c r="C677" s="832" t="s">
        <v>6570</v>
      </c>
      <c r="D677" s="832" t="s">
        <v>7443</v>
      </c>
      <c r="E677" s="832" t="s">
        <v>7444</v>
      </c>
      <c r="F677" s="849">
        <v>1</v>
      </c>
      <c r="G677" s="849">
        <v>3455.2</v>
      </c>
      <c r="H677" s="849"/>
      <c r="I677" s="849">
        <v>3455.2</v>
      </c>
      <c r="J677" s="849"/>
      <c r="K677" s="849"/>
      <c r="L677" s="849"/>
      <c r="M677" s="849"/>
      <c r="N677" s="849">
        <v>1</v>
      </c>
      <c r="O677" s="849">
        <v>3455.2</v>
      </c>
      <c r="P677" s="837"/>
      <c r="Q677" s="850">
        <v>3455.2</v>
      </c>
    </row>
    <row r="678" spans="1:17" ht="14.4" customHeight="1" x14ac:dyDescent="0.3">
      <c r="A678" s="831" t="s">
        <v>586</v>
      </c>
      <c r="B678" s="832" t="s">
        <v>6368</v>
      </c>
      <c r="C678" s="832" t="s">
        <v>6570</v>
      </c>
      <c r="D678" s="832" t="s">
        <v>7445</v>
      </c>
      <c r="E678" s="832" t="s">
        <v>7366</v>
      </c>
      <c r="F678" s="849"/>
      <c r="G678" s="849"/>
      <c r="H678" s="849"/>
      <c r="I678" s="849"/>
      <c r="J678" s="849">
        <v>1</v>
      </c>
      <c r="K678" s="849">
        <v>1357.64</v>
      </c>
      <c r="L678" s="849">
        <v>1</v>
      </c>
      <c r="M678" s="849">
        <v>1357.64</v>
      </c>
      <c r="N678" s="849"/>
      <c r="O678" s="849"/>
      <c r="P678" s="837"/>
      <c r="Q678" s="850"/>
    </row>
    <row r="679" spans="1:17" ht="14.4" customHeight="1" x14ac:dyDescent="0.3">
      <c r="A679" s="831" t="s">
        <v>586</v>
      </c>
      <c r="B679" s="832" t="s">
        <v>6368</v>
      </c>
      <c r="C679" s="832" t="s">
        <v>6570</v>
      </c>
      <c r="D679" s="832" t="s">
        <v>7446</v>
      </c>
      <c r="E679" s="832" t="s">
        <v>7447</v>
      </c>
      <c r="F679" s="849">
        <v>1</v>
      </c>
      <c r="G679" s="849">
        <v>1830</v>
      </c>
      <c r="H679" s="849"/>
      <c r="I679" s="849">
        <v>1830</v>
      </c>
      <c r="J679" s="849"/>
      <c r="K679" s="849"/>
      <c r="L679" s="849"/>
      <c r="M679" s="849"/>
      <c r="N679" s="849">
        <v>2</v>
      </c>
      <c r="O679" s="849">
        <v>3660</v>
      </c>
      <c r="P679" s="837"/>
      <c r="Q679" s="850">
        <v>1830</v>
      </c>
    </row>
    <row r="680" spans="1:17" ht="14.4" customHeight="1" x14ac:dyDescent="0.3">
      <c r="A680" s="831" t="s">
        <v>586</v>
      </c>
      <c r="B680" s="832" t="s">
        <v>6368</v>
      </c>
      <c r="C680" s="832" t="s">
        <v>6570</v>
      </c>
      <c r="D680" s="832" t="s">
        <v>7448</v>
      </c>
      <c r="E680" s="832" t="s">
        <v>7449</v>
      </c>
      <c r="F680" s="849">
        <v>1</v>
      </c>
      <c r="G680" s="849">
        <v>3236.1</v>
      </c>
      <c r="H680" s="849">
        <v>1</v>
      </c>
      <c r="I680" s="849">
        <v>3236.1</v>
      </c>
      <c r="J680" s="849">
        <v>1</v>
      </c>
      <c r="K680" s="849">
        <v>3236.1</v>
      </c>
      <c r="L680" s="849">
        <v>1</v>
      </c>
      <c r="M680" s="849">
        <v>3236.1</v>
      </c>
      <c r="N680" s="849"/>
      <c r="O680" s="849"/>
      <c r="P680" s="837"/>
      <c r="Q680" s="850"/>
    </row>
    <row r="681" spans="1:17" ht="14.4" customHeight="1" x14ac:dyDescent="0.3">
      <c r="A681" s="831" t="s">
        <v>586</v>
      </c>
      <c r="B681" s="832" t="s">
        <v>6368</v>
      </c>
      <c r="C681" s="832" t="s">
        <v>6570</v>
      </c>
      <c r="D681" s="832" t="s">
        <v>7450</v>
      </c>
      <c r="E681" s="832" t="s">
        <v>7212</v>
      </c>
      <c r="F681" s="849">
        <v>1</v>
      </c>
      <c r="G681" s="849">
        <v>659.7</v>
      </c>
      <c r="H681" s="849"/>
      <c r="I681" s="849">
        <v>659.7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586</v>
      </c>
      <c r="B682" s="832" t="s">
        <v>6368</v>
      </c>
      <c r="C682" s="832" t="s">
        <v>6570</v>
      </c>
      <c r="D682" s="832" t="s">
        <v>7451</v>
      </c>
      <c r="E682" s="832" t="s">
        <v>7212</v>
      </c>
      <c r="F682" s="849">
        <v>2</v>
      </c>
      <c r="G682" s="849">
        <v>1180.4000000000001</v>
      </c>
      <c r="H682" s="849"/>
      <c r="I682" s="849">
        <v>590.20000000000005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" customHeight="1" x14ac:dyDescent="0.3">
      <c r="A683" s="831" t="s">
        <v>586</v>
      </c>
      <c r="B683" s="832" t="s">
        <v>6368</v>
      </c>
      <c r="C683" s="832" t="s">
        <v>6570</v>
      </c>
      <c r="D683" s="832" t="s">
        <v>7452</v>
      </c>
      <c r="E683" s="832" t="s">
        <v>7453</v>
      </c>
      <c r="F683" s="849">
        <v>1</v>
      </c>
      <c r="G683" s="849">
        <v>11304</v>
      </c>
      <c r="H683" s="849">
        <v>1</v>
      </c>
      <c r="I683" s="849">
        <v>11304</v>
      </c>
      <c r="J683" s="849">
        <v>1</v>
      </c>
      <c r="K683" s="849">
        <v>11304</v>
      </c>
      <c r="L683" s="849">
        <v>1</v>
      </c>
      <c r="M683" s="849">
        <v>11304</v>
      </c>
      <c r="N683" s="849">
        <v>2</v>
      </c>
      <c r="O683" s="849">
        <v>22608</v>
      </c>
      <c r="P683" s="837">
        <v>2</v>
      </c>
      <c r="Q683" s="850">
        <v>11304</v>
      </c>
    </row>
    <row r="684" spans="1:17" ht="14.4" customHeight="1" x14ac:dyDescent="0.3">
      <c r="A684" s="831" t="s">
        <v>586</v>
      </c>
      <c r="B684" s="832" t="s">
        <v>6368</v>
      </c>
      <c r="C684" s="832" t="s">
        <v>6570</v>
      </c>
      <c r="D684" s="832" t="s">
        <v>7454</v>
      </c>
      <c r="E684" s="832" t="s">
        <v>7455</v>
      </c>
      <c r="F684" s="849">
        <v>2</v>
      </c>
      <c r="G684" s="849">
        <v>1420</v>
      </c>
      <c r="H684" s="849">
        <v>1</v>
      </c>
      <c r="I684" s="849">
        <v>710</v>
      </c>
      <c r="J684" s="849">
        <v>2</v>
      </c>
      <c r="K684" s="849">
        <v>1420</v>
      </c>
      <c r="L684" s="849">
        <v>1</v>
      </c>
      <c r="M684" s="849">
        <v>710</v>
      </c>
      <c r="N684" s="849">
        <v>2</v>
      </c>
      <c r="O684" s="849">
        <v>1420</v>
      </c>
      <c r="P684" s="837">
        <v>1</v>
      </c>
      <c r="Q684" s="850">
        <v>710</v>
      </c>
    </row>
    <row r="685" spans="1:17" ht="14.4" customHeight="1" x14ac:dyDescent="0.3">
      <c r="A685" s="831" t="s">
        <v>586</v>
      </c>
      <c r="B685" s="832" t="s">
        <v>6368</v>
      </c>
      <c r="C685" s="832" t="s">
        <v>6570</v>
      </c>
      <c r="D685" s="832" t="s">
        <v>7456</v>
      </c>
      <c r="E685" s="832" t="s">
        <v>6889</v>
      </c>
      <c r="F685" s="849">
        <v>1</v>
      </c>
      <c r="G685" s="849">
        <v>12262.25</v>
      </c>
      <c r="H685" s="849">
        <v>0.5</v>
      </c>
      <c r="I685" s="849">
        <v>12262.25</v>
      </c>
      <c r="J685" s="849">
        <v>2</v>
      </c>
      <c r="K685" s="849">
        <v>24524.5</v>
      </c>
      <c r="L685" s="849">
        <v>1</v>
      </c>
      <c r="M685" s="849">
        <v>12262.25</v>
      </c>
      <c r="N685" s="849"/>
      <c r="O685" s="849"/>
      <c r="P685" s="837"/>
      <c r="Q685" s="850"/>
    </row>
    <row r="686" spans="1:17" ht="14.4" customHeight="1" x14ac:dyDescent="0.3">
      <c r="A686" s="831" t="s">
        <v>586</v>
      </c>
      <c r="B686" s="832" t="s">
        <v>6368</v>
      </c>
      <c r="C686" s="832" t="s">
        <v>6570</v>
      </c>
      <c r="D686" s="832" t="s">
        <v>7457</v>
      </c>
      <c r="E686" s="832" t="s">
        <v>7458</v>
      </c>
      <c r="F686" s="849">
        <v>4</v>
      </c>
      <c r="G686" s="849">
        <v>8694.2800000000007</v>
      </c>
      <c r="H686" s="849">
        <v>0.28571428571428575</v>
      </c>
      <c r="I686" s="849">
        <v>2173.5700000000002</v>
      </c>
      <c r="J686" s="849">
        <v>14</v>
      </c>
      <c r="K686" s="849">
        <v>30429.98</v>
      </c>
      <c r="L686" s="849">
        <v>1</v>
      </c>
      <c r="M686" s="849">
        <v>2173.5700000000002</v>
      </c>
      <c r="N686" s="849">
        <v>10</v>
      </c>
      <c r="O686" s="849">
        <v>21735.7</v>
      </c>
      <c r="P686" s="837">
        <v>0.7142857142857143</v>
      </c>
      <c r="Q686" s="850">
        <v>2173.5700000000002</v>
      </c>
    </row>
    <row r="687" spans="1:17" ht="14.4" customHeight="1" x14ac:dyDescent="0.3">
      <c r="A687" s="831" t="s">
        <v>586</v>
      </c>
      <c r="B687" s="832" t="s">
        <v>6368</v>
      </c>
      <c r="C687" s="832" t="s">
        <v>6570</v>
      </c>
      <c r="D687" s="832" t="s">
        <v>7459</v>
      </c>
      <c r="E687" s="832" t="s">
        <v>7460</v>
      </c>
      <c r="F687" s="849"/>
      <c r="G687" s="849"/>
      <c r="H687" s="849"/>
      <c r="I687" s="849"/>
      <c r="J687" s="849"/>
      <c r="K687" s="849"/>
      <c r="L687" s="849"/>
      <c r="M687" s="849"/>
      <c r="N687" s="849">
        <v>2</v>
      </c>
      <c r="O687" s="849">
        <v>26548.94</v>
      </c>
      <c r="P687" s="837"/>
      <c r="Q687" s="850">
        <v>13274.47</v>
      </c>
    </row>
    <row r="688" spans="1:17" ht="14.4" customHeight="1" x14ac:dyDescent="0.3">
      <c r="A688" s="831" t="s">
        <v>586</v>
      </c>
      <c r="B688" s="832" t="s">
        <v>6368</v>
      </c>
      <c r="C688" s="832" t="s">
        <v>6570</v>
      </c>
      <c r="D688" s="832" t="s">
        <v>7461</v>
      </c>
      <c r="E688" s="832" t="s">
        <v>7462</v>
      </c>
      <c r="F688" s="849"/>
      <c r="G688" s="849"/>
      <c r="H688" s="849"/>
      <c r="I688" s="849"/>
      <c r="J688" s="849"/>
      <c r="K688" s="849"/>
      <c r="L688" s="849"/>
      <c r="M688" s="849"/>
      <c r="N688" s="849">
        <v>17</v>
      </c>
      <c r="O688" s="849">
        <v>41409.79</v>
      </c>
      <c r="P688" s="837"/>
      <c r="Q688" s="850">
        <v>2435.87</v>
      </c>
    </row>
    <row r="689" spans="1:17" ht="14.4" customHeight="1" x14ac:dyDescent="0.3">
      <c r="A689" s="831" t="s">
        <v>586</v>
      </c>
      <c r="B689" s="832" t="s">
        <v>6368</v>
      </c>
      <c r="C689" s="832" t="s">
        <v>6570</v>
      </c>
      <c r="D689" s="832" t="s">
        <v>7463</v>
      </c>
      <c r="E689" s="832" t="s">
        <v>7369</v>
      </c>
      <c r="F689" s="849"/>
      <c r="G689" s="849"/>
      <c r="H689" s="849"/>
      <c r="I689" s="849"/>
      <c r="J689" s="849">
        <v>1</v>
      </c>
      <c r="K689" s="849">
        <v>17120.98</v>
      </c>
      <c r="L689" s="849">
        <v>1</v>
      </c>
      <c r="M689" s="849">
        <v>17120.98</v>
      </c>
      <c r="N689" s="849"/>
      <c r="O689" s="849"/>
      <c r="P689" s="837"/>
      <c r="Q689" s="850"/>
    </row>
    <row r="690" spans="1:17" ht="14.4" customHeight="1" x14ac:dyDescent="0.3">
      <c r="A690" s="831" t="s">
        <v>586</v>
      </c>
      <c r="B690" s="832" t="s">
        <v>6368</v>
      </c>
      <c r="C690" s="832" t="s">
        <v>6570</v>
      </c>
      <c r="D690" s="832" t="s">
        <v>7464</v>
      </c>
      <c r="E690" s="832" t="s">
        <v>6583</v>
      </c>
      <c r="F690" s="849"/>
      <c r="G690" s="849"/>
      <c r="H690" s="849"/>
      <c r="I690" s="849"/>
      <c r="J690" s="849">
        <v>2</v>
      </c>
      <c r="K690" s="849">
        <v>3832.48</v>
      </c>
      <c r="L690" s="849">
        <v>1</v>
      </c>
      <c r="M690" s="849">
        <v>1916.24</v>
      </c>
      <c r="N690" s="849">
        <v>1</v>
      </c>
      <c r="O690" s="849">
        <v>1916.24</v>
      </c>
      <c r="P690" s="837">
        <v>0.5</v>
      </c>
      <c r="Q690" s="850">
        <v>1916.24</v>
      </c>
    </row>
    <row r="691" spans="1:17" ht="14.4" customHeight="1" x14ac:dyDescent="0.3">
      <c r="A691" s="831" t="s">
        <v>586</v>
      </c>
      <c r="B691" s="832" t="s">
        <v>6368</v>
      </c>
      <c r="C691" s="832" t="s">
        <v>6570</v>
      </c>
      <c r="D691" s="832" t="s">
        <v>7465</v>
      </c>
      <c r="E691" s="832" t="s">
        <v>7466</v>
      </c>
      <c r="F691" s="849"/>
      <c r="G691" s="849"/>
      <c r="H691" s="849"/>
      <c r="I691" s="849"/>
      <c r="J691" s="849">
        <v>2</v>
      </c>
      <c r="K691" s="849">
        <v>7569.6</v>
      </c>
      <c r="L691" s="849">
        <v>1</v>
      </c>
      <c r="M691" s="849">
        <v>3784.8</v>
      </c>
      <c r="N691" s="849">
        <v>4</v>
      </c>
      <c r="O691" s="849">
        <v>15139.2</v>
      </c>
      <c r="P691" s="837">
        <v>2</v>
      </c>
      <c r="Q691" s="850">
        <v>3784.8</v>
      </c>
    </row>
    <row r="692" spans="1:17" ht="14.4" customHeight="1" x14ac:dyDescent="0.3">
      <c r="A692" s="831" t="s">
        <v>586</v>
      </c>
      <c r="B692" s="832" t="s">
        <v>6368</v>
      </c>
      <c r="C692" s="832" t="s">
        <v>6570</v>
      </c>
      <c r="D692" s="832" t="s">
        <v>7467</v>
      </c>
      <c r="E692" s="832" t="s">
        <v>7278</v>
      </c>
      <c r="F692" s="849"/>
      <c r="G692" s="849"/>
      <c r="H692" s="849"/>
      <c r="I692" s="849"/>
      <c r="J692" s="849">
        <v>1</v>
      </c>
      <c r="K692" s="849">
        <v>376.2</v>
      </c>
      <c r="L692" s="849">
        <v>1</v>
      </c>
      <c r="M692" s="849">
        <v>376.2</v>
      </c>
      <c r="N692" s="849"/>
      <c r="O692" s="849"/>
      <c r="P692" s="837"/>
      <c r="Q692" s="850"/>
    </row>
    <row r="693" spans="1:17" ht="14.4" customHeight="1" x14ac:dyDescent="0.3">
      <c r="A693" s="831" t="s">
        <v>586</v>
      </c>
      <c r="B693" s="832" t="s">
        <v>6368</v>
      </c>
      <c r="C693" s="832" t="s">
        <v>6570</v>
      </c>
      <c r="D693" s="832" t="s">
        <v>7468</v>
      </c>
      <c r="E693" s="832" t="s">
        <v>7469</v>
      </c>
      <c r="F693" s="849"/>
      <c r="G693" s="849"/>
      <c r="H693" s="849"/>
      <c r="I693" s="849"/>
      <c r="J693" s="849">
        <v>2</v>
      </c>
      <c r="K693" s="849">
        <v>15504</v>
      </c>
      <c r="L693" s="849">
        <v>1</v>
      </c>
      <c r="M693" s="849">
        <v>7752</v>
      </c>
      <c r="N693" s="849"/>
      <c r="O693" s="849"/>
      <c r="P693" s="837"/>
      <c r="Q693" s="850"/>
    </row>
    <row r="694" spans="1:17" ht="14.4" customHeight="1" x14ac:dyDescent="0.3">
      <c r="A694" s="831" t="s">
        <v>586</v>
      </c>
      <c r="B694" s="832" t="s">
        <v>6368</v>
      </c>
      <c r="C694" s="832" t="s">
        <v>6570</v>
      </c>
      <c r="D694" s="832" t="s">
        <v>7470</v>
      </c>
      <c r="E694" s="832" t="s">
        <v>7471</v>
      </c>
      <c r="F694" s="849"/>
      <c r="G694" s="849"/>
      <c r="H694" s="849"/>
      <c r="I694" s="849"/>
      <c r="J694" s="849">
        <v>1</v>
      </c>
      <c r="K694" s="849">
        <v>2007.44</v>
      </c>
      <c r="L694" s="849">
        <v>1</v>
      </c>
      <c r="M694" s="849">
        <v>2007.44</v>
      </c>
      <c r="N694" s="849"/>
      <c r="O694" s="849"/>
      <c r="P694" s="837"/>
      <c r="Q694" s="850"/>
    </row>
    <row r="695" spans="1:17" ht="14.4" customHeight="1" x14ac:dyDescent="0.3">
      <c r="A695" s="831" t="s">
        <v>586</v>
      </c>
      <c r="B695" s="832" t="s">
        <v>6368</v>
      </c>
      <c r="C695" s="832" t="s">
        <v>6570</v>
      </c>
      <c r="D695" s="832" t="s">
        <v>7472</v>
      </c>
      <c r="E695" s="832" t="s">
        <v>7473</v>
      </c>
      <c r="F695" s="849"/>
      <c r="G695" s="849"/>
      <c r="H695" s="849"/>
      <c r="I695" s="849"/>
      <c r="J695" s="849">
        <v>2</v>
      </c>
      <c r="K695" s="849">
        <v>24563.9</v>
      </c>
      <c r="L695" s="849">
        <v>1</v>
      </c>
      <c r="M695" s="849">
        <v>12281.95</v>
      </c>
      <c r="N695" s="849"/>
      <c r="O695" s="849"/>
      <c r="P695" s="837"/>
      <c r="Q695" s="850"/>
    </row>
    <row r="696" spans="1:17" ht="14.4" customHeight="1" x14ac:dyDescent="0.3">
      <c r="A696" s="831" t="s">
        <v>586</v>
      </c>
      <c r="B696" s="832" t="s">
        <v>6368</v>
      </c>
      <c r="C696" s="832" t="s">
        <v>6570</v>
      </c>
      <c r="D696" s="832" t="s">
        <v>7474</v>
      </c>
      <c r="E696" s="832" t="s">
        <v>7262</v>
      </c>
      <c r="F696" s="849"/>
      <c r="G696" s="849"/>
      <c r="H696" s="849"/>
      <c r="I696" s="849"/>
      <c r="J696" s="849"/>
      <c r="K696" s="849"/>
      <c r="L696" s="849"/>
      <c r="M696" s="849"/>
      <c r="N696" s="849">
        <v>14</v>
      </c>
      <c r="O696" s="849">
        <v>2072</v>
      </c>
      <c r="P696" s="837"/>
      <c r="Q696" s="850">
        <v>148</v>
      </c>
    </row>
    <row r="697" spans="1:17" ht="14.4" customHeight="1" x14ac:dyDescent="0.3">
      <c r="A697" s="831" t="s">
        <v>586</v>
      </c>
      <c r="B697" s="832" t="s">
        <v>6368</v>
      </c>
      <c r="C697" s="832" t="s">
        <v>6570</v>
      </c>
      <c r="D697" s="832" t="s">
        <v>7475</v>
      </c>
      <c r="E697" s="832" t="s">
        <v>7168</v>
      </c>
      <c r="F697" s="849"/>
      <c r="G697" s="849"/>
      <c r="H697" s="849"/>
      <c r="I697" s="849"/>
      <c r="J697" s="849">
        <v>1</v>
      </c>
      <c r="K697" s="849">
        <v>5181.82</v>
      </c>
      <c r="L697" s="849">
        <v>1</v>
      </c>
      <c r="M697" s="849">
        <v>5181.82</v>
      </c>
      <c r="N697" s="849"/>
      <c r="O697" s="849"/>
      <c r="P697" s="837"/>
      <c r="Q697" s="850"/>
    </row>
    <row r="698" spans="1:17" ht="14.4" customHeight="1" x14ac:dyDescent="0.3">
      <c r="A698" s="831" t="s">
        <v>586</v>
      </c>
      <c r="B698" s="832" t="s">
        <v>6368</v>
      </c>
      <c r="C698" s="832" t="s">
        <v>6570</v>
      </c>
      <c r="D698" s="832" t="s">
        <v>7476</v>
      </c>
      <c r="E698" s="832" t="s">
        <v>7477</v>
      </c>
      <c r="F698" s="849"/>
      <c r="G698" s="849"/>
      <c r="H698" s="849"/>
      <c r="I698" s="849"/>
      <c r="J698" s="849">
        <v>1</v>
      </c>
      <c r="K698" s="849">
        <v>8390.4</v>
      </c>
      <c r="L698" s="849">
        <v>1</v>
      </c>
      <c r="M698" s="849">
        <v>8390.4</v>
      </c>
      <c r="N698" s="849">
        <v>1</v>
      </c>
      <c r="O698" s="849">
        <v>8390.4</v>
      </c>
      <c r="P698" s="837">
        <v>1</v>
      </c>
      <c r="Q698" s="850">
        <v>8390.4</v>
      </c>
    </row>
    <row r="699" spans="1:17" ht="14.4" customHeight="1" x14ac:dyDescent="0.3">
      <c r="A699" s="831" t="s">
        <v>586</v>
      </c>
      <c r="B699" s="832" t="s">
        <v>6368</v>
      </c>
      <c r="C699" s="832" t="s">
        <v>6570</v>
      </c>
      <c r="D699" s="832" t="s">
        <v>7478</v>
      </c>
      <c r="E699" s="832" t="s">
        <v>7479</v>
      </c>
      <c r="F699" s="849"/>
      <c r="G699" s="849"/>
      <c r="H699" s="849"/>
      <c r="I699" s="849"/>
      <c r="J699" s="849">
        <v>1</v>
      </c>
      <c r="K699" s="849">
        <v>1696.53</v>
      </c>
      <c r="L699" s="849">
        <v>1</v>
      </c>
      <c r="M699" s="849">
        <v>1696.53</v>
      </c>
      <c r="N699" s="849"/>
      <c r="O699" s="849"/>
      <c r="P699" s="837"/>
      <c r="Q699" s="850"/>
    </row>
    <row r="700" spans="1:17" ht="14.4" customHeight="1" x14ac:dyDescent="0.3">
      <c r="A700" s="831" t="s">
        <v>586</v>
      </c>
      <c r="B700" s="832" t="s">
        <v>6368</v>
      </c>
      <c r="C700" s="832" t="s">
        <v>6570</v>
      </c>
      <c r="D700" s="832" t="s">
        <v>7480</v>
      </c>
      <c r="E700" s="832" t="s">
        <v>7481</v>
      </c>
      <c r="F700" s="849"/>
      <c r="G700" s="849"/>
      <c r="H700" s="849"/>
      <c r="I700" s="849"/>
      <c r="J700" s="849">
        <v>1</v>
      </c>
      <c r="K700" s="849">
        <v>12224.95</v>
      </c>
      <c r="L700" s="849">
        <v>1</v>
      </c>
      <c r="M700" s="849">
        <v>12224.95</v>
      </c>
      <c r="N700" s="849"/>
      <c r="O700" s="849"/>
      <c r="P700" s="837"/>
      <c r="Q700" s="850"/>
    </row>
    <row r="701" spans="1:17" ht="14.4" customHeight="1" x14ac:dyDescent="0.3">
      <c r="A701" s="831" t="s">
        <v>586</v>
      </c>
      <c r="B701" s="832" t="s">
        <v>6368</v>
      </c>
      <c r="C701" s="832" t="s">
        <v>6570</v>
      </c>
      <c r="D701" s="832" t="s">
        <v>7482</v>
      </c>
      <c r="E701" s="832" t="s">
        <v>7483</v>
      </c>
      <c r="F701" s="849"/>
      <c r="G701" s="849"/>
      <c r="H701" s="849"/>
      <c r="I701" s="849"/>
      <c r="J701" s="849">
        <v>9</v>
      </c>
      <c r="K701" s="849">
        <v>5745.6</v>
      </c>
      <c r="L701" s="849">
        <v>1</v>
      </c>
      <c r="M701" s="849">
        <v>638.40000000000009</v>
      </c>
      <c r="N701" s="849"/>
      <c r="O701" s="849"/>
      <c r="P701" s="837"/>
      <c r="Q701" s="850"/>
    </row>
    <row r="702" spans="1:17" ht="14.4" customHeight="1" x14ac:dyDescent="0.3">
      <c r="A702" s="831" t="s">
        <v>586</v>
      </c>
      <c r="B702" s="832" t="s">
        <v>6368</v>
      </c>
      <c r="C702" s="832" t="s">
        <v>6570</v>
      </c>
      <c r="D702" s="832" t="s">
        <v>7484</v>
      </c>
      <c r="E702" s="832" t="s">
        <v>7407</v>
      </c>
      <c r="F702" s="849"/>
      <c r="G702" s="849"/>
      <c r="H702" s="849"/>
      <c r="I702" s="849"/>
      <c r="J702" s="849">
        <v>2</v>
      </c>
      <c r="K702" s="849">
        <v>642.79999999999995</v>
      </c>
      <c r="L702" s="849">
        <v>1</v>
      </c>
      <c r="M702" s="849">
        <v>321.39999999999998</v>
      </c>
      <c r="N702" s="849"/>
      <c r="O702" s="849"/>
      <c r="P702" s="837"/>
      <c r="Q702" s="850"/>
    </row>
    <row r="703" spans="1:17" ht="14.4" customHeight="1" x14ac:dyDescent="0.3">
      <c r="A703" s="831" t="s">
        <v>586</v>
      </c>
      <c r="B703" s="832" t="s">
        <v>6368</v>
      </c>
      <c r="C703" s="832" t="s">
        <v>6570</v>
      </c>
      <c r="D703" s="832" t="s">
        <v>7485</v>
      </c>
      <c r="E703" s="832" t="s">
        <v>7486</v>
      </c>
      <c r="F703" s="849"/>
      <c r="G703" s="849"/>
      <c r="H703" s="849"/>
      <c r="I703" s="849"/>
      <c r="J703" s="849">
        <v>2</v>
      </c>
      <c r="K703" s="849">
        <v>20341.740000000002</v>
      </c>
      <c r="L703" s="849">
        <v>1</v>
      </c>
      <c r="M703" s="849">
        <v>10170.870000000001</v>
      </c>
      <c r="N703" s="849">
        <v>3</v>
      </c>
      <c r="O703" s="849">
        <v>30512.61</v>
      </c>
      <c r="P703" s="837">
        <v>1.5</v>
      </c>
      <c r="Q703" s="850">
        <v>10170.870000000001</v>
      </c>
    </row>
    <row r="704" spans="1:17" ht="14.4" customHeight="1" x14ac:dyDescent="0.3">
      <c r="A704" s="831" t="s">
        <v>586</v>
      </c>
      <c r="B704" s="832" t="s">
        <v>6368</v>
      </c>
      <c r="C704" s="832" t="s">
        <v>6570</v>
      </c>
      <c r="D704" s="832" t="s">
        <v>7487</v>
      </c>
      <c r="E704" s="832" t="s">
        <v>7488</v>
      </c>
      <c r="F704" s="849"/>
      <c r="G704" s="849"/>
      <c r="H704" s="849"/>
      <c r="I704" s="849"/>
      <c r="J704" s="849">
        <v>1</v>
      </c>
      <c r="K704" s="849">
        <v>19743.759999999998</v>
      </c>
      <c r="L704" s="849">
        <v>1</v>
      </c>
      <c r="M704" s="849">
        <v>19743.759999999998</v>
      </c>
      <c r="N704" s="849"/>
      <c r="O704" s="849"/>
      <c r="P704" s="837"/>
      <c r="Q704" s="850"/>
    </row>
    <row r="705" spans="1:17" ht="14.4" customHeight="1" x14ac:dyDescent="0.3">
      <c r="A705" s="831" t="s">
        <v>586</v>
      </c>
      <c r="B705" s="832" t="s">
        <v>6368</v>
      </c>
      <c r="C705" s="832" t="s">
        <v>6570</v>
      </c>
      <c r="D705" s="832" t="s">
        <v>7489</v>
      </c>
      <c r="E705" s="832" t="s">
        <v>7490</v>
      </c>
      <c r="F705" s="849"/>
      <c r="G705" s="849"/>
      <c r="H705" s="849"/>
      <c r="I705" s="849"/>
      <c r="J705" s="849">
        <v>1</v>
      </c>
      <c r="K705" s="849">
        <v>5470.86</v>
      </c>
      <c r="L705" s="849">
        <v>1</v>
      </c>
      <c r="M705" s="849">
        <v>5470.86</v>
      </c>
      <c r="N705" s="849">
        <v>1</v>
      </c>
      <c r="O705" s="849">
        <v>5470.86</v>
      </c>
      <c r="P705" s="837">
        <v>1</v>
      </c>
      <c r="Q705" s="850">
        <v>5470.86</v>
      </c>
    </row>
    <row r="706" spans="1:17" ht="14.4" customHeight="1" x14ac:dyDescent="0.3">
      <c r="A706" s="831" t="s">
        <v>586</v>
      </c>
      <c r="B706" s="832" t="s">
        <v>6368</v>
      </c>
      <c r="C706" s="832" t="s">
        <v>6570</v>
      </c>
      <c r="D706" s="832" t="s">
        <v>7491</v>
      </c>
      <c r="E706" s="832" t="s">
        <v>7492</v>
      </c>
      <c r="F706" s="849"/>
      <c r="G706" s="849"/>
      <c r="H706" s="849"/>
      <c r="I706" s="849"/>
      <c r="J706" s="849">
        <v>6</v>
      </c>
      <c r="K706" s="849">
        <v>2831.7599999999998</v>
      </c>
      <c r="L706" s="849">
        <v>1</v>
      </c>
      <c r="M706" s="849">
        <v>471.96</v>
      </c>
      <c r="N706" s="849">
        <v>5</v>
      </c>
      <c r="O706" s="849">
        <v>2359.7999999999997</v>
      </c>
      <c r="P706" s="837">
        <v>0.83333333333333326</v>
      </c>
      <c r="Q706" s="850">
        <v>471.95999999999992</v>
      </c>
    </row>
    <row r="707" spans="1:17" ht="14.4" customHeight="1" x14ac:dyDescent="0.3">
      <c r="A707" s="831" t="s">
        <v>586</v>
      </c>
      <c r="B707" s="832" t="s">
        <v>6368</v>
      </c>
      <c r="C707" s="832" t="s">
        <v>6570</v>
      </c>
      <c r="D707" s="832" t="s">
        <v>7493</v>
      </c>
      <c r="E707" s="832" t="s">
        <v>7494</v>
      </c>
      <c r="F707" s="849"/>
      <c r="G707" s="849"/>
      <c r="H707" s="849"/>
      <c r="I707" s="849"/>
      <c r="J707" s="849">
        <v>1</v>
      </c>
      <c r="K707" s="849">
        <v>615.6</v>
      </c>
      <c r="L707" s="849">
        <v>1</v>
      </c>
      <c r="M707" s="849">
        <v>615.6</v>
      </c>
      <c r="N707" s="849"/>
      <c r="O707" s="849"/>
      <c r="P707" s="837"/>
      <c r="Q707" s="850"/>
    </row>
    <row r="708" spans="1:17" ht="14.4" customHeight="1" x14ac:dyDescent="0.3">
      <c r="A708" s="831" t="s">
        <v>586</v>
      </c>
      <c r="B708" s="832" t="s">
        <v>6368</v>
      </c>
      <c r="C708" s="832" t="s">
        <v>6570</v>
      </c>
      <c r="D708" s="832" t="s">
        <v>7495</v>
      </c>
      <c r="E708" s="832" t="s">
        <v>6973</v>
      </c>
      <c r="F708" s="849">
        <v>1</v>
      </c>
      <c r="G708" s="849">
        <v>14193</v>
      </c>
      <c r="H708" s="849">
        <v>0.33333333333333331</v>
      </c>
      <c r="I708" s="849">
        <v>14193</v>
      </c>
      <c r="J708" s="849">
        <v>3</v>
      </c>
      <c r="K708" s="849">
        <v>42579</v>
      </c>
      <c r="L708" s="849">
        <v>1</v>
      </c>
      <c r="M708" s="849">
        <v>14193</v>
      </c>
      <c r="N708" s="849">
        <v>1</v>
      </c>
      <c r="O708" s="849">
        <v>14193</v>
      </c>
      <c r="P708" s="837">
        <v>0.33333333333333331</v>
      </c>
      <c r="Q708" s="850">
        <v>14193</v>
      </c>
    </row>
    <row r="709" spans="1:17" ht="14.4" customHeight="1" x14ac:dyDescent="0.3">
      <c r="A709" s="831" t="s">
        <v>586</v>
      </c>
      <c r="B709" s="832" t="s">
        <v>6368</v>
      </c>
      <c r="C709" s="832" t="s">
        <v>6570</v>
      </c>
      <c r="D709" s="832" t="s">
        <v>7496</v>
      </c>
      <c r="E709" s="832" t="s">
        <v>7455</v>
      </c>
      <c r="F709" s="849">
        <v>4</v>
      </c>
      <c r="G709" s="849">
        <v>3059.32</v>
      </c>
      <c r="H709" s="849">
        <v>0.50000000000000011</v>
      </c>
      <c r="I709" s="849">
        <v>764.83</v>
      </c>
      <c r="J709" s="849">
        <v>8</v>
      </c>
      <c r="K709" s="849">
        <v>6118.6399999999994</v>
      </c>
      <c r="L709" s="849">
        <v>1</v>
      </c>
      <c r="M709" s="849">
        <v>764.82999999999993</v>
      </c>
      <c r="N709" s="849">
        <v>7</v>
      </c>
      <c r="O709" s="849">
        <v>5353.8099999999995</v>
      </c>
      <c r="P709" s="837">
        <v>0.875</v>
      </c>
      <c r="Q709" s="850">
        <v>764.82999999999993</v>
      </c>
    </row>
    <row r="710" spans="1:17" ht="14.4" customHeight="1" x14ac:dyDescent="0.3">
      <c r="A710" s="831" t="s">
        <v>586</v>
      </c>
      <c r="B710" s="832" t="s">
        <v>6368</v>
      </c>
      <c r="C710" s="832" t="s">
        <v>6570</v>
      </c>
      <c r="D710" s="832" t="s">
        <v>7497</v>
      </c>
      <c r="E710" s="832" t="s">
        <v>7498</v>
      </c>
      <c r="F710" s="849"/>
      <c r="G710" s="849"/>
      <c r="H710" s="849"/>
      <c r="I710" s="849"/>
      <c r="J710" s="849">
        <v>4</v>
      </c>
      <c r="K710" s="849">
        <v>3692.8</v>
      </c>
      <c r="L710" s="849">
        <v>1</v>
      </c>
      <c r="M710" s="849">
        <v>923.2</v>
      </c>
      <c r="N710" s="849"/>
      <c r="O710" s="849"/>
      <c r="P710" s="837"/>
      <c r="Q710" s="850"/>
    </row>
    <row r="711" spans="1:17" ht="14.4" customHeight="1" x14ac:dyDescent="0.3">
      <c r="A711" s="831" t="s">
        <v>586</v>
      </c>
      <c r="B711" s="832" t="s">
        <v>6368</v>
      </c>
      <c r="C711" s="832" t="s">
        <v>6570</v>
      </c>
      <c r="D711" s="832" t="s">
        <v>7499</v>
      </c>
      <c r="E711" s="832" t="s">
        <v>7500</v>
      </c>
      <c r="F711" s="849"/>
      <c r="G711" s="849"/>
      <c r="H711" s="849"/>
      <c r="I711" s="849"/>
      <c r="J711" s="849">
        <v>4</v>
      </c>
      <c r="K711" s="849">
        <v>11757.84</v>
      </c>
      <c r="L711" s="849">
        <v>1</v>
      </c>
      <c r="M711" s="849">
        <v>2939.46</v>
      </c>
      <c r="N711" s="849">
        <v>8</v>
      </c>
      <c r="O711" s="849">
        <v>23515.679999999997</v>
      </c>
      <c r="P711" s="837">
        <v>1.9999999999999998</v>
      </c>
      <c r="Q711" s="850">
        <v>2939.4599999999996</v>
      </c>
    </row>
    <row r="712" spans="1:17" ht="14.4" customHeight="1" x14ac:dyDescent="0.3">
      <c r="A712" s="831" t="s">
        <v>586</v>
      </c>
      <c r="B712" s="832" t="s">
        <v>6368</v>
      </c>
      <c r="C712" s="832" t="s">
        <v>6570</v>
      </c>
      <c r="D712" s="832" t="s">
        <v>7501</v>
      </c>
      <c r="E712" s="832" t="s">
        <v>7502</v>
      </c>
      <c r="F712" s="849"/>
      <c r="G712" s="849"/>
      <c r="H712" s="849"/>
      <c r="I712" s="849"/>
      <c r="J712" s="849"/>
      <c r="K712" s="849"/>
      <c r="L712" s="849"/>
      <c r="M712" s="849"/>
      <c r="N712" s="849">
        <v>1</v>
      </c>
      <c r="O712" s="849">
        <v>291.22000000000003</v>
      </c>
      <c r="P712" s="837"/>
      <c r="Q712" s="850">
        <v>291.22000000000003</v>
      </c>
    </row>
    <row r="713" spans="1:17" ht="14.4" customHeight="1" x14ac:dyDescent="0.3">
      <c r="A713" s="831" t="s">
        <v>586</v>
      </c>
      <c r="B713" s="832" t="s">
        <v>6368</v>
      </c>
      <c r="C713" s="832" t="s">
        <v>6570</v>
      </c>
      <c r="D713" s="832" t="s">
        <v>7503</v>
      </c>
      <c r="E713" s="832" t="s">
        <v>7504</v>
      </c>
      <c r="F713" s="849"/>
      <c r="G713" s="849"/>
      <c r="H713" s="849"/>
      <c r="I713" s="849"/>
      <c r="J713" s="849"/>
      <c r="K713" s="849"/>
      <c r="L713" s="849"/>
      <c r="M713" s="849"/>
      <c r="N713" s="849">
        <v>1</v>
      </c>
      <c r="O713" s="849">
        <v>1728.65</v>
      </c>
      <c r="P713" s="837"/>
      <c r="Q713" s="850">
        <v>1728.65</v>
      </c>
    </row>
    <row r="714" spans="1:17" ht="14.4" customHeight="1" x14ac:dyDescent="0.3">
      <c r="A714" s="831" t="s">
        <v>586</v>
      </c>
      <c r="B714" s="832" t="s">
        <v>6368</v>
      </c>
      <c r="C714" s="832" t="s">
        <v>6570</v>
      </c>
      <c r="D714" s="832" t="s">
        <v>7505</v>
      </c>
      <c r="E714" s="832" t="s">
        <v>7506</v>
      </c>
      <c r="F714" s="849">
        <v>1</v>
      </c>
      <c r="G714" s="849">
        <v>5286.49</v>
      </c>
      <c r="H714" s="849"/>
      <c r="I714" s="849">
        <v>5286.49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586</v>
      </c>
      <c r="B715" s="832" t="s">
        <v>6368</v>
      </c>
      <c r="C715" s="832" t="s">
        <v>6570</v>
      </c>
      <c r="D715" s="832" t="s">
        <v>7507</v>
      </c>
      <c r="E715" s="832" t="s">
        <v>7508</v>
      </c>
      <c r="F715" s="849"/>
      <c r="G715" s="849"/>
      <c r="H715" s="849"/>
      <c r="I715" s="849"/>
      <c r="J715" s="849">
        <v>1</v>
      </c>
      <c r="K715" s="849">
        <v>6741.38</v>
      </c>
      <c r="L715" s="849">
        <v>1</v>
      </c>
      <c r="M715" s="849">
        <v>6741.38</v>
      </c>
      <c r="N715" s="849">
        <v>10</v>
      </c>
      <c r="O715" s="849">
        <v>67413.8</v>
      </c>
      <c r="P715" s="837">
        <v>10</v>
      </c>
      <c r="Q715" s="850">
        <v>6741.38</v>
      </c>
    </row>
    <row r="716" spans="1:17" ht="14.4" customHeight="1" x14ac:dyDescent="0.3">
      <c r="A716" s="831" t="s">
        <v>586</v>
      </c>
      <c r="B716" s="832" t="s">
        <v>6368</v>
      </c>
      <c r="C716" s="832" t="s">
        <v>6570</v>
      </c>
      <c r="D716" s="832" t="s">
        <v>7509</v>
      </c>
      <c r="E716" s="832" t="s">
        <v>7510</v>
      </c>
      <c r="F716" s="849"/>
      <c r="G716" s="849"/>
      <c r="H716" s="849"/>
      <c r="I716" s="849"/>
      <c r="J716" s="849">
        <v>1</v>
      </c>
      <c r="K716" s="849">
        <v>2035.4</v>
      </c>
      <c r="L716" s="849">
        <v>1</v>
      </c>
      <c r="M716" s="849">
        <v>2035.4</v>
      </c>
      <c r="N716" s="849">
        <v>1</v>
      </c>
      <c r="O716" s="849">
        <v>2035.4</v>
      </c>
      <c r="P716" s="837">
        <v>1</v>
      </c>
      <c r="Q716" s="850">
        <v>2035.4</v>
      </c>
    </row>
    <row r="717" spans="1:17" ht="14.4" customHeight="1" x14ac:dyDescent="0.3">
      <c r="A717" s="831" t="s">
        <v>586</v>
      </c>
      <c r="B717" s="832" t="s">
        <v>6368</v>
      </c>
      <c r="C717" s="832" t="s">
        <v>6570</v>
      </c>
      <c r="D717" s="832" t="s">
        <v>7511</v>
      </c>
      <c r="E717" s="832" t="s">
        <v>7512</v>
      </c>
      <c r="F717" s="849"/>
      <c r="G717" s="849"/>
      <c r="H717" s="849"/>
      <c r="I717" s="849"/>
      <c r="J717" s="849"/>
      <c r="K717" s="849"/>
      <c r="L717" s="849"/>
      <c r="M717" s="849"/>
      <c r="N717" s="849">
        <v>2</v>
      </c>
      <c r="O717" s="849">
        <v>6657.6</v>
      </c>
      <c r="P717" s="837"/>
      <c r="Q717" s="850">
        <v>3328.8</v>
      </c>
    </row>
    <row r="718" spans="1:17" ht="14.4" customHeight="1" x14ac:dyDescent="0.3">
      <c r="A718" s="831" t="s">
        <v>586</v>
      </c>
      <c r="B718" s="832" t="s">
        <v>6368</v>
      </c>
      <c r="C718" s="832" t="s">
        <v>6570</v>
      </c>
      <c r="D718" s="832" t="s">
        <v>7513</v>
      </c>
      <c r="E718" s="832" t="s">
        <v>7514</v>
      </c>
      <c r="F718" s="849"/>
      <c r="G718" s="849"/>
      <c r="H718" s="849"/>
      <c r="I718" s="849"/>
      <c r="J718" s="849"/>
      <c r="K718" s="849"/>
      <c r="L718" s="849"/>
      <c r="M718" s="849"/>
      <c r="N718" s="849">
        <v>2</v>
      </c>
      <c r="O718" s="849">
        <v>2723.56</v>
      </c>
      <c r="P718" s="837"/>
      <c r="Q718" s="850">
        <v>1361.78</v>
      </c>
    </row>
    <row r="719" spans="1:17" ht="14.4" customHeight="1" x14ac:dyDescent="0.3">
      <c r="A719" s="831" t="s">
        <v>586</v>
      </c>
      <c r="B719" s="832" t="s">
        <v>6368</v>
      </c>
      <c r="C719" s="832" t="s">
        <v>6570</v>
      </c>
      <c r="D719" s="832" t="s">
        <v>7515</v>
      </c>
      <c r="E719" s="832" t="s">
        <v>7516</v>
      </c>
      <c r="F719" s="849"/>
      <c r="G719" s="849"/>
      <c r="H719" s="849"/>
      <c r="I719" s="849"/>
      <c r="J719" s="849"/>
      <c r="K719" s="849"/>
      <c r="L719" s="849"/>
      <c r="M719" s="849"/>
      <c r="N719" s="849">
        <v>1</v>
      </c>
      <c r="O719" s="849">
        <v>2999.24</v>
      </c>
      <c r="P719" s="837"/>
      <c r="Q719" s="850">
        <v>2999.24</v>
      </c>
    </row>
    <row r="720" spans="1:17" ht="14.4" customHeight="1" x14ac:dyDescent="0.3">
      <c r="A720" s="831" t="s">
        <v>586</v>
      </c>
      <c r="B720" s="832" t="s">
        <v>6368</v>
      </c>
      <c r="C720" s="832" t="s">
        <v>6570</v>
      </c>
      <c r="D720" s="832" t="s">
        <v>7517</v>
      </c>
      <c r="E720" s="832" t="s">
        <v>7518</v>
      </c>
      <c r="F720" s="849"/>
      <c r="G720" s="849"/>
      <c r="H720" s="849"/>
      <c r="I720" s="849"/>
      <c r="J720" s="849"/>
      <c r="K720" s="849"/>
      <c r="L720" s="849"/>
      <c r="M720" s="849"/>
      <c r="N720" s="849">
        <v>1</v>
      </c>
      <c r="O720" s="849">
        <v>307.8</v>
      </c>
      <c r="P720" s="837"/>
      <c r="Q720" s="850">
        <v>307.8</v>
      </c>
    </row>
    <row r="721" spans="1:17" ht="14.4" customHeight="1" x14ac:dyDescent="0.3">
      <c r="A721" s="831" t="s">
        <v>586</v>
      </c>
      <c r="B721" s="832" t="s">
        <v>6368</v>
      </c>
      <c r="C721" s="832" t="s">
        <v>6570</v>
      </c>
      <c r="D721" s="832" t="s">
        <v>7519</v>
      </c>
      <c r="E721" s="832" t="s">
        <v>7520</v>
      </c>
      <c r="F721" s="849"/>
      <c r="G721" s="849"/>
      <c r="H721" s="849"/>
      <c r="I721" s="849"/>
      <c r="J721" s="849"/>
      <c r="K721" s="849"/>
      <c r="L721" s="849"/>
      <c r="M721" s="849"/>
      <c r="N721" s="849">
        <v>2</v>
      </c>
      <c r="O721" s="849">
        <v>91330.58</v>
      </c>
      <c r="P721" s="837"/>
      <c r="Q721" s="850">
        <v>45665.29</v>
      </c>
    </row>
    <row r="722" spans="1:17" ht="14.4" customHeight="1" x14ac:dyDescent="0.3">
      <c r="A722" s="831" t="s">
        <v>586</v>
      </c>
      <c r="B722" s="832" t="s">
        <v>6368</v>
      </c>
      <c r="C722" s="832" t="s">
        <v>6570</v>
      </c>
      <c r="D722" s="832" t="s">
        <v>7521</v>
      </c>
      <c r="E722" s="832" t="s">
        <v>7522</v>
      </c>
      <c r="F722" s="849"/>
      <c r="G722" s="849"/>
      <c r="H722" s="849"/>
      <c r="I722" s="849"/>
      <c r="J722" s="849">
        <v>1</v>
      </c>
      <c r="K722" s="849">
        <v>3898.38</v>
      </c>
      <c r="L722" s="849">
        <v>1</v>
      </c>
      <c r="M722" s="849">
        <v>3898.38</v>
      </c>
      <c r="N722" s="849">
        <v>7</v>
      </c>
      <c r="O722" s="849">
        <v>27288.66</v>
      </c>
      <c r="P722" s="837">
        <v>7</v>
      </c>
      <c r="Q722" s="850">
        <v>3898.38</v>
      </c>
    </row>
    <row r="723" spans="1:17" ht="14.4" customHeight="1" x14ac:dyDescent="0.3">
      <c r="A723" s="831" t="s">
        <v>586</v>
      </c>
      <c r="B723" s="832" t="s">
        <v>6368</v>
      </c>
      <c r="C723" s="832" t="s">
        <v>6570</v>
      </c>
      <c r="D723" s="832" t="s">
        <v>7523</v>
      </c>
      <c r="E723" s="832" t="s">
        <v>7520</v>
      </c>
      <c r="F723" s="849"/>
      <c r="G723" s="849"/>
      <c r="H723" s="849"/>
      <c r="I723" s="849"/>
      <c r="J723" s="849"/>
      <c r="K723" s="849"/>
      <c r="L723" s="849"/>
      <c r="M723" s="849"/>
      <c r="N723" s="849">
        <v>2</v>
      </c>
      <c r="O723" s="849">
        <v>71351.56</v>
      </c>
      <c r="P723" s="837"/>
      <c r="Q723" s="850">
        <v>35675.78</v>
      </c>
    </row>
    <row r="724" spans="1:17" ht="14.4" customHeight="1" x14ac:dyDescent="0.3">
      <c r="A724" s="831" t="s">
        <v>586</v>
      </c>
      <c r="B724" s="832" t="s">
        <v>6368</v>
      </c>
      <c r="C724" s="832" t="s">
        <v>6570</v>
      </c>
      <c r="D724" s="832" t="s">
        <v>7524</v>
      </c>
      <c r="E724" s="832" t="s">
        <v>7525</v>
      </c>
      <c r="F724" s="849"/>
      <c r="G724" s="849"/>
      <c r="H724" s="849"/>
      <c r="I724" s="849"/>
      <c r="J724" s="849">
        <v>2</v>
      </c>
      <c r="K724" s="849">
        <v>5506.2</v>
      </c>
      <c r="L724" s="849">
        <v>1</v>
      </c>
      <c r="M724" s="849">
        <v>2753.1</v>
      </c>
      <c r="N724" s="849">
        <v>4</v>
      </c>
      <c r="O724" s="849">
        <v>11012.4</v>
      </c>
      <c r="P724" s="837">
        <v>2</v>
      </c>
      <c r="Q724" s="850">
        <v>2753.1</v>
      </c>
    </row>
    <row r="725" spans="1:17" ht="14.4" customHeight="1" x14ac:dyDescent="0.3">
      <c r="A725" s="831" t="s">
        <v>586</v>
      </c>
      <c r="B725" s="832" t="s">
        <v>6368</v>
      </c>
      <c r="C725" s="832" t="s">
        <v>6570</v>
      </c>
      <c r="D725" s="832" t="s">
        <v>7526</v>
      </c>
      <c r="E725" s="832" t="s">
        <v>7527</v>
      </c>
      <c r="F725" s="849"/>
      <c r="G725" s="849"/>
      <c r="H725" s="849"/>
      <c r="I725" s="849"/>
      <c r="J725" s="849"/>
      <c r="K725" s="849"/>
      <c r="L725" s="849"/>
      <c r="M725" s="849"/>
      <c r="N725" s="849">
        <v>1</v>
      </c>
      <c r="O725" s="849">
        <v>6882.15</v>
      </c>
      <c r="P725" s="837"/>
      <c r="Q725" s="850">
        <v>6882.15</v>
      </c>
    </row>
    <row r="726" spans="1:17" ht="14.4" customHeight="1" x14ac:dyDescent="0.3">
      <c r="A726" s="831" t="s">
        <v>586</v>
      </c>
      <c r="B726" s="832" t="s">
        <v>6368</v>
      </c>
      <c r="C726" s="832" t="s">
        <v>6570</v>
      </c>
      <c r="D726" s="832" t="s">
        <v>7528</v>
      </c>
      <c r="E726" s="832" t="s">
        <v>7529</v>
      </c>
      <c r="F726" s="849"/>
      <c r="G726" s="849"/>
      <c r="H726" s="849"/>
      <c r="I726" s="849"/>
      <c r="J726" s="849"/>
      <c r="K726" s="849"/>
      <c r="L726" s="849"/>
      <c r="M726" s="849"/>
      <c r="N726" s="849">
        <v>2</v>
      </c>
      <c r="O726" s="849">
        <v>3076.54</v>
      </c>
      <c r="P726" s="837"/>
      <c r="Q726" s="850">
        <v>1538.27</v>
      </c>
    </row>
    <row r="727" spans="1:17" ht="14.4" customHeight="1" x14ac:dyDescent="0.3">
      <c r="A727" s="831" t="s">
        <v>586</v>
      </c>
      <c r="B727" s="832" t="s">
        <v>6368</v>
      </c>
      <c r="C727" s="832" t="s">
        <v>6570</v>
      </c>
      <c r="D727" s="832" t="s">
        <v>7530</v>
      </c>
      <c r="E727" s="832" t="s">
        <v>7531</v>
      </c>
      <c r="F727" s="849"/>
      <c r="G727" s="849"/>
      <c r="H727" s="849"/>
      <c r="I727" s="849"/>
      <c r="J727" s="849"/>
      <c r="K727" s="849"/>
      <c r="L727" s="849"/>
      <c r="M727" s="849"/>
      <c r="N727" s="849">
        <v>27</v>
      </c>
      <c r="O727" s="849">
        <v>32078.43</v>
      </c>
      <c r="P727" s="837"/>
      <c r="Q727" s="850">
        <v>1188.0899999999999</v>
      </c>
    </row>
    <row r="728" spans="1:17" ht="14.4" customHeight="1" x14ac:dyDescent="0.3">
      <c r="A728" s="831" t="s">
        <v>586</v>
      </c>
      <c r="B728" s="832" t="s">
        <v>6368</v>
      </c>
      <c r="C728" s="832" t="s">
        <v>6570</v>
      </c>
      <c r="D728" s="832" t="s">
        <v>7532</v>
      </c>
      <c r="E728" s="832" t="s">
        <v>7533</v>
      </c>
      <c r="F728" s="849"/>
      <c r="G728" s="849"/>
      <c r="H728" s="849"/>
      <c r="I728" s="849"/>
      <c r="J728" s="849"/>
      <c r="K728" s="849"/>
      <c r="L728" s="849"/>
      <c r="M728" s="849"/>
      <c r="N728" s="849">
        <v>51</v>
      </c>
      <c r="O728" s="849">
        <v>41204.43</v>
      </c>
      <c r="P728" s="837"/>
      <c r="Q728" s="850">
        <v>807.93</v>
      </c>
    </row>
    <row r="729" spans="1:17" ht="14.4" customHeight="1" x14ac:dyDescent="0.3">
      <c r="A729" s="831" t="s">
        <v>586</v>
      </c>
      <c r="B729" s="832" t="s">
        <v>6368</v>
      </c>
      <c r="C729" s="832" t="s">
        <v>6570</v>
      </c>
      <c r="D729" s="832" t="s">
        <v>7534</v>
      </c>
      <c r="E729" s="832" t="s">
        <v>7535</v>
      </c>
      <c r="F729" s="849"/>
      <c r="G729" s="849"/>
      <c r="H729" s="849"/>
      <c r="I729" s="849"/>
      <c r="J729" s="849"/>
      <c r="K729" s="849"/>
      <c r="L729" s="849"/>
      <c r="M729" s="849"/>
      <c r="N729" s="849">
        <v>3</v>
      </c>
      <c r="O729" s="849">
        <v>17802</v>
      </c>
      <c r="P729" s="837"/>
      <c r="Q729" s="850">
        <v>5934</v>
      </c>
    </row>
    <row r="730" spans="1:17" ht="14.4" customHeight="1" x14ac:dyDescent="0.3">
      <c r="A730" s="831" t="s">
        <v>586</v>
      </c>
      <c r="B730" s="832" t="s">
        <v>6368</v>
      </c>
      <c r="C730" s="832" t="s">
        <v>6570</v>
      </c>
      <c r="D730" s="832" t="s">
        <v>7536</v>
      </c>
      <c r="E730" s="832" t="s">
        <v>7537</v>
      </c>
      <c r="F730" s="849"/>
      <c r="G730" s="849"/>
      <c r="H730" s="849"/>
      <c r="I730" s="849"/>
      <c r="J730" s="849"/>
      <c r="K730" s="849"/>
      <c r="L730" s="849"/>
      <c r="M730" s="849"/>
      <c r="N730" s="849">
        <v>6</v>
      </c>
      <c r="O730" s="849">
        <v>17621.699999999997</v>
      </c>
      <c r="P730" s="837"/>
      <c r="Q730" s="850">
        <v>2936.9499999999994</v>
      </c>
    </row>
    <row r="731" spans="1:17" ht="14.4" customHeight="1" x14ac:dyDescent="0.3">
      <c r="A731" s="831" t="s">
        <v>586</v>
      </c>
      <c r="B731" s="832" t="s">
        <v>6368</v>
      </c>
      <c r="C731" s="832" t="s">
        <v>6570</v>
      </c>
      <c r="D731" s="832" t="s">
        <v>7538</v>
      </c>
      <c r="E731" s="832" t="s">
        <v>7527</v>
      </c>
      <c r="F731" s="849"/>
      <c r="G731" s="849"/>
      <c r="H731" s="849"/>
      <c r="I731" s="849"/>
      <c r="J731" s="849"/>
      <c r="K731" s="849"/>
      <c r="L731" s="849"/>
      <c r="M731" s="849"/>
      <c r="N731" s="849">
        <v>2</v>
      </c>
      <c r="O731" s="849">
        <v>11408.98</v>
      </c>
      <c r="P731" s="837"/>
      <c r="Q731" s="850">
        <v>5704.49</v>
      </c>
    </row>
    <row r="732" spans="1:17" ht="14.4" customHeight="1" x14ac:dyDescent="0.3">
      <c r="A732" s="831" t="s">
        <v>586</v>
      </c>
      <c r="B732" s="832" t="s">
        <v>6368</v>
      </c>
      <c r="C732" s="832" t="s">
        <v>6570</v>
      </c>
      <c r="D732" s="832" t="s">
        <v>7539</v>
      </c>
      <c r="E732" s="832" t="s">
        <v>7280</v>
      </c>
      <c r="F732" s="849"/>
      <c r="G732" s="849"/>
      <c r="H732" s="849"/>
      <c r="I732" s="849"/>
      <c r="J732" s="849"/>
      <c r="K732" s="849"/>
      <c r="L732" s="849"/>
      <c r="M732" s="849"/>
      <c r="N732" s="849">
        <v>64</v>
      </c>
      <c r="O732" s="849">
        <v>18249.599999999999</v>
      </c>
      <c r="P732" s="837"/>
      <c r="Q732" s="850">
        <v>285.14999999999998</v>
      </c>
    </row>
    <row r="733" spans="1:17" ht="14.4" customHeight="1" x14ac:dyDescent="0.3">
      <c r="A733" s="831" t="s">
        <v>586</v>
      </c>
      <c r="B733" s="832" t="s">
        <v>6368</v>
      </c>
      <c r="C733" s="832" t="s">
        <v>6570</v>
      </c>
      <c r="D733" s="832" t="s">
        <v>7540</v>
      </c>
      <c r="E733" s="832" t="s">
        <v>6931</v>
      </c>
      <c r="F733" s="849"/>
      <c r="G733" s="849"/>
      <c r="H733" s="849"/>
      <c r="I733" s="849"/>
      <c r="J733" s="849"/>
      <c r="K733" s="849"/>
      <c r="L733" s="849"/>
      <c r="M733" s="849"/>
      <c r="N733" s="849">
        <v>1</v>
      </c>
      <c r="O733" s="849">
        <v>207.27</v>
      </c>
      <c r="P733" s="837"/>
      <c r="Q733" s="850">
        <v>207.27</v>
      </c>
    </row>
    <row r="734" spans="1:17" ht="14.4" customHeight="1" x14ac:dyDescent="0.3">
      <c r="A734" s="831" t="s">
        <v>586</v>
      </c>
      <c r="B734" s="832" t="s">
        <v>6368</v>
      </c>
      <c r="C734" s="832" t="s">
        <v>6570</v>
      </c>
      <c r="D734" s="832" t="s">
        <v>7541</v>
      </c>
      <c r="E734" s="832" t="s">
        <v>7542</v>
      </c>
      <c r="F734" s="849"/>
      <c r="G734" s="849"/>
      <c r="H734" s="849"/>
      <c r="I734" s="849"/>
      <c r="J734" s="849"/>
      <c r="K734" s="849"/>
      <c r="L734" s="849"/>
      <c r="M734" s="849"/>
      <c r="N734" s="849">
        <v>1</v>
      </c>
      <c r="O734" s="849">
        <v>5641.96</v>
      </c>
      <c r="P734" s="837"/>
      <c r="Q734" s="850">
        <v>5641.96</v>
      </c>
    </row>
    <row r="735" spans="1:17" ht="14.4" customHeight="1" x14ac:dyDescent="0.3">
      <c r="A735" s="831" t="s">
        <v>586</v>
      </c>
      <c r="B735" s="832" t="s">
        <v>6368</v>
      </c>
      <c r="C735" s="832" t="s">
        <v>6570</v>
      </c>
      <c r="D735" s="832" t="s">
        <v>7543</v>
      </c>
      <c r="E735" s="832" t="s">
        <v>6987</v>
      </c>
      <c r="F735" s="849"/>
      <c r="G735" s="849"/>
      <c r="H735" s="849"/>
      <c r="I735" s="849"/>
      <c r="J735" s="849"/>
      <c r="K735" s="849"/>
      <c r="L735" s="849"/>
      <c r="M735" s="849"/>
      <c r="N735" s="849">
        <v>1</v>
      </c>
      <c r="O735" s="849">
        <v>1475.78</v>
      </c>
      <c r="P735" s="837"/>
      <c r="Q735" s="850">
        <v>1475.78</v>
      </c>
    </row>
    <row r="736" spans="1:17" ht="14.4" customHeight="1" x14ac:dyDescent="0.3">
      <c r="A736" s="831" t="s">
        <v>586</v>
      </c>
      <c r="B736" s="832" t="s">
        <v>6368</v>
      </c>
      <c r="C736" s="832" t="s">
        <v>6570</v>
      </c>
      <c r="D736" s="832" t="s">
        <v>7544</v>
      </c>
      <c r="E736" s="832" t="s">
        <v>7545</v>
      </c>
      <c r="F736" s="849"/>
      <c r="G736" s="849"/>
      <c r="H736" s="849"/>
      <c r="I736" s="849"/>
      <c r="J736" s="849"/>
      <c r="K736" s="849"/>
      <c r="L736" s="849"/>
      <c r="M736" s="849"/>
      <c r="N736" s="849">
        <v>1</v>
      </c>
      <c r="O736" s="849">
        <v>9259.91</v>
      </c>
      <c r="P736" s="837"/>
      <c r="Q736" s="850">
        <v>9259.91</v>
      </c>
    </row>
    <row r="737" spans="1:17" ht="14.4" customHeight="1" x14ac:dyDescent="0.3">
      <c r="A737" s="831" t="s">
        <v>586</v>
      </c>
      <c r="B737" s="832" t="s">
        <v>6368</v>
      </c>
      <c r="C737" s="832" t="s">
        <v>6570</v>
      </c>
      <c r="D737" s="832" t="s">
        <v>7546</v>
      </c>
      <c r="E737" s="832" t="s">
        <v>6991</v>
      </c>
      <c r="F737" s="849"/>
      <c r="G737" s="849"/>
      <c r="H737" s="849"/>
      <c r="I737" s="849"/>
      <c r="J737" s="849"/>
      <c r="K737" s="849"/>
      <c r="L737" s="849"/>
      <c r="M737" s="849"/>
      <c r="N737" s="849">
        <v>1</v>
      </c>
      <c r="O737" s="849">
        <v>1236.3800000000001</v>
      </c>
      <c r="P737" s="837"/>
      <c r="Q737" s="850">
        <v>1236.3800000000001</v>
      </c>
    </row>
    <row r="738" spans="1:17" ht="14.4" customHeight="1" x14ac:dyDescent="0.3">
      <c r="A738" s="831" t="s">
        <v>586</v>
      </c>
      <c r="B738" s="832" t="s">
        <v>6368</v>
      </c>
      <c r="C738" s="832" t="s">
        <v>6570</v>
      </c>
      <c r="D738" s="832" t="s">
        <v>7547</v>
      </c>
      <c r="E738" s="832" t="s">
        <v>7548</v>
      </c>
      <c r="F738" s="849"/>
      <c r="G738" s="849"/>
      <c r="H738" s="849"/>
      <c r="I738" s="849"/>
      <c r="J738" s="849"/>
      <c r="K738" s="849"/>
      <c r="L738" s="849"/>
      <c r="M738" s="849"/>
      <c r="N738" s="849">
        <v>1</v>
      </c>
      <c r="O738" s="849">
        <v>4674</v>
      </c>
      <c r="P738" s="837"/>
      <c r="Q738" s="850">
        <v>4674</v>
      </c>
    </row>
    <row r="739" spans="1:17" ht="14.4" customHeight="1" x14ac:dyDescent="0.3">
      <c r="A739" s="831" t="s">
        <v>586</v>
      </c>
      <c r="B739" s="832" t="s">
        <v>6368</v>
      </c>
      <c r="C739" s="832" t="s">
        <v>6570</v>
      </c>
      <c r="D739" s="832" t="s">
        <v>7549</v>
      </c>
      <c r="E739" s="832" t="s">
        <v>7550</v>
      </c>
      <c r="F739" s="849"/>
      <c r="G739" s="849"/>
      <c r="H739" s="849"/>
      <c r="I739" s="849"/>
      <c r="J739" s="849"/>
      <c r="K739" s="849"/>
      <c r="L739" s="849"/>
      <c r="M739" s="849"/>
      <c r="N739" s="849">
        <v>12</v>
      </c>
      <c r="O739" s="849">
        <v>117612</v>
      </c>
      <c r="P739" s="837"/>
      <c r="Q739" s="850">
        <v>9801</v>
      </c>
    </row>
    <row r="740" spans="1:17" ht="14.4" customHeight="1" x14ac:dyDescent="0.3">
      <c r="A740" s="831" t="s">
        <v>586</v>
      </c>
      <c r="B740" s="832" t="s">
        <v>6368</v>
      </c>
      <c r="C740" s="832" t="s">
        <v>6570</v>
      </c>
      <c r="D740" s="832" t="s">
        <v>7551</v>
      </c>
      <c r="E740" s="832" t="s">
        <v>7552</v>
      </c>
      <c r="F740" s="849"/>
      <c r="G740" s="849"/>
      <c r="H740" s="849"/>
      <c r="I740" s="849"/>
      <c r="J740" s="849"/>
      <c r="K740" s="849"/>
      <c r="L740" s="849"/>
      <c r="M740" s="849"/>
      <c r="N740" s="849">
        <v>7</v>
      </c>
      <c r="O740" s="849">
        <v>64372</v>
      </c>
      <c r="P740" s="837"/>
      <c r="Q740" s="850">
        <v>9196</v>
      </c>
    </row>
    <row r="741" spans="1:17" ht="14.4" customHeight="1" x14ac:dyDescent="0.3">
      <c r="A741" s="831" t="s">
        <v>586</v>
      </c>
      <c r="B741" s="832" t="s">
        <v>6368</v>
      </c>
      <c r="C741" s="832" t="s">
        <v>6570</v>
      </c>
      <c r="D741" s="832" t="s">
        <v>7553</v>
      </c>
      <c r="E741" s="832" t="s">
        <v>7554</v>
      </c>
      <c r="F741" s="849">
        <v>1</v>
      </c>
      <c r="G741" s="849">
        <v>478.28</v>
      </c>
      <c r="H741" s="849"/>
      <c r="I741" s="849">
        <v>478.28</v>
      </c>
      <c r="J741" s="849"/>
      <c r="K741" s="849"/>
      <c r="L741" s="849"/>
      <c r="M741" s="849"/>
      <c r="N741" s="849">
        <v>0.1</v>
      </c>
      <c r="O741" s="849">
        <v>47.82</v>
      </c>
      <c r="P741" s="837"/>
      <c r="Q741" s="850">
        <v>478.2</v>
      </c>
    </row>
    <row r="742" spans="1:17" ht="14.4" customHeight="1" x14ac:dyDescent="0.3">
      <c r="A742" s="831" t="s">
        <v>586</v>
      </c>
      <c r="B742" s="832" t="s">
        <v>6368</v>
      </c>
      <c r="C742" s="832" t="s">
        <v>6570</v>
      </c>
      <c r="D742" s="832" t="s">
        <v>7555</v>
      </c>
      <c r="E742" s="832" t="s">
        <v>7527</v>
      </c>
      <c r="F742" s="849"/>
      <c r="G742" s="849"/>
      <c r="H742" s="849"/>
      <c r="I742" s="849"/>
      <c r="J742" s="849"/>
      <c r="K742" s="849"/>
      <c r="L742" s="849"/>
      <c r="M742" s="849"/>
      <c r="N742" s="849">
        <v>6</v>
      </c>
      <c r="O742" s="849">
        <v>20470.260000000002</v>
      </c>
      <c r="P742" s="837"/>
      <c r="Q742" s="850">
        <v>3411.7100000000005</v>
      </c>
    </row>
    <row r="743" spans="1:17" ht="14.4" customHeight="1" x14ac:dyDescent="0.3">
      <c r="A743" s="831" t="s">
        <v>586</v>
      </c>
      <c r="B743" s="832" t="s">
        <v>6368</v>
      </c>
      <c r="C743" s="832" t="s">
        <v>6570</v>
      </c>
      <c r="D743" s="832" t="s">
        <v>7556</v>
      </c>
      <c r="E743" s="832" t="s">
        <v>6895</v>
      </c>
      <c r="F743" s="849"/>
      <c r="G743" s="849"/>
      <c r="H743" s="849"/>
      <c r="I743" s="849"/>
      <c r="J743" s="849"/>
      <c r="K743" s="849"/>
      <c r="L743" s="849"/>
      <c r="M743" s="849"/>
      <c r="N743" s="849">
        <v>0.1</v>
      </c>
      <c r="O743" s="849">
        <v>607.85</v>
      </c>
      <c r="P743" s="837"/>
      <c r="Q743" s="850">
        <v>6078.5</v>
      </c>
    </row>
    <row r="744" spans="1:17" ht="14.4" customHeight="1" x14ac:dyDescent="0.3">
      <c r="A744" s="831" t="s">
        <v>586</v>
      </c>
      <c r="B744" s="832" t="s">
        <v>6368</v>
      </c>
      <c r="C744" s="832" t="s">
        <v>6570</v>
      </c>
      <c r="D744" s="832" t="s">
        <v>7557</v>
      </c>
      <c r="E744" s="832" t="s">
        <v>7558</v>
      </c>
      <c r="F744" s="849">
        <v>1</v>
      </c>
      <c r="G744" s="849">
        <v>301.58</v>
      </c>
      <c r="H744" s="849">
        <v>1</v>
      </c>
      <c r="I744" s="849">
        <v>301.58</v>
      </c>
      <c r="J744" s="849">
        <v>1</v>
      </c>
      <c r="K744" s="849">
        <v>301.58</v>
      </c>
      <c r="L744" s="849">
        <v>1</v>
      </c>
      <c r="M744" s="849">
        <v>301.58</v>
      </c>
      <c r="N744" s="849"/>
      <c r="O744" s="849"/>
      <c r="P744" s="837"/>
      <c r="Q744" s="850"/>
    </row>
    <row r="745" spans="1:17" ht="14.4" customHeight="1" x14ac:dyDescent="0.3">
      <c r="A745" s="831" t="s">
        <v>586</v>
      </c>
      <c r="B745" s="832" t="s">
        <v>6368</v>
      </c>
      <c r="C745" s="832" t="s">
        <v>6570</v>
      </c>
      <c r="D745" s="832" t="s">
        <v>7559</v>
      </c>
      <c r="E745" s="832" t="s">
        <v>7560</v>
      </c>
      <c r="F745" s="849"/>
      <c r="G745" s="849"/>
      <c r="H745" s="849"/>
      <c r="I745" s="849"/>
      <c r="J745" s="849"/>
      <c r="K745" s="849"/>
      <c r="L745" s="849"/>
      <c r="M745" s="849"/>
      <c r="N745" s="849">
        <v>1</v>
      </c>
      <c r="O745" s="849">
        <v>2525.38</v>
      </c>
      <c r="P745" s="837"/>
      <c r="Q745" s="850">
        <v>2525.38</v>
      </c>
    </row>
    <row r="746" spans="1:17" ht="14.4" customHeight="1" x14ac:dyDescent="0.3">
      <c r="A746" s="831" t="s">
        <v>586</v>
      </c>
      <c r="B746" s="832" t="s">
        <v>6368</v>
      </c>
      <c r="C746" s="832" t="s">
        <v>6570</v>
      </c>
      <c r="D746" s="832" t="s">
        <v>7561</v>
      </c>
      <c r="E746" s="832" t="s">
        <v>7527</v>
      </c>
      <c r="F746" s="849"/>
      <c r="G746" s="849"/>
      <c r="H746" s="849"/>
      <c r="I746" s="849"/>
      <c r="J746" s="849"/>
      <c r="K746" s="849"/>
      <c r="L746" s="849"/>
      <c r="M746" s="849"/>
      <c r="N746" s="849">
        <v>2</v>
      </c>
      <c r="O746" s="849">
        <v>11408.98</v>
      </c>
      <c r="P746" s="837"/>
      <c r="Q746" s="850">
        <v>5704.49</v>
      </c>
    </row>
    <row r="747" spans="1:17" ht="14.4" customHeight="1" x14ac:dyDescent="0.3">
      <c r="A747" s="831" t="s">
        <v>586</v>
      </c>
      <c r="B747" s="832" t="s">
        <v>6368</v>
      </c>
      <c r="C747" s="832" t="s">
        <v>6570</v>
      </c>
      <c r="D747" s="832" t="s">
        <v>7562</v>
      </c>
      <c r="E747" s="832" t="s">
        <v>7563</v>
      </c>
      <c r="F747" s="849">
        <v>4</v>
      </c>
      <c r="G747" s="849">
        <v>2381.56</v>
      </c>
      <c r="H747" s="849">
        <v>4</v>
      </c>
      <c r="I747" s="849">
        <v>595.39</v>
      </c>
      <c r="J747" s="849">
        <v>1</v>
      </c>
      <c r="K747" s="849">
        <v>595.39</v>
      </c>
      <c r="L747" s="849">
        <v>1</v>
      </c>
      <c r="M747" s="849">
        <v>595.39</v>
      </c>
      <c r="N747" s="849">
        <v>6</v>
      </c>
      <c r="O747" s="849">
        <v>3572.3399999999997</v>
      </c>
      <c r="P747" s="837">
        <v>6</v>
      </c>
      <c r="Q747" s="850">
        <v>595.39</v>
      </c>
    </row>
    <row r="748" spans="1:17" ht="14.4" customHeight="1" x14ac:dyDescent="0.3">
      <c r="A748" s="831" t="s">
        <v>586</v>
      </c>
      <c r="B748" s="832" t="s">
        <v>6368</v>
      </c>
      <c r="C748" s="832" t="s">
        <v>6570</v>
      </c>
      <c r="D748" s="832" t="s">
        <v>7564</v>
      </c>
      <c r="E748" s="832" t="s">
        <v>7565</v>
      </c>
      <c r="F748" s="849"/>
      <c r="G748" s="849"/>
      <c r="H748" s="849"/>
      <c r="I748" s="849"/>
      <c r="J748" s="849"/>
      <c r="K748" s="849"/>
      <c r="L748" s="849"/>
      <c r="M748" s="849"/>
      <c r="N748" s="849">
        <v>3</v>
      </c>
      <c r="O748" s="849">
        <v>6167.82</v>
      </c>
      <c r="P748" s="837"/>
      <c r="Q748" s="850">
        <v>2055.94</v>
      </c>
    </row>
    <row r="749" spans="1:17" ht="14.4" customHeight="1" x14ac:dyDescent="0.3">
      <c r="A749" s="831" t="s">
        <v>586</v>
      </c>
      <c r="B749" s="832" t="s">
        <v>6368</v>
      </c>
      <c r="C749" s="832" t="s">
        <v>6570</v>
      </c>
      <c r="D749" s="832" t="s">
        <v>7566</v>
      </c>
      <c r="E749" s="832" t="s">
        <v>7567</v>
      </c>
      <c r="F749" s="849"/>
      <c r="G749" s="849"/>
      <c r="H749" s="849"/>
      <c r="I749" s="849"/>
      <c r="J749" s="849"/>
      <c r="K749" s="849"/>
      <c r="L749" s="849"/>
      <c r="M749" s="849"/>
      <c r="N749" s="849">
        <v>0.2</v>
      </c>
      <c r="O749" s="849">
        <v>2851.72</v>
      </c>
      <c r="P749" s="837"/>
      <c r="Q749" s="850">
        <v>14258.599999999999</v>
      </c>
    </row>
    <row r="750" spans="1:17" ht="14.4" customHeight="1" x14ac:dyDescent="0.3">
      <c r="A750" s="831" t="s">
        <v>586</v>
      </c>
      <c r="B750" s="832" t="s">
        <v>6368</v>
      </c>
      <c r="C750" s="832" t="s">
        <v>6570</v>
      </c>
      <c r="D750" s="832" t="s">
        <v>7568</v>
      </c>
      <c r="E750" s="832" t="s">
        <v>7569</v>
      </c>
      <c r="F750" s="849"/>
      <c r="G750" s="849"/>
      <c r="H750" s="849"/>
      <c r="I750" s="849"/>
      <c r="J750" s="849"/>
      <c r="K750" s="849"/>
      <c r="L750" s="849"/>
      <c r="M750" s="849"/>
      <c r="N750" s="849">
        <v>2</v>
      </c>
      <c r="O750" s="849">
        <v>9997.7999999999993</v>
      </c>
      <c r="P750" s="837"/>
      <c r="Q750" s="850">
        <v>4998.8999999999996</v>
      </c>
    </row>
    <row r="751" spans="1:17" ht="14.4" customHeight="1" x14ac:dyDescent="0.3">
      <c r="A751" s="831" t="s">
        <v>586</v>
      </c>
      <c r="B751" s="832" t="s">
        <v>6368</v>
      </c>
      <c r="C751" s="832" t="s">
        <v>6570</v>
      </c>
      <c r="D751" s="832" t="s">
        <v>7570</v>
      </c>
      <c r="E751" s="832" t="s">
        <v>7571</v>
      </c>
      <c r="F751" s="849"/>
      <c r="G751" s="849"/>
      <c r="H751" s="849"/>
      <c r="I751" s="849"/>
      <c r="J751" s="849"/>
      <c r="K751" s="849"/>
      <c r="L751" s="849"/>
      <c r="M751" s="849"/>
      <c r="N751" s="849">
        <v>1</v>
      </c>
      <c r="O751" s="849">
        <v>4114.3599999999997</v>
      </c>
      <c r="P751" s="837"/>
      <c r="Q751" s="850">
        <v>4114.3599999999997</v>
      </c>
    </row>
    <row r="752" spans="1:17" ht="14.4" customHeight="1" x14ac:dyDescent="0.3">
      <c r="A752" s="831" t="s">
        <v>586</v>
      </c>
      <c r="B752" s="832" t="s">
        <v>6368</v>
      </c>
      <c r="C752" s="832" t="s">
        <v>6570</v>
      </c>
      <c r="D752" s="832" t="s">
        <v>7572</v>
      </c>
      <c r="E752" s="832" t="s">
        <v>7554</v>
      </c>
      <c r="F752" s="849"/>
      <c r="G752" s="849"/>
      <c r="H752" s="849"/>
      <c r="I752" s="849"/>
      <c r="J752" s="849"/>
      <c r="K752" s="849"/>
      <c r="L752" s="849"/>
      <c r="M752" s="849"/>
      <c r="N752" s="849">
        <v>0.1</v>
      </c>
      <c r="O752" s="849">
        <v>41.11</v>
      </c>
      <c r="P752" s="837"/>
      <c r="Q752" s="850">
        <v>411.09999999999997</v>
      </c>
    </row>
    <row r="753" spans="1:17" ht="14.4" customHeight="1" x14ac:dyDescent="0.3">
      <c r="A753" s="831" t="s">
        <v>586</v>
      </c>
      <c r="B753" s="832" t="s">
        <v>6368</v>
      </c>
      <c r="C753" s="832" t="s">
        <v>6570</v>
      </c>
      <c r="D753" s="832" t="s">
        <v>7573</v>
      </c>
      <c r="E753" s="832" t="s">
        <v>7099</v>
      </c>
      <c r="F753" s="849"/>
      <c r="G753" s="849"/>
      <c r="H753" s="849"/>
      <c r="I753" s="849"/>
      <c r="J753" s="849"/>
      <c r="K753" s="849"/>
      <c r="L753" s="849"/>
      <c r="M753" s="849"/>
      <c r="N753" s="849">
        <v>1</v>
      </c>
      <c r="O753" s="849">
        <v>266.45</v>
      </c>
      <c r="P753" s="837"/>
      <c r="Q753" s="850">
        <v>266.45</v>
      </c>
    </row>
    <row r="754" spans="1:17" ht="14.4" customHeight="1" x14ac:dyDescent="0.3">
      <c r="A754" s="831" t="s">
        <v>586</v>
      </c>
      <c r="B754" s="832" t="s">
        <v>6368</v>
      </c>
      <c r="C754" s="832" t="s">
        <v>6570</v>
      </c>
      <c r="D754" s="832" t="s">
        <v>7574</v>
      </c>
      <c r="E754" s="832" t="s">
        <v>7575</v>
      </c>
      <c r="F754" s="849"/>
      <c r="G754" s="849"/>
      <c r="H754" s="849"/>
      <c r="I754" s="849"/>
      <c r="J754" s="849"/>
      <c r="K754" s="849"/>
      <c r="L754" s="849"/>
      <c r="M754" s="849"/>
      <c r="N754" s="849">
        <v>1</v>
      </c>
      <c r="O754" s="849">
        <v>6382.96</v>
      </c>
      <c r="P754" s="837"/>
      <c r="Q754" s="850">
        <v>6382.96</v>
      </c>
    </row>
    <row r="755" spans="1:17" ht="14.4" customHeight="1" x14ac:dyDescent="0.3">
      <c r="A755" s="831" t="s">
        <v>586</v>
      </c>
      <c r="B755" s="832" t="s">
        <v>6368</v>
      </c>
      <c r="C755" s="832" t="s">
        <v>6570</v>
      </c>
      <c r="D755" s="832" t="s">
        <v>7576</v>
      </c>
      <c r="E755" s="832" t="s">
        <v>7577</v>
      </c>
      <c r="F755" s="849"/>
      <c r="G755" s="849"/>
      <c r="H755" s="849"/>
      <c r="I755" s="849"/>
      <c r="J755" s="849"/>
      <c r="K755" s="849"/>
      <c r="L755" s="849"/>
      <c r="M755" s="849"/>
      <c r="N755" s="849">
        <v>1</v>
      </c>
      <c r="O755" s="849">
        <v>6525</v>
      </c>
      <c r="P755" s="837"/>
      <c r="Q755" s="850">
        <v>6525</v>
      </c>
    </row>
    <row r="756" spans="1:17" ht="14.4" customHeight="1" x14ac:dyDescent="0.3">
      <c r="A756" s="831" t="s">
        <v>586</v>
      </c>
      <c r="B756" s="832" t="s">
        <v>6368</v>
      </c>
      <c r="C756" s="832" t="s">
        <v>6570</v>
      </c>
      <c r="D756" s="832" t="s">
        <v>7578</v>
      </c>
      <c r="E756" s="832" t="s">
        <v>7579</v>
      </c>
      <c r="F756" s="849"/>
      <c r="G756" s="849"/>
      <c r="H756" s="849"/>
      <c r="I756" s="849"/>
      <c r="J756" s="849"/>
      <c r="K756" s="849"/>
      <c r="L756" s="849"/>
      <c r="M756" s="849"/>
      <c r="N756" s="849">
        <v>1</v>
      </c>
      <c r="O756" s="849">
        <v>567</v>
      </c>
      <c r="P756" s="837"/>
      <c r="Q756" s="850">
        <v>567</v>
      </c>
    </row>
    <row r="757" spans="1:17" ht="14.4" customHeight="1" x14ac:dyDescent="0.3">
      <c r="A757" s="831" t="s">
        <v>586</v>
      </c>
      <c r="B757" s="832" t="s">
        <v>6368</v>
      </c>
      <c r="C757" s="832" t="s">
        <v>6570</v>
      </c>
      <c r="D757" s="832" t="s">
        <v>7580</v>
      </c>
      <c r="E757" s="832" t="s">
        <v>7581</v>
      </c>
      <c r="F757" s="849"/>
      <c r="G757" s="849"/>
      <c r="H757" s="849"/>
      <c r="I757" s="849"/>
      <c r="J757" s="849"/>
      <c r="K757" s="849"/>
      <c r="L757" s="849"/>
      <c r="M757" s="849"/>
      <c r="N757" s="849">
        <v>6</v>
      </c>
      <c r="O757" s="849">
        <v>1530</v>
      </c>
      <c r="P757" s="837"/>
      <c r="Q757" s="850">
        <v>255</v>
      </c>
    </row>
    <row r="758" spans="1:17" ht="14.4" customHeight="1" x14ac:dyDescent="0.3">
      <c r="A758" s="831" t="s">
        <v>586</v>
      </c>
      <c r="B758" s="832" t="s">
        <v>6368</v>
      </c>
      <c r="C758" s="832" t="s">
        <v>6570</v>
      </c>
      <c r="D758" s="832" t="s">
        <v>7582</v>
      </c>
      <c r="E758" s="832" t="s">
        <v>7554</v>
      </c>
      <c r="F758" s="849"/>
      <c r="G758" s="849"/>
      <c r="H758" s="849"/>
      <c r="I758" s="849"/>
      <c r="J758" s="849">
        <v>0.1</v>
      </c>
      <c r="K758" s="849">
        <v>42.39</v>
      </c>
      <c r="L758" s="849">
        <v>1</v>
      </c>
      <c r="M758" s="849">
        <v>423.9</v>
      </c>
      <c r="N758" s="849">
        <v>0.1</v>
      </c>
      <c r="O758" s="849">
        <v>42.39</v>
      </c>
      <c r="P758" s="837">
        <v>1</v>
      </c>
      <c r="Q758" s="850">
        <v>423.9</v>
      </c>
    </row>
    <row r="759" spans="1:17" ht="14.4" customHeight="1" x14ac:dyDescent="0.3">
      <c r="A759" s="831" t="s">
        <v>586</v>
      </c>
      <c r="B759" s="832" t="s">
        <v>6368</v>
      </c>
      <c r="C759" s="832" t="s">
        <v>6570</v>
      </c>
      <c r="D759" s="832" t="s">
        <v>7583</v>
      </c>
      <c r="E759" s="832" t="s">
        <v>7558</v>
      </c>
      <c r="F759" s="849">
        <v>1</v>
      </c>
      <c r="G759" s="849">
        <v>391.75</v>
      </c>
      <c r="H759" s="849">
        <v>0.5</v>
      </c>
      <c r="I759" s="849">
        <v>391.75</v>
      </c>
      <c r="J759" s="849">
        <v>2</v>
      </c>
      <c r="K759" s="849">
        <v>783.5</v>
      </c>
      <c r="L759" s="849">
        <v>1</v>
      </c>
      <c r="M759" s="849">
        <v>391.75</v>
      </c>
      <c r="N759" s="849">
        <v>3</v>
      </c>
      <c r="O759" s="849">
        <v>1175.25</v>
      </c>
      <c r="P759" s="837">
        <v>1.5</v>
      </c>
      <c r="Q759" s="850">
        <v>391.75</v>
      </c>
    </row>
    <row r="760" spans="1:17" ht="14.4" customHeight="1" x14ac:dyDescent="0.3">
      <c r="A760" s="831" t="s">
        <v>586</v>
      </c>
      <c r="B760" s="832" t="s">
        <v>6368</v>
      </c>
      <c r="C760" s="832" t="s">
        <v>6570</v>
      </c>
      <c r="D760" s="832" t="s">
        <v>7584</v>
      </c>
      <c r="E760" s="832" t="s">
        <v>7280</v>
      </c>
      <c r="F760" s="849"/>
      <c r="G760" s="849"/>
      <c r="H760" s="849"/>
      <c r="I760" s="849"/>
      <c r="J760" s="849"/>
      <c r="K760" s="849"/>
      <c r="L760" s="849"/>
      <c r="M760" s="849"/>
      <c r="N760" s="849">
        <v>6</v>
      </c>
      <c r="O760" s="849">
        <v>4146.24</v>
      </c>
      <c r="P760" s="837"/>
      <c r="Q760" s="850">
        <v>691.04</v>
      </c>
    </row>
    <row r="761" spans="1:17" ht="14.4" customHeight="1" x14ac:dyDescent="0.3">
      <c r="A761" s="831" t="s">
        <v>586</v>
      </c>
      <c r="B761" s="832" t="s">
        <v>6368</v>
      </c>
      <c r="C761" s="832" t="s">
        <v>6570</v>
      </c>
      <c r="D761" s="832" t="s">
        <v>7585</v>
      </c>
      <c r="E761" s="832" t="s">
        <v>7586</v>
      </c>
      <c r="F761" s="849">
        <v>1</v>
      </c>
      <c r="G761" s="849">
        <v>2811.65</v>
      </c>
      <c r="H761" s="849"/>
      <c r="I761" s="849">
        <v>2811.65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" customHeight="1" x14ac:dyDescent="0.3">
      <c r="A762" s="831" t="s">
        <v>586</v>
      </c>
      <c r="B762" s="832" t="s">
        <v>6368</v>
      </c>
      <c r="C762" s="832" t="s">
        <v>6570</v>
      </c>
      <c r="D762" s="832" t="s">
        <v>7587</v>
      </c>
      <c r="E762" s="832" t="s">
        <v>7588</v>
      </c>
      <c r="F762" s="849"/>
      <c r="G762" s="849"/>
      <c r="H762" s="849"/>
      <c r="I762" s="849"/>
      <c r="J762" s="849"/>
      <c r="K762" s="849"/>
      <c r="L762" s="849"/>
      <c r="M762" s="849"/>
      <c r="N762" s="849">
        <v>1</v>
      </c>
      <c r="O762" s="849">
        <v>1288</v>
      </c>
      <c r="P762" s="837"/>
      <c r="Q762" s="850">
        <v>1288</v>
      </c>
    </row>
    <row r="763" spans="1:17" ht="14.4" customHeight="1" x14ac:dyDescent="0.3">
      <c r="A763" s="831" t="s">
        <v>586</v>
      </c>
      <c r="B763" s="832" t="s">
        <v>6368</v>
      </c>
      <c r="C763" s="832" t="s">
        <v>6570</v>
      </c>
      <c r="D763" s="832" t="s">
        <v>7589</v>
      </c>
      <c r="E763" s="832" t="s">
        <v>7590</v>
      </c>
      <c r="F763" s="849"/>
      <c r="G763" s="849"/>
      <c r="H763" s="849"/>
      <c r="I763" s="849"/>
      <c r="J763" s="849">
        <v>2</v>
      </c>
      <c r="K763" s="849">
        <v>9177</v>
      </c>
      <c r="L763" s="849">
        <v>1</v>
      </c>
      <c r="M763" s="849">
        <v>4588.5</v>
      </c>
      <c r="N763" s="849"/>
      <c r="O763" s="849"/>
      <c r="P763" s="837"/>
      <c r="Q763" s="850"/>
    </row>
    <row r="764" spans="1:17" ht="14.4" customHeight="1" x14ac:dyDescent="0.3">
      <c r="A764" s="831" t="s">
        <v>586</v>
      </c>
      <c r="B764" s="832" t="s">
        <v>6368</v>
      </c>
      <c r="C764" s="832" t="s">
        <v>6570</v>
      </c>
      <c r="D764" s="832" t="s">
        <v>7591</v>
      </c>
      <c r="E764" s="832" t="s">
        <v>7292</v>
      </c>
      <c r="F764" s="849">
        <v>2</v>
      </c>
      <c r="G764" s="849">
        <v>5046</v>
      </c>
      <c r="H764" s="849"/>
      <c r="I764" s="849">
        <v>2523</v>
      </c>
      <c r="J764" s="849"/>
      <c r="K764" s="849"/>
      <c r="L764" s="849"/>
      <c r="M764" s="849"/>
      <c r="N764" s="849"/>
      <c r="O764" s="849"/>
      <c r="P764" s="837"/>
      <c r="Q764" s="850"/>
    </row>
    <row r="765" spans="1:17" ht="14.4" customHeight="1" x14ac:dyDescent="0.3">
      <c r="A765" s="831" t="s">
        <v>586</v>
      </c>
      <c r="B765" s="832" t="s">
        <v>6368</v>
      </c>
      <c r="C765" s="832" t="s">
        <v>6570</v>
      </c>
      <c r="D765" s="832" t="s">
        <v>7592</v>
      </c>
      <c r="E765" s="832" t="s">
        <v>7292</v>
      </c>
      <c r="F765" s="849">
        <v>0.1</v>
      </c>
      <c r="G765" s="849">
        <v>840.74</v>
      </c>
      <c r="H765" s="849">
        <v>1</v>
      </c>
      <c r="I765" s="849">
        <v>8407.4</v>
      </c>
      <c r="J765" s="849">
        <v>0.1</v>
      </c>
      <c r="K765" s="849">
        <v>840.74</v>
      </c>
      <c r="L765" s="849">
        <v>1</v>
      </c>
      <c r="M765" s="849">
        <v>8407.4</v>
      </c>
      <c r="N765" s="849"/>
      <c r="O765" s="849"/>
      <c r="P765" s="837"/>
      <c r="Q765" s="850"/>
    </row>
    <row r="766" spans="1:17" ht="14.4" customHeight="1" x14ac:dyDescent="0.3">
      <c r="A766" s="831" t="s">
        <v>586</v>
      </c>
      <c r="B766" s="832" t="s">
        <v>6368</v>
      </c>
      <c r="C766" s="832" t="s">
        <v>6570</v>
      </c>
      <c r="D766" s="832" t="s">
        <v>7593</v>
      </c>
      <c r="E766" s="832" t="s">
        <v>7594</v>
      </c>
      <c r="F766" s="849"/>
      <c r="G766" s="849"/>
      <c r="H766" s="849"/>
      <c r="I766" s="849"/>
      <c r="J766" s="849">
        <v>2</v>
      </c>
      <c r="K766" s="849">
        <v>9177</v>
      </c>
      <c r="L766" s="849">
        <v>1</v>
      </c>
      <c r="M766" s="849">
        <v>4588.5</v>
      </c>
      <c r="N766" s="849"/>
      <c r="O766" s="849"/>
      <c r="P766" s="837"/>
      <c r="Q766" s="850"/>
    </row>
    <row r="767" spans="1:17" ht="14.4" customHeight="1" x14ac:dyDescent="0.3">
      <c r="A767" s="831" t="s">
        <v>586</v>
      </c>
      <c r="B767" s="832" t="s">
        <v>6368</v>
      </c>
      <c r="C767" s="832" t="s">
        <v>6570</v>
      </c>
      <c r="D767" s="832" t="s">
        <v>7595</v>
      </c>
      <c r="E767" s="832" t="s">
        <v>7292</v>
      </c>
      <c r="F767" s="849"/>
      <c r="G767" s="849"/>
      <c r="H767" s="849"/>
      <c r="I767" s="849"/>
      <c r="J767" s="849">
        <v>0.1</v>
      </c>
      <c r="K767" s="849">
        <v>840.74</v>
      </c>
      <c r="L767" s="849">
        <v>1</v>
      </c>
      <c r="M767" s="849">
        <v>8407.4</v>
      </c>
      <c r="N767" s="849"/>
      <c r="O767" s="849"/>
      <c r="P767" s="837"/>
      <c r="Q767" s="850"/>
    </row>
    <row r="768" spans="1:17" ht="14.4" customHeight="1" x14ac:dyDescent="0.3">
      <c r="A768" s="831" t="s">
        <v>586</v>
      </c>
      <c r="B768" s="832" t="s">
        <v>6368</v>
      </c>
      <c r="C768" s="832" t="s">
        <v>6570</v>
      </c>
      <c r="D768" s="832" t="s">
        <v>7596</v>
      </c>
      <c r="E768" s="832" t="s">
        <v>7597</v>
      </c>
      <c r="F768" s="849">
        <v>1</v>
      </c>
      <c r="G768" s="849">
        <v>32510.52</v>
      </c>
      <c r="H768" s="849"/>
      <c r="I768" s="849">
        <v>32510.52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" customHeight="1" x14ac:dyDescent="0.3">
      <c r="A769" s="831" t="s">
        <v>586</v>
      </c>
      <c r="B769" s="832" t="s">
        <v>6368</v>
      </c>
      <c r="C769" s="832" t="s">
        <v>6570</v>
      </c>
      <c r="D769" s="832" t="s">
        <v>7598</v>
      </c>
      <c r="E769" s="832" t="s">
        <v>7599</v>
      </c>
      <c r="F769" s="849"/>
      <c r="G769" s="849"/>
      <c r="H769" s="849"/>
      <c r="I769" s="849"/>
      <c r="J769" s="849"/>
      <c r="K769" s="849"/>
      <c r="L769" s="849"/>
      <c r="M769" s="849"/>
      <c r="N769" s="849">
        <v>7</v>
      </c>
      <c r="O769" s="849">
        <v>46853.729999999996</v>
      </c>
      <c r="P769" s="837"/>
      <c r="Q769" s="850">
        <v>6693.3899999999994</v>
      </c>
    </row>
    <row r="770" spans="1:17" ht="14.4" customHeight="1" x14ac:dyDescent="0.3">
      <c r="A770" s="831" t="s">
        <v>586</v>
      </c>
      <c r="B770" s="832" t="s">
        <v>6368</v>
      </c>
      <c r="C770" s="832" t="s">
        <v>6570</v>
      </c>
      <c r="D770" s="832" t="s">
        <v>7600</v>
      </c>
      <c r="E770" s="832" t="s">
        <v>7601</v>
      </c>
      <c r="F770" s="849"/>
      <c r="G770" s="849"/>
      <c r="H770" s="849"/>
      <c r="I770" s="849"/>
      <c r="J770" s="849">
        <v>1</v>
      </c>
      <c r="K770" s="849">
        <v>4848.74</v>
      </c>
      <c r="L770" s="849">
        <v>1</v>
      </c>
      <c r="M770" s="849">
        <v>4848.74</v>
      </c>
      <c r="N770" s="849"/>
      <c r="O770" s="849"/>
      <c r="P770" s="837"/>
      <c r="Q770" s="850"/>
    </row>
    <row r="771" spans="1:17" ht="14.4" customHeight="1" x14ac:dyDescent="0.3">
      <c r="A771" s="831" t="s">
        <v>586</v>
      </c>
      <c r="B771" s="832" t="s">
        <v>6368</v>
      </c>
      <c r="C771" s="832" t="s">
        <v>6570</v>
      </c>
      <c r="D771" s="832" t="s">
        <v>7602</v>
      </c>
      <c r="E771" s="832" t="s">
        <v>7280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773.84</v>
      </c>
      <c r="P771" s="837"/>
      <c r="Q771" s="850">
        <v>773.84</v>
      </c>
    </row>
    <row r="772" spans="1:17" ht="14.4" customHeight="1" x14ac:dyDescent="0.3">
      <c r="A772" s="831" t="s">
        <v>586</v>
      </c>
      <c r="B772" s="832" t="s">
        <v>6368</v>
      </c>
      <c r="C772" s="832" t="s">
        <v>6570</v>
      </c>
      <c r="D772" s="832" t="s">
        <v>7603</v>
      </c>
      <c r="E772" s="832" t="s">
        <v>7604</v>
      </c>
      <c r="F772" s="849">
        <v>1</v>
      </c>
      <c r="G772" s="849">
        <v>5252.8</v>
      </c>
      <c r="H772" s="849">
        <v>1</v>
      </c>
      <c r="I772" s="849">
        <v>5252.8</v>
      </c>
      <c r="J772" s="849">
        <v>1</v>
      </c>
      <c r="K772" s="849">
        <v>5252.8</v>
      </c>
      <c r="L772" s="849">
        <v>1</v>
      </c>
      <c r="M772" s="849">
        <v>5252.8</v>
      </c>
      <c r="N772" s="849">
        <v>1</v>
      </c>
      <c r="O772" s="849">
        <v>5252.8</v>
      </c>
      <c r="P772" s="837">
        <v>1</v>
      </c>
      <c r="Q772" s="850">
        <v>5252.8</v>
      </c>
    </row>
    <row r="773" spans="1:17" ht="14.4" customHeight="1" x14ac:dyDescent="0.3">
      <c r="A773" s="831" t="s">
        <v>586</v>
      </c>
      <c r="B773" s="832" t="s">
        <v>6368</v>
      </c>
      <c r="C773" s="832" t="s">
        <v>6570</v>
      </c>
      <c r="D773" s="832" t="s">
        <v>7605</v>
      </c>
      <c r="E773" s="832" t="s">
        <v>7606</v>
      </c>
      <c r="F773" s="849"/>
      <c r="G773" s="849"/>
      <c r="H773" s="849"/>
      <c r="I773" s="849"/>
      <c r="J773" s="849"/>
      <c r="K773" s="849"/>
      <c r="L773" s="849"/>
      <c r="M773" s="849"/>
      <c r="N773" s="849">
        <v>29</v>
      </c>
      <c r="O773" s="849">
        <v>27729.8</v>
      </c>
      <c r="P773" s="837"/>
      <c r="Q773" s="850">
        <v>956.19999999999993</v>
      </c>
    </row>
    <row r="774" spans="1:17" ht="14.4" customHeight="1" x14ac:dyDescent="0.3">
      <c r="A774" s="831" t="s">
        <v>586</v>
      </c>
      <c r="B774" s="832" t="s">
        <v>6368</v>
      </c>
      <c r="C774" s="832" t="s">
        <v>6570</v>
      </c>
      <c r="D774" s="832" t="s">
        <v>7607</v>
      </c>
      <c r="E774" s="832" t="s">
        <v>7608</v>
      </c>
      <c r="F774" s="849">
        <v>1</v>
      </c>
      <c r="G774" s="849">
        <v>12716.29</v>
      </c>
      <c r="H774" s="849"/>
      <c r="I774" s="849">
        <v>12716.29</v>
      </c>
      <c r="J774" s="849"/>
      <c r="K774" s="849"/>
      <c r="L774" s="849"/>
      <c r="M774" s="849"/>
      <c r="N774" s="849"/>
      <c r="O774" s="849"/>
      <c r="P774" s="837"/>
      <c r="Q774" s="850"/>
    </row>
    <row r="775" spans="1:17" ht="14.4" customHeight="1" x14ac:dyDescent="0.3">
      <c r="A775" s="831" t="s">
        <v>586</v>
      </c>
      <c r="B775" s="832" t="s">
        <v>6368</v>
      </c>
      <c r="C775" s="832" t="s">
        <v>6570</v>
      </c>
      <c r="D775" s="832" t="s">
        <v>7609</v>
      </c>
      <c r="E775" s="832" t="s">
        <v>7610</v>
      </c>
      <c r="F775" s="849"/>
      <c r="G775" s="849"/>
      <c r="H775" s="849"/>
      <c r="I775" s="849"/>
      <c r="J775" s="849"/>
      <c r="K775" s="849"/>
      <c r="L775" s="849"/>
      <c r="M775" s="849"/>
      <c r="N775" s="849">
        <v>1</v>
      </c>
      <c r="O775" s="849">
        <v>7829.73</v>
      </c>
      <c r="P775" s="837"/>
      <c r="Q775" s="850">
        <v>7829.73</v>
      </c>
    </row>
    <row r="776" spans="1:17" ht="14.4" customHeight="1" x14ac:dyDescent="0.3">
      <c r="A776" s="831" t="s">
        <v>586</v>
      </c>
      <c r="B776" s="832" t="s">
        <v>6368</v>
      </c>
      <c r="C776" s="832" t="s">
        <v>6570</v>
      </c>
      <c r="D776" s="832" t="s">
        <v>7611</v>
      </c>
      <c r="E776" s="832" t="s">
        <v>7612</v>
      </c>
      <c r="F776" s="849"/>
      <c r="G776" s="849"/>
      <c r="H776" s="849"/>
      <c r="I776" s="849"/>
      <c r="J776" s="849"/>
      <c r="K776" s="849"/>
      <c r="L776" s="849"/>
      <c r="M776" s="849"/>
      <c r="N776" s="849">
        <v>4</v>
      </c>
      <c r="O776" s="849">
        <v>4752.3599999999997</v>
      </c>
      <c r="P776" s="837"/>
      <c r="Q776" s="850">
        <v>1188.0899999999999</v>
      </c>
    </row>
    <row r="777" spans="1:17" ht="14.4" customHeight="1" x14ac:dyDescent="0.3">
      <c r="A777" s="831" t="s">
        <v>586</v>
      </c>
      <c r="B777" s="832" t="s">
        <v>6368</v>
      </c>
      <c r="C777" s="832" t="s">
        <v>6570</v>
      </c>
      <c r="D777" s="832" t="s">
        <v>7613</v>
      </c>
      <c r="E777" s="832" t="s">
        <v>7614</v>
      </c>
      <c r="F777" s="849"/>
      <c r="G777" s="849"/>
      <c r="H777" s="849"/>
      <c r="I777" s="849"/>
      <c r="J777" s="849"/>
      <c r="K777" s="849"/>
      <c r="L777" s="849"/>
      <c r="M777" s="849"/>
      <c r="N777" s="849">
        <v>1</v>
      </c>
      <c r="O777" s="849">
        <v>5352</v>
      </c>
      <c r="P777" s="837"/>
      <c r="Q777" s="850">
        <v>5352</v>
      </c>
    </row>
    <row r="778" spans="1:17" ht="14.4" customHeight="1" x14ac:dyDescent="0.3">
      <c r="A778" s="831" t="s">
        <v>586</v>
      </c>
      <c r="B778" s="832" t="s">
        <v>6368</v>
      </c>
      <c r="C778" s="832" t="s">
        <v>6570</v>
      </c>
      <c r="D778" s="832" t="s">
        <v>7615</v>
      </c>
      <c r="E778" s="832" t="s">
        <v>7616</v>
      </c>
      <c r="F778" s="849"/>
      <c r="G778" s="849"/>
      <c r="H778" s="849"/>
      <c r="I778" s="849"/>
      <c r="J778" s="849"/>
      <c r="K778" s="849"/>
      <c r="L778" s="849"/>
      <c r="M778" s="849"/>
      <c r="N778" s="849">
        <v>12</v>
      </c>
      <c r="O778" s="849">
        <v>8099.52</v>
      </c>
      <c r="P778" s="837"/>
      <c r="Q778" s="850">
        <v>674.96</v>
      </c>
    </row>
    <row r="779" spans="1:17" ht="14.4" customHeight="1" x14ac:dyDescent="0.3">
      <c r="A779" s="831" t="s">
        <v>586</v>
      </c>
      <c r="B779" s="832" t="s">
        <v>6368</v>
      </c>
      <c r="C779" s="832" t="s">
        <v>6570</v>
      </c>
      <c r="D779" s="832" t="s">
        <v>7617</v>
      </c>
      <c r="E779" s="832" t="s">
        <v>7618</v>
      </c>
      <c r="F779" s="849"/>
      <c r="G779" s="849"/>
      <c r="H779" s="849"/>
      <c r="I779" s="849"/>
      <c r="J779" s="849"/>
      <c r="K779" s="849"/>
      <c r="L779" s="849"/>
      <c r="M779" s="849"/>
      <c r="N779" s="849">
        <v>11</v>
      </c>
      <c r="O779" s="849">
        <v>12374.34</v>
      </c>
      <c r="P779" s="837"/>
      <c r="Q779" s="850">
        <v>1124.94</v>
      </c>
    </row>
    <row r="780" spans="1:17" ht="14.4" customHeight="1" x14ac:dyDescent="0.3">
      <c r="A780" s="831" t="s">
        <v>586</v>
      </c>
      <c r="B780" s="832" t="s">
        <v>6368</v>
      </c>
      <c r="C780" s="832" t="s">
        <v>6570</v>
      </c>
      <c r="D780" s="832" t="s">
        <v>7619</v>
      </c>
      <c r="E780" s="832" t="s">
        <v>7620</v>
      </c>
      <c r="F780" s="849"/>
      <c r="G780" s="849"/>
      <c r="H780" s="849"/>
      <c r="I780" s="849"/>
      <c r="J780" s="849">
        <v>1</v>
      </c>
      <c r="K780" s="849">
        <v>5458.7</v>
      </c>
      <c r="L780" s="849">
        <v>1</v>
      </c>
      <c r="M780" s="849">
        <v>5458.7</v>
      </c>
      <c r="N780" s="849"/>
      <c r="O780" s="849"/>
      <c r="P780" s="837"/>
      <c r="Q780" s="850"/>
    </row>
    <row r="781" spans="1:17" ht="14.4" customHeight="1" x14ac:dyDescent="0.3">
      <c r="A781" s="831" t="s">
        <v>586</v>
      </c>
      <c r="B781" s="832" t="s">
        <v>6368</v>
      </c>
      <c r="C781" s="832" t="s">
        <v>6570</v>
      </c>
      <c r="D781" s="832" t="s">
        <v>7621</v>
      </c>
      <c r="E781" s="832" t="s">
        <v>7622</v>
      </c>
      <c r="F781" s="849"/>
      <c r="G781" s="849"/>
      <c r="H781" s="849"/>
      <c r="I781" s="849"/>
      <c r="J781" s="849"/>
      <c r="K781" s="849"/>
      <c r="L781" s="849"/>
      <c r="M781" s="849"/>
      <c r="N781" s="849">
        <v>8</v>
      </c>
      <c r="O781" s="849">
        <v>2731.84</v>
      </c>
      <c r="P781" s="837"/>
      <c r="Q781" s="850">
        <v>341.48</v>
      </c>
    </row>
    <row r="782" spans="1:17" ht="14.4" customHeight="1" x14ac:dyDescent="0.3">
      <c r="A782" s="831" t="s">
        <v>586</v>
      </c>
      <c r="B782" s="832" t="s">
        <v>6368</v>
      </c>
      <c r="C782" s="832" t="s">
        <v>6570</v>
      </c>
      <c r="D782" s="832" t="s">
        <v>7623</v>
      </c>
      <c r="E782" s="832" t="s">
        <v>7620</v>
      </c>
      <c r="F782" s="849"/>
      <c r="G782" s="849"/>
      <c r="H782" s="849"/>
      <c r="I782" s="849"/>
      <c r="J782" s="849"/>
      <c r="K782" s="849"/>
      <c r="L782" s="849"/>
      <c r="M782" s="849"/>
      <c r="N782" s="849">
        <v>1</v>
      </c>
      <c r="O782" s="849">
        <v>5458.7</v>
      </c>
      <c r="P782" s="837"/>
      <c r="Q782" s="850">
        <v>5458.7</v>
      </c>
    </row>
    <row r="783" spans="1:17" ht="14.4" customHeight="1" x14ac:dyDescent="0.3">
      <c r="A783" s="831" t="s">
        <v>586</v>
      </c>
      <c r="B783" s="832" t="s">
        <v>6368</v>
      </c>
      <c r="C783" s="832" t="s">
        <v>6570</v>
      </c>
      <c r="D783" s="832" t="s">
        <v>7624</v>
      </c>
      <c r="E783" s="832" t="s">
        <v>7625</v>
      </c>
      <c r="F783" s="849"/>
      <c r="G783" s="849"/>
      <c r="H783" s="849"/>
      <c r="I783" s="849"/>
      <c r="J783" s="849"/>
      <c r="K783" s="849"/>
      <c r="L783" s="849"/>
      <c r="M783" s="849"/>
      <c r="N783" s="849">
        <v>1</v>
      </c>
      <c r="O783" s="849">
        <v>10994.78</v>
      </c>
      <c r="P783" s="837"/>
      <c r="Q783" s="850">
        <v>10994.78</v>
      </c>
    </row>
    <row r="784" spans="1:17" ht="14.4" customHeight="1" x14ac:dyDescent="0.3">
      <c r="A784" s="831" t="s">
        <v>586</v>
      </c>
      <c r="B784" s="832" t="s">
        <v>6368</v>
      </c>
      <c r="C784" s="832" t="s">
        <v>6570</v>
      </c>
      <c r="D784" s="832" t="s">
        <v>7626</v>
      </c>
      <c r="E784" s="832" t="s">
        <v>7627</v>
      </c>
      <c r="F784" s="849"/>
      <c r="G784" s="849"/>
      <c r="H784" s="849"/>
      <c r="I784" s="849"/>
      <c r="J784" s="849"/>
      <c r="K784" s="849"/>
      <c r="L784" s="849"/>
      <c r="M784" s="849"/>
      <c r="N784" s="849">
        <v>0.2</v>
      </c>
      <c r="O784" s="849">
        <v>1035.2</v>
      </c>
      <c r="P784" s="837"/>
      <c r="Q784" s="850">
        <v>5176</v>
      </c>
    </row>
    <row r="785" spans="1:17" ht="14.4" customHeight="1" x14ac:dyDescent="0.3">
      <c r="A785" s="831" t="s">
        <v>586</v>
      </c>
      <c r="B785" s="832" t="s">
        <v>6368</v>
      </c>
      <c r="C785" s="832" t="s">
        <v>6570</v>
      </c>
      <c r="D785" s="832" t="s">
        <v>7628</v>
      </c>
      <c r="E785" s="832" t="s">
        <v>7629</v>
      </c>
      <c r="F785" s="849"/>
      <c r="G785" s="849"/>
      <c r="H785" s="849"/>
      <c r="I785" s="849"/>
      <c r="J785" s="849">
        <v>3</v>
      </c>
      <c r="K785" s="849">
        <v>12510</v>
      </c>
      <c r="L785" s="849">
        <v>1</v>
      </c>
      <c r="M785" s="849">
        <v>4170</v>
      </c>
      <c r="N785" s="849"/>
      <c r="O785" s="849"/>
      <c r="P785" s="837"/>
      <c r="Q785" s="850"/>
    </row>
    <row r="786" spans="1:17" ht="14.4" customHeight="1" x14ac:dyDescent="0.3">
      <c r="A786" s="831" t="s">
        <v>586</v>
      </c>
      <c r="B786" s="832" t="s">
        <v>6368</v>
      </c>
      <c r="C786" s="832" t="s">
        <v>6570</v>
      </c>
      <c r="D786" s="832" t="s">
        <v>7630</v>
      </c>
      <c r="E786" s="832" t="s">
        <v>7510</v>
      </c>
      <c r="F786" s="849"/>
      <c r="G786" s="849"/>
      <c r="H786" s="849"/>
      <c r="I786" s="849"/>
      <c r="J786" s="849"/>
      <c r="K786" s="849"/>
      <c r="L786" s="849"/>
      <c r="M786" s="849"/>
      <c r="N786" s="849">
        <v>1</v>
      </c>
      <c r="O786" s="849">
        <v>2887.3</v>
      </c>
      <c r="P786" s="837"/>
      <c r="Q786" s="850">
        <v>2887.3</v>
      </c>
    </row>
    <row r="787" spans="1:17" ht="14.4" customHeight="1" x14ac:dyDescent="0.3">
      <c r="A787" s="831" t="s">
        <v>586</v>
      </c>
      <c r="B787" s="832" t="s">
        <v>6368</v>
      </c>
      <c r="C787" s="832" t="s">
        <v>6570</v>
      </c>
      <c r="D787" s="832" t="s">
        <v>7631</v>
      </c>
      <c r="E787" s="832" t="s">
        <v>7632</v>
      </c>
      <c r="F787" s="849">
        <v>1</v>
      </c>
      <c r="G787" s="849">
        <v>556</v>
      </c>
      <c r="H787" s="849"/>
      <c r="I787" s="849">
        <v>556</v>
      </c>
      <c r="J787" s="849"/>
      <c r="K787" s="849"/>
      <c r="L787" s="849"/>
      <c r="M787" s="849"/>
      <c r="N787" s="849"/>
      <c r="O787" s="849"/>
      <c r="P787" s="837"/>
      <c r="Q787" s="850"/>
    </row>
    <row r="788" spans="1:17" ht="14.4" customHeight="1" x14ac:dyDescent="0.3">
      <c r="A788" s="831" t="s">
        <v>586</v>
      </c>
      <c r="B788" s="832" t="s">
        <v>6368</v>
      </c>
      <c r="C788" s="832" t="s">
        <v>6570</v>
      </c>
      <c r="D788" s="832" t="s">
        <v>7633</v>
      </c>
      <c r="E788" s="832" t="s">
        <v>7634</v>
      </c>
      <c r="F788" s="849"/>
      <c r="G788" s="849"/>
      <c r="H788" s="849"/>
      <c r="I788" s="849"/>
      <c r="J788" s="849"/>
      <c r="K788" s="849"/>
      <c r="L788" s="849"/>
      <c r="M788" s="849"/>
      <c r="N788" s="849">
        <v>2</v>
      </c>
      <c r="O788" s="849">
        <v>8773.98</v>
      </c>
      <c r="P788" s="837"/>
      <c r="Q788" s="850">
        <v>4386.99</v>
      </c>
    </row>
    <row r="789" spans="1:17" ht="14.4" customHeight="1" x14ac:dyDescent="0.3">
      <c r="A789" s="831" t="s">
        <v>586</v>
      </c>
      <c r="B789" s="832" t="s">
        <v>6368</v>
      </c>
      <c r="C789" s="832" t="s">
        <v>6570</v>
      </c>
      <c r="D789" s="832" t="s">
        <v>7635</v>
      </c>
      <c r="E789" s="832" t="s">
        <v>7636</v>
      </c>
      <c r="F789" s="849"/>
      <c r="G789" s="849"/>
      <c r="H789" s="849"/>
      <c r="I789" s="849"/>
      <c r="J789" s="849"/>
      <c r="K789" s="849"/>
      <c r="L789" s="849"/>
      <c r="M789" s="849"/>
      <c r="N789" s="849">
        <v>6</v>
      </c>
      <c r="O789" s="849">
        <v>1710.9</v>
      </c>
      <c r="P789" s="837"/>
      <c r="Q789" s="850">
        <v>285.15000000000003</v>
      </c>
    </row>
    <row r="790" spans="1:17" ht="14.4" customHeight="1" x14ac:dyDescent="0.3">
      <c r="A790" s="831" t="s">
        <v>586</v>
      </c>
      <c r="B790" s="832" t="s">
        <v>6368</v>
      </c>
      <c r="C790" s="832" t="s">
        <v>6570</v>
      </c>
      <c r="D790" s="832" t="s">
        <v>7637</v>
      </c>
      <c r="E790" s="832" t="s">
        <v>7018</v>
      </c>
      <c r="F790" s="849"/>
      <c r="G790" s="849"/>
      <c r="H790" s="849"/>
      <c r="I790" s="849"/>
      <c r="J790" s="849"/>
      <c r="K790" s="849"/>
      <c r="L790" s="849"/>
      <c r="M790" s="849"/>
      <c r="N790" s="849">
        <v>3</v>
      </c>
      <c r="O790" s="849">
        <v>2176.35</v>
      </c>
      <c r="P790" s="837"/>
      <c r="Q790" s="850">
        <v>725.44999999999993</v>
      </c>
    </row>
    <row r="791" spans="1:17" ht="14.4" customHeight="1" x14ac:dyDescent="0.3">
      <c r="A791" s="831" t="s">
        <v>586</v>
      </c>
      <c r="B791" s="832" t="s">
        <v>6368</v>
      </c>
      <c r="C791" s="832" t="s">
        <v>6570</v>
      </c>
      <c r="D791" s="832" t="s">
        <v>7638</v>
      </c>
      <c r="E791" s="832" t="s">
        <v>7158</v>
      </c>
      <c r="F791" s="849"/>
      <c r="G791" s="849"/>
      <c r="H791" s="849"/>
      <c r="I791" s="849"/>
      <c r="J791" s="849"/>
      <c r="K791" s="849"/>
      <c r="L791" s="849"/>
      <c r="M791" s="849"/>
      <c r="N791" s="849">
        <v>3</v>
      </c>
      <c r="O791" s="849">
        <v>3867.72</v>
      </c>
      <c r="P791" s="837"/>
      <c r="Q791" s="850">
        <v>1289.24</v>
      </c>
    </row>
    <row r="792" spans="1:17" ht="14.4" customHeight="1" x14ac:dyDescent="0.3">
      <c r="A792" s="831" t="s">
        <v>586</v>
      </c>
      <c r="B792" s="832" t="s">
        <v>6368</v>
      </c>
      <c r="C792" s="832" t="s">
        <v>6570</v>
      </c>
      <c r="D792" s="832" t="s">
        <v>7639</v>
      </c>
      <c r="E792" s="832" t="s">
        <v>6895</v>
      </c>
      <c r="F792" s="849"/>
      <c r="G792" s="849"/>
      <c r="H792" s="849"/>
      <c r="I792" s="849"/>
      <c r="J792" s="849">
        <v>0.4</v>
      </c>
      <c r="K792" s="849">
        <v>2200.7600000000002</v>
      </c>
      <c r="L792" s="849">
        <v>1</v>
      </c>
      <c r="M792" s="849">
        <v>5501.9000000000005</v>
      </c>
      <c r="N792" s="849"/>
      <c r="O792" s="849"/>
      <c r="P792" s="837"/>
      <c r="Q792" s="850"/>
    </row>
    <row r="793" spans="1:17" ht="14.4" customHeight="1" x14ac:dyDescent="0.3">
      <c r="A793" s="831" t="s">
        <v>586</v>
      </c>
      <c r="B793" s="832" t="s">
        <v>6368</v>
      </c>
      <c r="C793" s="832" t="s">
        <v>6570</v>
      </c>
      <c r="D793" s="832" t="s">
        <v>7640</v>
      </c>
      <c r="E793" s="832" t="s">
        <v>7280</v>
      </c>
      <c r="F793" s="849"/>
      <c r="G793" s="849"/>
      <c r="H793" s="849"/>
      <c r="I793" s="849"/>
      <c r="J793" s="849"/>
      <c r="K793" s="849"/>
      <c r="L793" s="849"/>
      <c r="M793" s="849"/>
      <c r="N793" s="849">
        <v>1</v>
      </c>
      <c r="O793" s="849">
        <v>442.06</v>
      </c>
      <c r="P793" s="837"/>
      <c r="Q793" s="850">
        <v>442.06</v>
      </c>
    </row>
    <row r="794" spans="1:17" ht="14.4" customHeight="1" x14ac:dyDescent="0.3">
      <c r="A794" s="831" t="s">
        <v>586</v>
      </c>
      <c r="B794" s="832" t="s">
        <v>6368</v>
      </c>
      <c r="C794" s="832" t="s">
        <v>6570</v>
      </c>
      <c r="D794" s="832" t="s">
        <v>7641</v>
      </c>
      <c r="E794" s="832" t="s">
        <v>7642</v>
      </c>
      <c r="F794" s="849"/>
      <c r="G794" s="849"/>
      <c r="H794" s="849"/>
      <c r="I794" s="849"/>
      <c r="J794" s="849"/>
      <c r="K794" s="849"/>
      <c r="L794" s="849"/>
      <c r="M794" s="849"/>
      <c r="N794" s="849">
        <v>4</v>
      </c>
      <c r="O794" s="849">
        <v>5920</v>
      </c>
      <c r="P794" s="837"/>
      <c r="Q794" s="850">
        <v>1480</v>
      </c>
    </row>
    <row r="795" spans="1:17" ht="14.4" customHeight="1" x14ac:dyDescent="0.3">
      <c r="A795" s="831" t="s">
        <v>586</v>
      </c>
      <c r="B795" s="832" t="s">
        <v>6368</v>
      </c>
      <c r="C795" s="832" t="s">
        <v>6570</v>
      </c>
      <c r="D795" s="832" t="s">
        <v>7643</v>
      </c>
      <c r="E795" s="832" t="s">
        <v>7644</v>
      </c>
      <c r="F795" s="849">
        <v>3</v>
      </c>
      <c r="G795" s="849">
        <v>13928.73</v>
      </c>
      <c r="H795" s="849">
        <v>1.5</v>
      </c>
      <c r="I795" s="849">
        <v>4642.91</v>
      </c>
      <c r="J795" s="849">
        <v>2</v>
      </c>
      <c r="K795" s="849">
        <v>9285.82</v>
      </c>
      <c r="L795" s="849">
        <v>1</v>
      </c>
      <c r="M795" s="849">
        <v>4642.91</v>
      </c>
      <c r="N795" s="849"/>
      <c r="O795" s="849"/>
      <c r="P795" s="837"/>
      <c r="Q795" s="850"/>
    </row>
    <row r="796" spans="1:17" ht="14.4" customHeight="1" x14ac:dyDescent="0.3">
      <c r="A796" s="831" t="s">
        <v>586</v>
      </c>
      <c r="B796" s="832" t="s">
        <v>6368</v>
      </c>
      <c r="C796" s="832" t="s">
        <v>6570</v>
      </c>
      <c r="D796" s="832" t="s">
        <v>7645</v>
      </c>
      <c r="E796" s="832" t="s">
        <v>7280</v>
      </c>
      <c r="F796" s="849"/>
      <c r="G796" s="849"/>
      <c r="H796" s="849"/>
      <c r="I796" s="849"/>
      <c r="J796" s="849"/>
      <c r="K796" s="849"/>
      <c r="L796" s="849"/>
      <c r="M796" s="849"/>
      <c r="N796" s="849">
        <v>2</v>
      </c>
      <c r="O796" s="849">
        <v>1983.46</v>
      </c>
      <c r="P796" s="837"/>
      <c r="Q796" s="850">
        <v>991.73</v>
      </c>
    </row>
    <row r="797" spans="1:17" ht="14.4" customHeight="1" x14ac:dyDescent="0.3">
      <c r="A797" s="831" t="s">
        <v>586</v>
      </c>
      <c r="B797" s="832" t="s">
        <v>6368</v>
      </c>
      <c r="C797" s="832" t="s">
        <v>6570</v>
      </c>
      <c r="D797" s="832" t="s">
        <v>7646</v>
      </c>
      <c r="E797" s="832" t="s">
        <v>7647</v>
      </c>
      <c r="F797" s="849"/>
      <c r="G797" s="849"/>
      <c r="H797" s="849"/>
      <c r="I797" s="849"/>
      <c r="J797" s="849"/>
      <c r="K797" s="849"/>
      <c r="L797" s="849"/>
      <c r="M797" s="849"/>
      <c r="N797" s="849">
        <v>1</v>
      </c>
      <c r="O797" s="849">
        <v>1194.08</v>
      </c>
      <c r="P797" s="837"/>
      <c r="Q797" s="850">
        <v>1194.08</v>
      </c>
    </row>
    <row r="798" spans="1:17" ht="14.4" customHeight="1" x14ac:dyDescent="0.3">
      <c r="A798" s="831" t="s">
        <v>586</v>
      </c>
      <c r="B798" s="832" t="s">
        <v>6368</v>
      </c>
      <c r="C798" s="832" t="s">
        <v>6570</v>
      </c>
      <c r="D798" s="832" t="s">
        <v>7648</v>
      </c>
      <c r="E798" s="832" t="s">
        <v>7649</v>
      </c>
      <c r="F798" s="849"/>
      <c r="G798" s="849"/>
      <c r="H798" s="849"/>
      <c r="I798" s="849"/>
      <c r="J798" s="849"/>
      <c r="K798" s="849"/>
      <c r="L798" s="849"/>
      <c r="M798" s="849"/>
      <c r="N798" s="849">
        <v>1</v>
      </c>
      <c r="O798" s="849">
        <v>5111.38</v>
      </c>
      <c r="P798" s="837"/>
      <c r="Q798" s="850">
        <v>5111.38</v>
      </c>
    </row>
    <row r="799" spans="1:17" ht="14.4" customHeight="1" x14ac:dyDescent="0.3">
      <c r="A799" s="831" t="s">
        <v>586</v>
      </c>
      <c r="B799" s="832" t="s">
        <v>6368</v>
      </c>
      <c r="C799" s="832" t="s">
        <v>6570</v>
      </c>
      <c r="D799" s="832" t="s">
        <v>7650</v>
      </c>
      <c r="E799" s="832" t="s">
        <v>6895</v>
      </c>
      <c r="F799" s="849"/>
      <c r="G799" s="849"/>
      <c r="H799" s="849"/>
      <c r="I799" s="849"/>
      <c r="J799" s="849"/>
      <c r="K799" s="849"/>
      <c r="L799" s="849"/>
      <c r="M799" s="849"/>
      <c r="N799" s="849">
        <v>0.1</v>
      </c>
      <c r="O799" s="849">
        <v>607.85</v>
      </c>
      <c r="P799" s="837"/>
      <c r="Q799" s="850">
        <v>6078.5</v>
      </c>
    </row>
    <row r="800" spans="1:17" ht="14.4" customHeight="1" x14ac:dyDescent="0.3">
      <c r="A800" s="831" t="s">
        <v>586</v>
      </c>
      <c r="B800" s="832" t="s">
        <v>6368</v>
      </c>
      <c r="C800" s="832" t="s">
        <v>6570</v>
      </c>
      <c r="D800" s="832" t="s">
        <v>7651</v>
      </c>
      <c r="E800" s="832" t="s">
        <v>7321</v>
      </c>
      <c r="F800" s="849"/>
      <c r="G800" s="849"/>
      <c r="H800" s="849"/>
      <c r="I800" s="849"/>
      <c r="J800" s="849"/>
      <c r="K800" s="849"/>
      <c r="L800" s="849"/>
      <c r="M800" s="849"/>
      <c r="N800" s="849">
        <v>1</v>
      </c>
      <c r="O800" s="849">
        <v>8946.2999999999993</v>
      </c>
      <c r="P800" s="837"/>
      <c r="Q800" s="850">
        <v>8946.2999999999993</v>
      </c>
    </row>
    <row r="801" spans="1:17" ht="14.4" customHeight="1" x14ac:dyDescent="0.3">
      <c r="A801" s="831" t="s">
        <v>586</v>
      </c>
      <c r="B801" s="832" t="s">
        <v>6368</v>
      </c>
      <c r="C801" s="832" t="s">
        <v>6570</v>
      </c>
      <c r="D801" s="832" t="s">
        <v>7652</v>
      </c>
      <c r="E801" s="832" t="s">
        <v>7385</v>
      </c>
      <c r="F801" s="849"/>
      <c r="G801" s="849"/>
      <c r="H801" s="849"/>
      <c r="I801" s="849"/>
      <c r="J801" s="849">
        <v>1</v>
      </c>
      <c r="K801" s="849">
        <v>7378.3</v>
      </c>
      <c r="L801" s="849">
        <v>1</v>
      </c>
      <c r="M801" s="849">
        <v>7378.3</v>
      </c>
      <c r="N801" s="849"/>
      <c r="O801" s="849"/>
      <c r="P801" s="837"/>
      <c r="Q801" s="850"/>
    </row>
    <row r="802" spans="1:17" ht="14.4" customHeight="1" x14ac:dyDescent="0.3">
      <c r="A802" s="831" t="s">
        <v>586</v>
      </c>
      <c r="B802" s="832" t="s">
        <v>6368</v>
      </c>
      <c r="C802" s="832" t="s">
        <v>6570</v>
      </c>
      <c r="D802" s="832" t="s">
        <v>7653</v>
      </c>
      <c r="E802" s="832" t="s">
        <v>7654</v>
      </c>
      <c r="F802" s="849">
        <v>1</v>
      </c>
      <c r="G802" s="849">
        <v>7908</v>
      </c>
      <c r="H802" s="849"/>
      <c r="I802" s="849">
        <v>7908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586</v>
      </c>
      <c r="B803" s="832" t="s">
        <v>6368</v>
      </c>
      <c r="C803" s="832" t="s">
        <v>6570</v>
      </c>
      <c r="D803" s="832" t="s">
        <v>7655</v>
      </c>
      <c r="E803" s="832" t="s">
        <v>7656</v>
      </c>
      <c r="F803" s="849"/>
      <c r="G803" s="849"/>
      <c r="H803" s="849"/>
      <c r="I803" s="849"/>
      <c r="J803" s="849"/>
      <c r="K803" s="849"/>
      <c r="L803" s="849"/>
      <c r="M803" s="849"/>
      <c r="N803" s="849">
        <v>1</v>
      </c>
      <c r="O803" s="849">
        <v>9196</v>
      </c>
      <c r="P803" s="837"/>
      <c r="Q803" s="850">
        <v>9196</v>
      </c>
    </row>
    <row r="804" spans="1:17" ht="14.4" customHeight="1" x14ac:dyDescent="0.3">
      <c r="A804" s="831" t="s">
        <v>586</v>
      </c>
      <c r="B804" s="832" t="s">
        <v>6368</v>
      </c>
      <c r="C804" s="832" t="s">
        <v>6570</v>
      </c>
      <c r="D804" s="832" t="s">
        <v>7657</v>
      </c>
      <c r="E804" s="832" t="s">
        <v>7658</v>
      </c>
      <c r="F804" s="849"/>
      <c r="G804" s="849"/>
      <c r="H804" s="849"/>
      <c r="I804" s="849"/>
      <c r="J804" s="849">
        <v>1</v>
      </c>
      <c r="K804" s="849">
        <v>6286.4</v>
      </c>
      <c r="L804" s="849">
        <v>1</v>
      </c>
      <c r="M804" s="849">
        <v>6286.4</v>
      </c>
      <c r="N804" s="849"/>
      <c r="O804" s="849"/>
      <c r="P804" s="837"/>
      <c r="Q804" s="850"/>
    </row>
    <row r="805" spans="1:17" ht="14.4" customHeight="1" x14ac:dyDescent="0.3">
      <c r="A805" s="831" t="s">
        <v>586</v>
      </c>
      <c r="B805" s="832" t="s">
        <v>6368</v>
      </c>
      <c r="C805" s="832" t="s">
        <v>6570</v>
      </c>
      <c r="D805" s="832" t="s">
        <v>7659</v>
      </c>
      <c r="E805" s="832" t="s">
        <v>7385</v>
      </c>
      <c r="F805" s="849">
        <v>1</v>
      </c>
      <c r="G805" s="849">
        <v>6716.5</v>
      </c>
      <c r="H805" s="849"/>
      <c r="I805" s="849">
        <v>6716.5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586</v>
      </c>
      <c r="B806" s="832" t="s">
        <v>6368</v>
      </c>
      <c r="C806" s="832" t="s">
        <v>6570</v>
      </c>
      <c r="D806" s="832" t="s">
        <v>7660</v>
      </c>
      <c r="E806" s="832" t="s">
        <v>6971</v>
      </c>
      <c r="F806" s="849">
        <v>1</v>
      </c>
      <c r="G806" s="849">
        <v>1206</v>
      </c>
      <c r="H806" s="849">
        <v>0.5</v>
      </c>
      <c r="I806" s="849">
        <v>1206</v>
      </c>
      <c r="J806" s="849">
        <v>2</v>
      </c>
      <c r="K806" s="849">
        <v>2412</v>
      </c>
      <c r="L806" s="849">
        <v>1</v>
      </c>
      <c r="M806" s="849">
        <v>1206</v>
      </c>
      <c r="N806" s="849"/>
      <c r="O806" s="849"/>
      <c r="P806" s="837"/>
      <c r="Q806" s="850"/>
    </row>
    <row r="807" spans="1:17" ht="14.4" customHeight="1" x14ac:dyDescent="0.3">
      <c r="A807" s="831" t="s">
        <v>586</v>
      </c>
      <c r="B807" s="832" t="s">
        <v>6368</v>
      </c>
      <c r="C807" s="832" t="s">
        <v>6570</v>
      </c>
      <c r="D807" s="832" t="s">
        <v>7661</v>
      </c>
      <c r="E807" s="832" t="s">
        <v>7662</v>
      </c>
      <c r="F807" s="849"/>
      <c r="G807" s="849"/>
      <c r="H807" s="849"/>
      <c r="I807" s="849"/>
      <c r="J807" s="849">
        <v>2</v>
      </c>
      <c r="K807" s="849">
        <v>3414</v>
      </c>
      <c r="L807" s="849">
        <v>1</v>
      </c>
      <c r="M807" s="849">
        <v>1707</v>
      </c>
      <c r="N807" s="849"/>
      <c r="O807" s="849"/>
      <c r="P807" s="837"/>
      <c r="Q807" s="850"/>
    </row>
    <row r="808" spans="1:17" ht="14.4" customHeight="1" x14ac:dyDescent="0.3">
      <c r="A808" s="831" t="s">
        <v>586</v>
      </c>
      <c r="B808" s="832" t="s">
        <v>6368</v>
      </c>
      <c r="C808" s="832" t="s">
        <v>6570</v>
      </c>
      <c r="D808" s="832" t="s">
        <v>7663</v>
      </c>
      <c r="E808" s="832" t="s">
        <v>7664</v>
      </c>
      <c r="F808" s="849"/>
      <c r="G808" s="849"/>
      <c r="H808" s="849"/>
      <c r="I808" s="849"/>
      <c r="J808" s="849"/>
      <c r="K808" s="849"/>
      <c r="L808" s="849"/>
      <c r="M808" s="849"/>
      <c r="N808" s="849">
        <v>1</v>
      </c>
      <c r="O808" s="849">
        <v>8283.65</v>
      </c>
      <c r="P808" s="837"/>
      <c r="Q808" s="850">
        <v>8283.65</v>
      </c>
    </row>
    <row r="809" spans="1:17" ht="14.4" customHeight="1" x14ac:dyDescent="0.3">
      <c r="A809" s="831" t="s">
        <v>586</v>
      </c>
      <c r="B809" s="832" t="s">
        <v>6368</v>
      </c>
      <c r="C809" s="832" t="s">
        <v>6570</v>
      </c>
      <c r="D809" s="832" t="s">
        <v>7665</v>
      </c>
      <c r="E809" s="832" t="s">
        <v>7666</v>
      </c>
      <c r="F809" s="849"/>
      <c r="G809" s="849"/>
      <c r="H809" s="849"/>
      <c r="I809" s="849"/>
      <c r="J809" s="849">
        <v>1</v>
      </c>
      <c r="K809" s="849">
        <v>13200</v>
      </c>
      <c r="L809" s="849">
        <v>1</v>
      </c>
      <c r="M809" s="849">
        <v>13200</v>
      </c>
      <c r="N809" s="849"/>
      <c r="O809" s="849"/>
      <c r="P809" s="837"/>
      <c r="Q809" s="850"/>
    </row>
    <row r="810" spans="1:17" ht="14.4" customHeight="1" x14ac:dyDescent="0.3">
      <c r="A810" s="831" t="s">
        <v>586</v>
      </c>
      <c r="B810" s="832" t="s">
        <v>6368</v>
      </c>
      <c r="C810" s="832" t="s">
        <v>6570</v>
      </c>
      <c r="D810" s="832" t="s">
        <v>7667</v>
      </c>
      <c r="E810" s="832"/>
      <c r="F810" s="849"/>
      <c r="G810" s="849"/>
      <c r="H810" s="849"/>
      <c r="I810" s="849"/>
      <c r="J810" s="849"/>
      <c r="K810" s="849"/>
      <c r="L810" s="849"/>
      <c r="M810" s="849"/>
      <c r="N810" s="849">
        <v>5</v>
      </c>
      <c r="O810" s="849">
        <v>4750</v>
      </c>
      <c r="P810" s="837"/>
      <c r="Q810" s="850">
        <v>950</v>
      </c>
    </row>
    <row r="811" spans="1:17" ht="14.4" customHeight="1" x14ac:dyDescent="0.3">
      <c r="A811" s="831" t="s">
        <v>586</v>
      </c>
      <c r="B811" s="832" t="s">
        <v>6368</v>
      </c>
      <c r="C811" s="832" t="s">
        <v>6570</v>
      </c>
      <c r="D811" s="832" t="s">
        <v>7668</v>
      </c>
      <c r="E811" s="832"/>
      <c r="F811" s="849"/>
      <c r="G811" s="849"/>
      <c r="H811" s="849"/>
      <c r="I811" s="849"/>
      <c r="J811" s="849"/>
      <c r="K811" s="849"/>
      <c r="L811" s="849"/>
      <c r="M811" s="849"/>
      <c r="N811" s="849">
        <v>1</v>
      </c>
      <c r="O811" s="849">
        <v>1400</v>
      </c>
      <c r="P811" s="837"/>
      <c r="Q811" s="850">
        <v>1400</v>
      </c>
    </row>
    <row r="812" spans="1:17" ht="14.4" customHeight="1" x14ac:dyDescent="0.3">
      <c r="A812" s="831" t="s">
        <v>586</v>
      </c>
      <c r="B812" s="832" t="s">
        <v>6368</v>
      </c>
      <c r="C812" s="832" t="s">
        <v>6570</v>
      </c>
      <c r="D812" s="832" t="s">
        <v>7669</v>
      </c>
      <c r="E812" s="832" t="s">
        <v>7670</v>
      </c>
      <c r="F812" s="849"/>
      <c r="G812" s="849"/>
      <c r="H812" s="849"/>
      <c r="I812" s="849"/>
      <c r="J812" s="849"/>
      <c r="K812" s="849"/>
      <c r="L812" s="849"/>
      <c r="M812" s="849"/>
      <c r="N812" s="849">
        <v>1</v>
      </c>
      <c r="O812" s="849">
        <v>2583</v>
      </c>
      <c r="P812" s="837"/>
      <c r="Q812" s="850">
        <v>2583</v>
      </c>
    </row>
    <row r="813" spans="1:17" ht="14.4" customHeight="1" x14ac:dyDescent="0.3">
      <c r="A813" s="831" t="s">
        <v>586</v>
      </c>
      <c r="B813" s="832" t="s">
        <v>6368</v>
      </c>
      <c r="C813" s="832" t="s">
        <v>6570</v>
      </c>
      <c r="D813" s="832" t="s">
        <v>7671</v>
      </c>
      <c r="E813" s="832" t="s">
        <v>7672</v>
      </c>
      <c r="F813" s="849"/>
      <c r="G813" s="849"/>
      <c r="H813" s="849"/>
      <c r="I813" s="849"/>
      <c r="J813" s="849"/>
      <c r="K813" s="849"/>
      <c r="L813" s="849"/>
      <c r="M813" s="849"/>
      <c r="N813" s="849">
        <v>1</v>
      </c>
      <c r="O813" s="849">
        <v>7611.7</v>
      </c>
      <c r="P813" s="837"/>
      <c r="Q813" s="850">
        <v>7611.7</v>
      </c>
    </row>
    <row r="814" spans="1:17" ht="14.4" customHeight="1" x14ac:dyDescent="0.3">
      <c r="A814" s="831" t="s">
        <v>586</v>
      </c>
      <c r="B814" s="832" t="s">
        <v>6368</v>
      </c>
      <c r="C814" s="832" t="s">
        <v>6570</v>
      </c>
      <c r="D814" s="832" t="s">
        <v>7673</v>
      </c>
      <c r="E814" s="832"/>
      <c r="F814" s="849"/>
      <c r="G814" s="849"/>
      <c r="H814" s="849"/>
      <c r="I814" s="849"/>
      <c r="J814" s="849"/>
      <c r="K814" s="849"/>
      <c r="L814" s="849"/>
      <c r="M814" s="849"/>
      <c r="N814" s="849">
        <v>1</v>
      </c>
      <c r="O814" s="849">
        <v>9099</v>
      </c>
      <c r="P814" s="837"/>
      <c r="Q814" s="850">
        <v>9099</v>
      </c>
    </row>
    <row r="815" spans="1:17" ht="14.4" customHeight="1" x14ac:dyDescent="0.3">
      <c r="A815" s="831" t="s">
        <v>586</v>
      </c>
      <c r="B815" s="832" t="s">
        <v>6368</v>
      </c>
      <c r="C815" s="832" t="s">
        <v>6570</v>
      </c>
      <c r="D815" s="832" t="s">
        <v>7674</v>
      </c>
      <c r="E815" s="832" t="s">
        <v>7675</v>
      </c>
      <c r="F815" s="849"/>
      <c r="G815" s="849"/>
      <c r="H815" s="849"/>
      <c r="I815" s="849"/>
      <c r="J815" s="849">
        <v>9</v>
      </c>
      <c r="K815" s="849">
        <v>33868.800000000003</v>
      </c>
      <c r="L815" s="849">
        <v>1</v>
      </c>
      <c r="M815" s="849">
        <v>3763.2000000000003</v>
      </c>
      <c r="N815" s="849"/>
      <c r="O815" s="849"/>
      <c r="P815" s="837"/>
      <c r="Q815" s="850"/>
    </row>
    <row r="816" spans="1:17" ht="14.4" customHeight="1" x14ac:dyDescent="0.3">
      <c r="A816" s="831" t="s">
        <v>586</v>
      </c>
      <c r="B816" s="832" t="s">
        <v>6368</v>
      </c>
      <c r="C816" s="832" t="s">
        <v>6570</v>
      </c>
      <c r="D816" s="832" t="s">
        <v>7676</v>
      </c>
      <c r="E816" s="832" t="s">
        <v>7520</v>
      </c>
      <c r="F816" s="849"/>
      <c r="G816" s="849"/>
      <c r="H816" s="849"/>
      <c r="I816" s="849"/>
      <c r="J816" s="849"/>
      <c r="K816" s="849"/>
      <c r="L816" s="849"/>
      <c r="M816" s="849"/>
      <c r="N816" s="849">
        <v>1</v>
      </c>
      <c r="O816" s="849">
        <v>16714.47</v>
      </c>
      <c r="P816" s="837"/>
      <c r="Q816" s="850">
        <v>16714.47</v>
      </c>
    </row>
    <row r="817" spans="1:17" ht="14.4" customHeight="1" x14ac:dyDescent="0.3">
      <c r="A817" s="831" t="s">
        <v>586</v>
      </c>
      <c r="B817" s="832" t="s">
        <v>6368</v>
      </c>
      <c r="C817" s="832" t="s">
        <v>6570</v>
      </c>
      <c r="D817" s="832" t="s">
        <v>7677</v>
      </c>
      <c r="E817" s="832" t="s">
        <v>7678</v>
      </c>
      <c r="F817" s="849"/>
      <c r="G817" s="849"/>
      <c r="H817" s="849"/>
      <c r="I817" s="849"/>
      <c r="J817" s="849">
        <v>1</v>
      </c>
      <c r="K817" s="849">
        <v>2753.1</v>
      </c>
      <c r="L817" s="849">
        <v>1</v>
      </c>
      <c r="M817" s="849">
        <v>2753.1</v>
      </c>
      <c r="N817" s="849"/>
      <c r="O817" s="849"/>
      <c r="P817" s="837"/>
      <c r="Q817" s="850"/>
    </row>
    <row r="818" spans="1:17" ht="14.4" customHeight="1" x14ac:dyDescent="0.3">
      <c r="A818" s="831" t="s">
        <v>586</v>
      </c>
      <c r="B818" s="832" t="s">
        <v>6368</v>
      </c>
      <c r="C818" s="832" t="s">
        <v>6369</v>
      </c>
      <c r="D818" s="832" t="s">
        <v>7679</v>
      </c>
      <c r="E818" s="832" t="s">
        <v>7680</v>
      </c>
      <c r="F818" s="849">
        <v>46</v>
      </c>
      <c r="G818" s="849">
        <v>8692</v>
      </c>
      <c r="H818" s="849">
        <v>0.81089653885623658</v>
      </c>
      <c r="I818" s="849">
        <v>188.95652173913044</v>
      </c>
      <c r="J818" s="849">
        <v>55</v>
      </c>
      <c r="K818" s="849">
        <v>10719</v>
      </c>
      <c r="L818" s="849">
        <v>1</v>
      </c>
      <c r="M818" s="849">
        <v>194.8909090909091</v>
      </c>
      <c r="N818" s="849">
        <v>66</v>
      </c>
      <c r="O818" s="849">
        <v>12934</v>
      </c>
      <c r="P818" s="837">
        <v>1.2066424106726374</v>
      </c>
      <c r="Q818" s="850">
        <v>195.96969696969697</v>
      </c>
    </row>
    <row r="819" spans="1:17" ht="14.4" customHeight="1" x14ac:dyDescent="0.3">
      <c r="A819" s="831" t="s">
        <v>586</v>
      </c>
      <c r="B819" s="832" t="s">
        <v>6368</v>
      </c>
      <c r="C819" s="832" t="s">
        <v>6369</v>
      </c>
      <c r="D819" s="832" t="s">
        <v>6593</v>
      </c>
      <c r="E819" s="832" t="s">
        <v>6594</v>
      </c>
      <c r="F819" s="849">
        <v>194</v>
      </c>
      <c r="G819" s="849">
        <v>135019</v>
      </c>
      <c r="H819" s="849">
        <v>0.96712939086585292</v>
      </c>
      <c r="I819" s="849">
        <v>695.97422680412376</v>
      </c>
      <c r="J819" s="849">
        <v>197</v>
      </c>
      <c r="K819" s="849">
        <v>139608</v>
      </c>
      <c r="L819" s="849">
        <v>1</v>
      </c>
      <c r="M819" s="849">
        <v>708.67005076142129</v>
      </c>
      <c r="N819" s="849">
        <v>146</v>
      </c>
      <c r="O819" s="849">
        <v>103659</v>
      </c>
      <c r="P819" s="837">
        <v>0.74250042977479802</v>
      </c>
      <c r="Q819" s="850">
        <v>709.99315068493149</v>
      </c>
    </row>
    <row r="820" spans="1:17" ht="14.4" customHeight="1" x14ac:dyDescent="0.3">
      <c r="A820" s="831" t="s">
        <v>586</v>
      </c>
      <c r="B820" s="832" t="s">
        <v>6368</v>
      </c>
      <c r="C820" s="832" t="s">
        <v>6369</v>
      </c>
      <c r="D820" s="832" t="s">
        <v>6411</v>
      </c>
      <c r="E820" s="832" t="s">
        <v>6412</v>
      </c>
      <c r="F820" s="849">
        <v>45</v>
      </c>
      <c r="G820" s="849">
        <v>9045</v>
      </c>
      <c r="H820" s="849">
        <v>0.69358178053830233</v>
      </c>
      <c r="I820" s="849">
        <v>201</v>
      </c>
      <c r="J820" s="849">
        <v>63</v>
      </c>
      <c r="K820" s="849">
        <v>13041</v>
      </c>
      <c r="L820" s="849">
        <v>1</v>
      </c>
      <c r="M820" s="849">
        <v>207</v>
      </c>
      <c r="N820" s="849">
        <v>38</v>
      </c>
      <c r="O820" s="849">
        <v>7866</v>
      </c>
      <c r="P820" s="837">
        <v>0.60317460317460314</v>
      </c>
      <c r="Q820" s="850">
        <v>207</v>
      </c>
    </row>
    <row r="821" spans="1:17" ht="14.4" customHeight="1" x14ac:dyDescent="0.3">
      <c r="A821" s="831" t="s">
        <v>586</v>
      </c>
      <c r="B821" s="832" t="s">
        <v>6368</v>
      </c>
      <c r="C821" s="832" t="s">
        <v>6369</v>
      </c>
      <c r="D821" s="832" t="s">
        <v>6413</v>
      </c>
      <c r="E821" s="832" t="s">
        <v>6414</v>
      </c>
      <c r="F821" s="849">
        <v>135</v>
      </c>
      <c r="G821" s="849">
        <v>40634</v>
      </c>
      <c r="H821" s="849">
        <v>0.90690771119294722</v>
      </c>
      <c r="I821" s="849">
        <v>300.99259259259259</v>
      </c>
      <c r="J821" s="849">
        <v>145</v>
      </c>
      <c r="K821" s="849">
        <v>44805</v>
      </c>
      <c r="L821" s="849">
        <v>1</v>
      </c>
      <c r="M821" s="849">
        <v>309</v>
      </c>
      <c r="N821" s="849">
        <v>158</v>
      </c>
      <c r="O821" s="849">
        <v>48822</v>
      </c>
      <c r="P821" s="837">
        <v>1.0896551724137931</v>
      </c>
      <c r="Q821" s="850">
        <v>309</v>
      </c>
    </row>
    <row r="822" spans="1:17" ht="14.4" customHeight="1" x14ac:dyDescent="0.3">
      <c r="A822" s="831" t="s">
        <v>586</v>
      </c>
      <c r="B822" s="832" t="s">
        <v>6368</v>
      </c>
      <c r="C822" s="832" t="s">
        <v>6369</v>
      </c>
      <c r="D822" s="832" t="s">
        <v>6415</v>
      </c>
      <c r="E822" s="832" t="s">
        <v>6416</v>
      </c>
      <c r="F822" s="849">
        <v>18</v>
      </c>
      <c r="G822" s="849">
        <v>8568</v>
      </c>
      <c r="H822" s="849">
        <v>1.3505674653215636</v>
      </c>
      <c r="I822" s="849">
        <v>476</v>
      </c>
      <c r="J822" s="849">
        <v>13</v>
      </c>
      <c r="K822" s="849">
        <v>6344</v>
      </c>
      <c r="L822" s="849">
        <v>1</v>
      </c>
      <c r="M822" s="849">
        <v>488</v>
      </c>
      <c r="N822" s="849">
        <v>15</v>
      </c>
      <c r="O822" s="849">
        <v>7335</v>
      </c>
      <c r="P822" s="837">
        <v>1.1562105926860025</v>
      </c>
      <c r="Q822" s="850">
        <v>489</v>
      </c>
    </row>
    <row r="823" spans="1:17" ht="14.4" customHeight="1" x14ac:dyDescent="0.3">
      <c r="A823" s="831" t="s">
        <v>586</v>
      </c>
      <c r="B823" s="832" t="s">
        <v>6368</v>
      </c>
      <c r="C823" s="832" t="s">
        <v>6369</v>
      </c>
      <c r="D823" s="832" t="s">
        <v>6417</v>
      </c>
      <c r="E823" s="832" t="s">
        <v>6418</v>
      </c>
      <c r="F823" s="849">
        <v>1</v>
      </c>
      <c r="G823" s="849">
        <v>95</v>
      </c>
      <c r="H823" s="849"/>
      <c r="I823" s="849">
        <v>95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" customHeight="1" x14ac:dyDescent="0.3">
      <c r="A824" s="831" t="s">
        <v>586</v>
      </c>
      <c r="B824" s="832" t="s">
        <v>6368</v>
      </c>
      <c r="C824" s="832" t="s">
        <v>6369</v>
      </c>
      <c r="D824" s="832" t="s">
        <v>6421</v>
      </c>
      <c r="E824" s="832" t="s">
        <v>6422</v>
      </c>
      <c r="F824" s="849">
        <v>153</v>
      </c>
      <c r="G824" s="849">
        <v>14229</v>
      </c>
      <c r="H824" s="849">
        <v>0.95876288659793818</v>
      </c>
      <c r="I824" s="849">
        <v>93</v>
      </c>
      <c r="J824" s="849">
        <v>153</v>
      </c>
      <c r="K824" s="849">
        <v>14841</v>
      </c>
      <c r="L824" s="849">
        <v>1</v>
      </c>
      <c r="M824" s="849">
        <v>97</v>
      </c>
      <c r="N824" s="849">
        <v>150</v>
      </c>
      <c r="O824" s="849">
        <v>14550</v>
      </c>
      <c r="P824" s="837">
        <v>0.98039215686274506</v>
      </c>
      <c r="Q824" s="850">
        <v>97</v>
      </c>
    </row>
    <row r="825" spans="1:17" ht="14.4" customHeight="1" x14ac:dyDescent="0.3">
      <c r="A825" s="831" t="s">
        <v>586</v>
      </c>
      <c r="B825" s="832" t="s">
        <v>6368</v>
      </c>
      <c r="C825" s="832" t="s">
        <v>6369</v>
      </c>
      <c r="D825" s="832" t="s">
        <v>6425</v>
      </c>
      <c r="E825" s="832" t="s">
        <v>6426</v>
      </c>
      <c r="F825" s="849">
        <v>3</v>
      </c>
      <c r="G825" s="849">
        <v>684</v>
      </c>
      <c r="H825" s="849">
        <v>0.28499999999999998</v>
      </c>
      <c r="I825" s="849">
        <v>228</v>
      </c>
      <c r="J825" s="849">
        <v>10</v>
      </c>
      <c r="K825" s="849">
        <v>2400</v>
      </c>
      <c r="L825" s="849">
        <v>1</v>
      </c>
      <c r="M825" s="849">
        <v>240</v>
      </c>
      <c r="N825" s="849">
        <v>6</v>
      </c>
      <c r="O825" s="849">
        <v>1446</v>
      </c>
      <c r="P825" s="837">
        <v>0.60250000000000004</v>
      </c>
      <c r="Q825" s="850">
        <v>241</v>
      </c>
    </row>
    <row r="826" spans="1:17" ht="14.4" customHeight="1" x14ac:dyDescent="0.3">
      <c r="A826" s="831" t="s">
        <v>586</v>
      </c>
      <c r="B826" s="832" t="s">
        <v>6368</v>
      </c>
      <c r="C826" s="832" t="s">
        <v>6369</v>
      </c>
      <c r="D826" s="832" t="s">
        <v>7681</v>
      </c>
      <c r="E826" s="832" t="s">
        <v>7682</v>
      </c>
      <c r="F826" s="849">
        <v>4</v>
      </c>
      <c r="G826" s="849">
        <v>1528</v>
      </c>
      <c r="H826" s="849">
        <v>0.31913116123642438</v>
      </c>
      <c r="I826" s="849">
        <v>382</v>
      </c>
      <c r="J826" s="849">
        <v>12</v>
      </c>
      <c r="K826" s="849">
        <v>4788</v>
      </c>
      <c r="L826" s="849">
        <v>1</v>
      </c>
      <c r="M826" s="849">
        <v>399</v>
      </c>
      <c r="N826" s="849">
        <v>14</v>
      </c>
      <c r="O826" s="849">
        <v>5586</v>
      </c>
      <c r="P826" s="837">
        <v>1.1666666666666667</v>
      </c>
      <c r="Q826" s="850">
        <v>399</v>
      </c>
    </row>
    <row r="827" spans="1:17" ht="14.4" customHeight="1" x14ac:dyDescent="0.3">
      <c r="A827" s="831" t="s">
        <v>586</v>
      </c>
      <c r="B827" s="832" t="s">
        <v>6368</v>
      </c>
      <c r="C827" s="832" t="s">
        <v>6369</v>
      </c>
      <c r="D827" s="832" t="s">
        <v>7683</v>
      </c>
      <c r="E827" s="832" t="s">
        <v>7684</v>
      </c>
      <c r="F827" s="849">
        <v>30</v>
      </c>
      <c r="G827" s="849">
        <v>105150</v>
      </c>
      <c r="H827" s="849">
        <v>1.2003424657534247</v>
      </c>
      <c r="I827" s="849">
        <v>3505</v>
      </c>
      <c r="J827" s="849">
        <v>24</v>
      </c>
      <c r="K827" s="849">
        <v>87600</v>
      </c>
      <c r="L827" s="849">
        <v>1</v>
      </c>
      <c r="M827" s="849">
        <v>3650</v>
      </c>
      <c r="N827" s="849">
        <v>29</v>
      </c>
      <c r="O827" s="849">
        <v>105908</v>
      </c>
      <c r="P827" s="837">
        <v>1.2089954337899544</v>
      </c>
      <c r="Q827" s="850">
        <v>3652</v>
      </c>
    </row>
    <row r="828" spans="1:17" ht="14.4" customHeight="1" x14ac:dyDescent="0.3">
      <c r="A828" s="831" t="s">
        <v>586</v>
      </c>
      <c r="B828" s="832" t="s">
        <v>6368</v>
      </c>
      <c r="C828" s="832" t="s">
        <v>6369</v>
      </c>
      <c r="D828" s="832" t="s">
        <v>6612</v>
      </c>
      <c r="E828" s="832" t="s">
        <v>6613</v>
      </c>
      <c r="F828" s="849">
        <v>18</v>
      </c>
      <c r="G828" s="849">
        <v>84384</v>
      </c>
      <c r="H828" s="849">
        <v>0.59425352112676055</v>
      </c>
      <c r="I828" s="849">
        <v>4688</v>
      </c>
      <c r="J828" s="849">
        <v>29</v>
      </c>
      <c r="K828" s="849">
        <v>142000</v>
      </c>
      <c r="L828" s="849">
        <v>1</v>
      </c>
      <c r="M828" s="849">
        <v>4896.5517241379312</v>
      </c>
      <c r="N828" s="849">
        <v>21</v>
      </c>
      <c r="O828" s="849">
        <v>103068</v>
      </c>
      <c r="P828" s="837">
        <v>0.725830985915493</v>
      </c>
      <c r="Q828" s="850">
        <v>4908</v>
      </c>
    </row>
    <row r="829" spans="1:17" ht="14.4" customHeight="1" x14ac:dyDescent="0.3">
      <c r="A829" s="831" t="s">
        <v>586</v>
      </c>
      <c r="B829" s="832" t="s">
        <v>6368</v>
      </c>
      <c r="C829" s="832" t="s">
        <v>6369</v>
      </c>
      <c r="D829" s="832" t="s">
        <v>7685</v>
      </c>
      <c r="E829" s="832" t="s">
        <v>7686</v>
      </c>
      <c r="F829" s="849">
        <v>7</v>
      </c>
      <c r="G829" s="849">
        <v>22162</v>
      </c>
      <c r="H829" s="849">
        <v>0.66934460887949265</v>
      </c>
      <c r="I829" s="849">
        <v>3166</v>
      </c>
      <c r="J829" s="849">
        <v>10</v>
      </c>
      <c r="K829" s="849">
        <v>33110</v>
      </c>
      <c r="L829" s="849">
        <v>1</v>
      </c>
      <c r="M829" s="849">
        <v>3311</v>
      </c>
      <c r="N829" s="849">
        <v>5</v>
      </c>
      <c r="O829" s="849">
        <v>16565</v>
      </c>
      <c r="P829" s="837">
        <v>0.50030202355783748</v>
      </c>
      <c r="Q829" s="850">
        <v>3313</v>
      </c>
    </row>
    <row r="830" spans="1:17" ht="14.4" customHeight="1" x14ac:dyDescent="0.3">
      <c r="A830" s="831" t="s">
        <v>586</v>
      </c>
      <c r="B830" s="832" t="s">
        <v>6368</v>
      </c>
      <c r="C830" s="832" t="s">
        <v>6369</v>
      </c>
      <c r="D830" s="832" t="s">
        <v>6614</v>
      </c>
      <c r="E830" s="832" t="s">
        <v>6615</v>
      </c>
      <c r="F830" s="849">
        <v>20</v>
      </c>
      <c r="G830" s="849">
        <v>83180</v>
      </c>
      <c r="H830" s="849">
        <v>0.87117720988688729</v>
      </c>
      <c r="I830" s="849">
        <v>4159</v>
      </c>
      <c r="J830" s="849">
        <v>22</v>
      </c>
      <c r="K830" s="849">
        <v>95480</v>
      </c>
      <c r="L830" s="849">
        <v>1</v>
      </c>
      <c r="M830" s="849">
        <v>4340</v>
      </c>
      <c r="N830" s="849">
        <v>24</v>
      </c>
      <c r="O830" s="849">
        <v>104232</v>
      </c>
      <c r="P830" s="837">
        <v>1.0916631755341433</v>
      </c>
      <c r="Q830" s="850">
        <v>4343</v>
      </c>
    </row>
    <row r="831" spans="1:17" ht="14.4" customHeight="1" x14ac:dyDescent="0.3">
      <c r="A831" s="831" t="s">
        <v>586</v>
      </c>
      <c r="B831" s="832" t="s">
        <v>6368</v>
      </c>
      <c r="C831" s="832" t="s">
        <v>6369</v>
      </c>
      <c r="D831" s="832" t="s">
        <v>7687</v>
      </c>
      <c r="E831" s="832" t="s">
        <v>7688</v>
      </c>
      <c r="F831" s="849">
        <v>10</v>
      </c>
      <c r="G831" s="849">
        <v>1140</v>
      </c>
      <c r="H831" s="849">
        <v>0.95</v>
      </c>
      <c r="I831" s="849">
        <v>114</v>
      </c>
      <c r="J831" s="849">
        <v>10</v>
      </c>
      <c r="K831" s="849">
        <v>1200</v>
      </c>
      <c r="L831" s="849">
        <v>1</v>
      </c>
      <c r="M831" s="849">
        <v>120</v>
      </c>
      <c r="N831" s="849">
        <v>10</v>
      </c>
      <c r="O831" s="849">
        <v>1200</v>
      </c>
      <c r="P831" s="837">
        <v>1</v>
      </c>
      <c r="Q831" s="850">
        <v>120</v>
      </c>
    </row>
    <row r="832" spans="1:17" ht="14.4" customHeight="1" x14ac:dyDescent="0.3">
      <c r="A832" s="831" t="s">
        <v>586</v>
      </c>
      <c r="B832" s="832" t="s">
        <v>6368</v>
      </c>
      <c r="C832" s="832" t="s">
        <v>6369</v>
      </c>
      <c r="D832" s="832" t="s">
        <v>7689</v>
      </c>
      <c r="E832" s="832" t="s">
        <v>7690</v>
      </c>
      <c r="F832" s="849">
        <v>3</v>
      </c>
      <c r="G832" s="849">
        <v>1038</v>
      </c>
      <c r="H832" s="849">
        <v>1.4456824512534818</v>
      </c>
      <c r="I832" s="849">
        <v>346</v>
      </c>
      <c r="J832" s="849">
        <v>2</v>
      </c>
      <c r="K832" s="849">
        <v>718</v>
      </c>
      <c r="L832" s="849">
        <v>1</v>
      </c>
      <c r="M832" s="849">
        <v>359</v>
      </c>
      <c r="N832" s="849">
        <v>6</v>
      </c>
      <c r="O832" s="849">
        <v>2154</v>
      </c>
      <c r="P832" s="837">
        <v>3</v>
      </c>
      <c r="Q832" s="850">
        <v>359</v>
      </c>
    </row>
    <row r="833" spans="1:17" ht="14.4" customHeight="1" x14ac:dyDescent="0.3">
      <c r="A833" s="831" t="s">
        <v>586</v>
      </c>
      <c r="B833" s="832" t="s">
        <v>6368</v>
      </c>
      <c r="C833" s="832" t="s">
        <v>6369</v>
      </c>
      <c r="D833" s="832" t="s">
        <v>7691</v>
      </c>
      <c r="E833" s="832" t="s">
        <v>7692</v>
      </c>
      <c r="F833" s="849">
        <v>63</v>
      </c>
      <c r="G833" s="849">
        <v>272349</v>
      </c>
      <c r="H833" s="849">
        <v>0.9831525976838883</v>
      </c>
      <c r="I833" s="849">
        <v>4323</v>
      </c>
      <c r="J833" s="849">
        <v>62</v>
      </c>
      <c r="K833" s="849">
        <v>277016</v>
      </c>
      <c r="L833" s="849">
        <v>1</v>
      </c>
      <c r="M833" s="849">
        <v>4468</v>
      </c>
      <c r="N833" s="849">
        <v>75</v>
      </c>
      <c r="O833" s="849">
        <v>335250</v>
      </c>
      <c r="P833" s="837">
        <v>1.2102189043232159</v>
      </c>
      <c r="Q833" s="850">
        <v>4470</v>
      </c>
    </row>
    <row r="834" spans="1:17" ht="14.4" customHeight="1" x14ac:dyDescent="0.3">
      <c r="A834" s="831" t="s">
        <v>586</v>
      </c>
      <c r="B834" s="832" t="s">
        <v>6368</v>
      </c>
      <c r="C834" s="832" t="s">
        <v>6369</v>
      </c>
      <c r="D834" s="832" t="s">
        <v>7693</v>
      </c>
      <c r="E834" s="832" t="s">
        <v>7694</v>
      </c>
      <c r="F834" s="849">
        <v>5</v>
      </c>
      <c r="G834" s="849">
        <v>11785</v>
      </c>
      <c r="H834" s="849">
        <v>0.39824952689916193</v>
      </c>
      <c r="I834" s="849">
        <v>2357</v>
      </c>
      <c r="J834" s="849">
        <v>12</v>
      </c>
      <c r="K834" s="849">
        <v>29592</v>
      </c>
      <c r="L834" s="849">
        <v>1</v>
      </c>
      <c r="M834" s="849">
        <v>2466</v>
      </c>
      <c r="N834" s="849">
        <v>12</v>
      </c>
      <c r="O834" s="849">
        <v>29604</v>
      </c>
      <c r="P834" s="837">
        <v>1.0004055150040552</v>
      </c>
      <c r="Q834" s="850">
        <v>2467</v>
      </c>
    </row>
    <row r="835" spans="1:17" ht="14.4" customHeight="1" x14ac:dyDescent="0.3">
      <c r="A835" s="831" t="s">
        <v>586</v>
      </c>
      <c r="B835" s="832" t="s">
        <v>6368</v>
      </c>
      <c r="C835" s="832" t="s">
        <v>6369</v>
      </c>
      <c r="D835" s="832" t="s">
        <v>6595</v>
      </c>
      <c r="E835" s="832" t="s">
        <v>6596</v>
      </c>
      <c r="F835" s="849">
        <v>38</v>
      </c>
      <c r="G835" s="849">
        <v>203744</v>
      </c>
      <c r="H835" s="849">
        <v>1.0570650341124284</v>
      </c>
      <c r="I835" s="849">
        <v>5361.6842105263158</v>
      </c>
      <c r="J835" s="849">
        <v>35</v>
      </c>
      <c r="K835" s="849">
        <v>192745</v>
      </c>
      <c r="L835" s="849">
        <v>1</v>
      </c>
      <c r="M835" s="849">
        <v>5507</v>
      </c>
      <c r="N835" s="849">
        <v>24</v>
      </c>
      <c r="O835" s="849">
        <v>132216</v>
      </c>
      <c r="P835" s="837">
        <v>0.68596331941165789</v>
      </c>
      <c r="Q835" s="850">
        <v>5509</v>
      </c>
    </row>
    <row r="836" spans="1:17" ht="14.4" customHeight="1" x14ac:dyDescent="0.3">
      <c r="A836" s="831" t="s">
        <v>586</v>
      </c>
      <c r="B836" s="832" t="s">
        <v>6368</v>
      </c>
      <c r="C836" s="832" t="s">
        <v>6369</v>
      </c>
      <c r="D836" s="832" t="s">
        <v>6597</v>
      </c>
      <c r="E836" s="832" t="s">
        <v>6598</v>
      </c>
      <c r="F836" s="849">
        <v>7</v>
      </c>
      <c r="G836" s="849">
        <v>62181</v>
      </c>
      <c r="H836" s="849">
        <v>1.6876832048637498</v>
      </c>
      <c r="I836" s="849">
        <v>8883</v>
      </c>
      <c r="J836" s="849">
        <v>4</v>
      </c>
      <c r="K836" s="849">
        <v>36844</v>
      </c>
      <c r="L836" s="849">
        <v>1</v>
      </c>
      <c r="M836" s="849">
        <v>9211</v>
      </c>
      <c r="N836" s="849">
        <v>8</v>
      </c>
      <c r="O836" s="849">
        <v>73736</v>
      </c>
      <c r="P836" s="837">
        <v>2.0013027901422213</v>
      </c>
      <c r="Q836" s="850">
        <v>9217</v>
      </c>
    </row>
    <row r="837" spans="1:17" ht="14.4" customHeight="1" x14ac:dyDescent="0.3">
      <c r="A837" s="831" t="s">
        <v>586</v>
      </c>
      <c r="B837" s="832" t="s">
        <v>6368</v>
      </c>
      <c r="C837" s="832" t="s">
        <v>6369</v>
      </c>
      <c r="D837" s="832" t="s">
        <v>7695</v>
      </c>
      <c r="E837" s="832" t="s">
        <v>7696</v>
      </c>
      <c r="F837" s="849">
        <v>2</v>
      </c>
      <c r="G837" s="849">
        <v>674</v>
      </c>
      <c r="H837" s="849">
        <v>1.9257142857142857</v>
      </c>
      <c r="I837" s="849">
        <v>337</v>
      </c>
      <c r="J837" s="849">
        <v>1</v>
      </c>
      <c r="K837" s="849">
        <v>350</v>
      </c>
      <c r="L837" s="849">
        <v>1</v>
      </c>
      <c r="M837" s="849">
        <v>350</v>
      </c>
      <c r="N837" s="849">
        <v>1</v>
      </c>
      <c r="O837" s="849">
        <v>350</v>
      </c>
      <c r="P837" s="837">
        <v>1</v>
      </c>
      <c r="Q837" s="850">
        <v>350</v>
      </c>
    </row>
    <row r="838" spans="1:17" ht="14.4" customHeight="1" x14ac:dyDescent="0.3">
      <c r="A838" s="831" t="s">
        <v>586</v>
      </c>
      <c r="B838" s="832" t="s">
        <v>6368</v>
      </c>
      <c r="C838" s="832" t="s">
        <v>6369</v>
      </c>
      <c r="D838" s="832" t="s">
        <v>7697</v>
      </c>
      <c r="E838" s="832" t="s">
        <v>7698</v>
      </c>
      <c r="F838" s="849">
        <v>20</v>
      </c>
      <c r="G838" s="849">
        <v>30840</v>
      </c>
      <c r="H838" s="849">
        <v>1.6102756892230576</v>
      </c>
      <c r="I838" s="849">
        <v>1542</v>
      </c>
      <c r="J838" s="849">
        <v>12</v>
      </c>
      <c r="K838" s="849">
        <v>19152</v>
      </c>
      <c r="L838" s="849">
        <v>1</v>
      </c>
      <c r="M838" s="849">
        <v>1596</v>
      </c>
      <c r="N838" s="849">
        <v>11</v>
      </c>
      <c r="O838" s="849">
        <v>17578</v>
      </c>
      <c r="P838" s="837">
        <v>0.9178153717627402</v>
      </c>
      <c r="Q838" s="850">
        <v>1598</v>
      </c>
    </row>
    <row r="839" spans="1:17" ht="14.4" customHeight="1" x14ac:dyDescent="0.3">
      <c r="A839" s="831" t="s">
        <v>586</v>
      </c>
      <c r="B839" s="832" t="s">
        <v>6368</v>
      </c>
      <c r="C839" s="832" t="s">
        <v>6369</v>
      </c>
      <c r="D839" s="832" t="s">
        <v>7699</v>
      </c>
      <c r="E839" s="832" t="s">
        <v>7700</v>
      </c>
      <c r="F839" s="849">
        <v>7</v>
      </c>
      <c r="G839" s="849">
        <v>21490</v>
      </c>
      <c r="H839" s="849">
        <v>1.6964003789074835</v>
      </c>
      <c r="I839" s="849">
        <v>3070</v>
      </c>
      <c r="J839" s="849">
        <v>4</v>
      </c>
      <c r="K839" s="849">
        <v>12668</v>
      </c>
      <c r="L839" s="849">
        <v>1</v>
      </c>
      <c r="M839" s="849">
        <v>3167</v>
      </c>
      <c r="N839" s="849">
        <v>12</v>
      </c>
      <c r="O839" s="849">
        <v>38028</v>
      </c>
      <c r="P839" s="837">
        <v>3.001894537417114</v>
      </c>
      <c r="Q839" s="850">
        <v>3169</v>
      </c>
    </row>
    <row r="840" spans="1:17" ht="14.4" customHeight="1" x14ac:dyDescent="0.3">
      <c r="A840" s="831" t="s">
        <v>586</v>
      </c>
      <c r="B840" s="832" t="s">
        <v>6368</v>
      </c>
      <c r="C840" s="832" t="s">
        <v>6369</v>
      </c>
      <c r="D840" s="832" t="s">
        <v>7701</v>
      </c>
      <c r="E840" s="832" t="s">
        <v>7702</v>
      </c>
      <c r="F840" s="849">
        <v>9</v>
      </c>
      <c r="G840" s="849">
        <v>22257</v>
      </c>
      <c r="H840" s="849">
        <v>1.0910294117647059</v>
      </c>
      <c r="I840" s="849">
        <v>2473</v>
      </c>
      <c r="J840" s="849">
        <v>8</v>
      </c>
      <c r="K840" s="849">
        <v>20400</v>
      </c>
      <c r="L840" s="849">
        <v>1</v>
      </c>
      <c r="M840" s="849">
        <v>2550</v>
      </c>
      <c r="N840" s="849">
        <v>3</v>
      </c>
      <c r="O840" s="849">
        <v>7662</v>
      </c>
      <c r="P840" s="837">
        <v>0.37558823529411767</v>
      </c>
      <c r="Q840" s="850">
        <v>2554</v>
      </c>
    </row>
    <row r="841" spans="1:17" ht="14.4" customHeight="1" x14ac:dyDescent="0.3">
      <c r="A841" s="831" t="s">
        <v>586</v>
      </c>
      <c r="B841" s="832" t="s">
        <v>6368</v>
      </c>
      <c r="C841" s="832" t="s">
        <v>6369</v>
      </c>
      <c r="D841" s="832" t="s">
        <v>6429</v>
      </c>
      <c r="E841" s="832" t="s">
        <v>6430</v>
      </c>
      <c r="F841" s="849">
        <v>2</v>
      </c>
      <c r="G841" s="849">
        <v>1064</v>
      </c>
      <c r="H841" s="849">
        <v>1.9703703703703703</v>
      </c>
      <c r="I841" s="849">
        <v>532</v>
      </c>
      <c r="J841" s="849">
        <v>1</v>
      </c>
      <c r="K841" s="849">
        <v>540</v>
      </c>
      <c r="L841" s="849">
        <v>1</v>
      </c>
      <c r="M841" s="849">
        <v>540</v>
      </c>
      <c r="N841" s="849">
        <v>2</v>
      </c>
      <c r="O841" s="849">
        <v>1082</v>
      </c>
      <c r="P841" s="837">
        <v>2.0037037037037035</v>
      </c>
      <c r="Q841" s="850">
        <v>541</v>
      </c>
    </row>
    <row r="842" spans="1:17" ht="14.4" customHeight="1" x14ac:dyDescent="0.3">
      <c r="A842" s="831" t="s">
        <v>586</v>
      </c>
      <c r="B842" s="832" t="s">
        <v>6368</v>
      </c>
      <c r="C842" s="832" t="s">
        <v>6369</v>
      </c>
      <c r="D842" s="832" t="s">
        <v>7703</v>
      </c>
      <c r="E842" s="832" t="s">
        <v>7704</v>
      </c>
      <c r="F842" s="849">
        <v>6</v>
      </c>
      <c r="G842" s="849">
        <v>8970</v>
      </c>
      <c r="H842" s="849">
        <v>0.48444588464031108</v>
      </c>
      <c r="I842" s="849">
        <v>1495</v>
      </c>
      <c r="J842" s="849">
        <v>12</v>
      </c>
      <c r="K842" s="849">
        <v>18516</v>
      </c>
      <c r="L842" s="849">
        <v>1</v>
      </c>
      <c r="M842" s="849">
        <v>1543</v>
      </c>
      <c r="N842" s="849">
        <v>8</v>
      </c>
      <c r="O842" s="849">
        <v>12352</v>
      </c>
      <c r="P842" s="837">
        <v>0.66709872542665805</v>
      </c>
      <c r="Q842" s="850">
        <v>1544</v>
      </c>
    </row>
    <row r="843" spans="1:17" ht="14.4" customHeight="1" x14ac:dyDescent="0.3">
      <c r="A843" s="831" t="s">
        <v>586</v>
      </c>
      <c r="B843" s="832" t="s">
        <v>6368</v>
      </c>
      <c r="C843" s="832" t="s">
        <v>6369</v>
      </c>
      <c r="D843" s="832" t="s">
        <v>6431</v>
      </c>
      <c r="E843" s="832" t="s">
        <v>6432</v>
      </c>
      <c r="F843" s="849">
        <v>1</v>
      </c>
      <c r="G843" s="849">
        <v>486</v>
      </c>
      <c r="H843" s="849"/>
      <c r="I843" s="849">
        <v>486</v>
      </c>
      <c r="J843" s="849"/>
      <c r="K843" s="849"/>
      <c r="L843" s="849"/>
      <c r="M843" s="849"/>
      <c r="N843" s="849"/>
      <c r="O843" s="849"/>
      <c r="P843" s="837"/>
      <c r="Q843" s="850"/>
    </row>
    <row r="844" spans="1:17" ht="14.4" customHeight="1" x14ac:dyDescent="0.3">
      <c r="A844" s="831" t="s">
        <v>586</v>
      </c>
      <c r="B844" s="832" t="s">
        <v>6368</v>
      </c>
      <c r="C844" s="832" t="s">
        <v>6369</v>
      </c>
      <c r="D844" s="832" t="s">
        <v>6433</v>
      </c>
      <c r="E844" s="832" t="s">
        <v>6434</v>
      </c>
      <c r="F844" s="849"/>
      <c r="G844" s="849"/>
      <c r="H844" s="849"/>
      <c r="I844" s="849"/>
      <c r="J844" s="849"/>
      <c r="K844" s="849"/>
      <c r="L844" s="849"/>
      <c r="M844" s="849"/>
      <c r="N844" s="849">
        <v>1</v>
      </c>
      <c r="O844" s="849">
        <v>679</v>
      </c>
      <c r="P844" s="837"/>
      <c r="Q844" s="850">
        <v>679</v>
      </c>
    </row>
    <row r="845" spans="1:17" ht="14.4" customHeight="1" x14ac:dyDescent="0.3">
      <c r="A845" s="831" t="s">
        <v>586</v>
      </c>
      <c r="B845" s="832" t="s">
        <v>6368</v>
      </c>
      <c r="C845" s="832" t="s">
        <v>6369</v>
      </c>
      <c r="D845" s="832" t="s">
        <v>7705</v>
      </c>
      <c r="E845" s="832" t="s">
        <v>7706</v>
      </c>
      <c r="F845" s="849">
        <v>13</v>
      </c>
      <c r="G845" s="849">
        <v>12025</v>
      </c>
      <c r="H845" s="849">
        <v>1.0416666666666667</v>
      </c>
      <c r="I845" s="849">
        <v>925</v>
      </c>
      <c r="J845" s="849">
        <v>12</v>
      </c>
      <c r="K845" s="849">
        <v>11544</v>
      </c>
      <c r="L845" s="849">
        <v>1</v>
      </c>
      <c r="M845" s="849">
        <v>962</v>
      </c>
      <c r="N845" s="849">
        <v>9</v>
      </c>
      <c r="O845" s="849">
        <v>8667</v>
      </c>
      <c r="P845" s="837">
        <v>0.75077962577962576</v>
      </c>
      <c r="Q845" s="850">
        <v>963</v>
      </c>
    </row>
    <row r="846" spans="1:17" ht="14.4" customHeight="1" x14ac:dyDescent="0.3">
      <c r="A846" s="831" t="s">
        <v>586</v>
      </c>
      <c r="B846" s="832" t="s">
        <v>6368</v>
      </c>
      <c r="C846" s="832" t="s">
        <v>6369</v>
      </c>
      <c r="D846" s="832" t="s">
        <v>7707</v>
      </c>
      <c r="E846" s="832" t="s">
        <v>7708</v>
      </c>
      <c r="F846" s="849"/>
      <c r="G846" s="849"/>
      <c r="H846" s="849"/>
      <c r="I846" s="849"/>
      <c r="J846" s="849">
        <v>1</v>
      </c>
      <c r="K846" s="849">
        <v>1031</v>
      </c>
      <c r="L846" s="849">
        <v>1</v>
      </c>
      <c r="M846" s="849">
        <v>1031</v>
      </c>
      <c r="N846" s="849"/>
      <c r="O846" s="849"/>
      <c r="P846" s="837"/>
      <c r="Q846" s="850"/>
    </row>
    <row r="847" spans="1:17" ht="14.4" customHeight="1" x14ac:dyDescent="0.3">
      <c r="A847" s="831" t="s">
        <v>586</v>
      </c>
      <c r="B847" s="832" t="s">
        <v>6368</v>
      </c>
      <c r="C847" s="832" t="s">
        <v>6369</v>
      </c>
      <c r="D847" s="832" t="s">
        <v>7709</v>
      </c>
      <c r="E847" s="832" t="s">
        <v>7710</v>
      </c>
      <c r="F847" s="849">
        <v>1</v>
      </c>
      <c r="G847" s="849">
        <v>2017</v>
      </c>
      <c r="H847" s="849"/>
      <c r="I847" s="849">
        <v>2017</v>
      </c>
      <c r="J847" s="849"/>
      <c r="K847" s="849"/>
      <c r="L847" s="849"/>
      <c r="M847" s="849"/>
      <c r="N847" s="849"/>
      <c r="O847" s="849"/>
      <c r="P847" s="837"/>
      <c r="Q847" s="850"/>
    </row>
    <row r="848" spans="1:17" ht="14.4" customHeight="1" x14ac:dyDescent="0.3">
      <c r="A848" s="831" t="s">
        <v>586</v>
      </c>
      <c r="B848" s="832" t="s">
        <v>6368</v>
      </c>
      <c r="C848" s="832" t="s">
        <v>6369</v>
      </c>
      <c r="D848" s="832" t="s">
        <v>6435</v>
      </c>
      <c r="E848" s="832" t="s">
        <v>6436</v>
      </c>
      <c r="F848" s="849">
        <v>14</v>
      </c>
      <c r="G848" s="849">
        <v>17290</v>
      </c>
      <c r="H848" s="849">
        <v>2.2636815920398008</v>
      </c>
      <c r="I848" s="849">
        <v>1235</v>
      </c>
      <c r="J848" s="849">
        <v>6</v>
      </c>
      <c r="K848" s="849">
        <v>7638</v>
      </c>
      <c r="L848" s="849">
        <v>1</v>
      </c>
      <c r="M848" s="849">
        <v>1273</v>
      </c>
      <c r="N848" s="849">
        <v>8</v>
      </c>
      <c r="O848" s="849">
        <v>10200</v>
      </c>
      <c r="P848" s="837">
        <v>1.335428122545169</v>
      </c>
      <c r="Q848" s="850">
        <v>1275</v>
      </c>
    </row>
    <row r="849" spans="1:17" ht="14.4" customHeight="1" x14ac:dyDescent="0.3">
      <c r="A849" s="831" t="s">
        <v>586</v>
      </c>
      <c r="B849" s="832" t="s">
        <v>6368</v>
      </c>
      <c r="C849" s="832" t="s">
        <v>6369</v>
      </c>
      <c r="D849" s="832" t="s">
        <v>7711</v>
      </c>
      <c r="E849" s="832" t="s">
        <v>7712</v>
      </c>
      <c r="F849" s="849">
        <v>1</v>
      </c>
      <c r="G849" s="849">
        <v>1764</v>
      </c>
      <c r="H849" s="849"/>
      <c r="I849" s="849">
        <v>1764</v>
      </c>
      <c r="J849" s="849"/>
      <c r="K849" s="849"/>
      <c r="L849" s="849"/>
      <c r="M849" s="849"/>
      <c r="N849" s="849">
        <v>1</v>
      </c>
      <c r="O849" s="849">
        <v>1829</v>
      </c>
      <c r="P849" s="837"/>
      <c r="Q849" s="850">
        <v>1829</v>
      </c>
    </row>
    <row r="850" spans="1:17" ht="14.4" customHeight="1" x14ac:dyDescent="0.3">
      <c r="A850" s="831" t="s">
        <v>586</v>
      </c>
      <c r="B850" s="832" t="s">
        <v>6368</v>
      </c>
      <c r="C850" s="832" t="s">
        <v>6369</v>
      </c>
      <c r="D850" s="832" t="s">
        <v>7713</v>
      </c>
      <c r="E850" s="832" t="s">
        <v>7714</v>
      </c>
      <c r="F850" s="849">
        <v>1</v>
      </c>
      <c r="G850" s="849">
        <v>3070</v>
      </c>
      <c r="H850" s="849">
        <v>0.47804422298349425</v>
      </c>
      <c r="I850" s="849">
        <v>3070</v>
      </c>
      <c r="J850" s="849">
        <v>2</v>
      </c>
      <c r="K850" s="849">
        <v>6422</v>
      </c>
      <c r="L850" s="849">
        <v>1</v>
      </c>
      <c r="M850" s="849">
        <v>3211</v>
      </c>
      <c r="N850" s="849">
        <v>2</v>
      </c>
      <c r="O850" s="849">
        <v>6426</v>
      </c>
      <c r="P850" s="837">
        <v>1.0006228589224542</v>
      </c>
      <c r="Q850" s="850">
        <v>3213</v>
      </c>
    </row>
    <row r="851" spans="1:17" ht="14.4" customHeight="1" x14ac:dyDescent="0.3">
      <c r="A851" s="831" t="s">
        <v>586</v>
      </c>
      <c r="B851" s="832" t="s">
        <v>6368</v>
      </c>
      <c r="C851" s="832" t="s">
        <v>6369</v>
      </c>
      <c r="D851" s="832" t="s">
        <v>6437</v>
      </c>
      <c r="E851" s="832" t="s">
        <v>6438</v>
      </c>
      <c r="F851" s="849">
        <v>10</v>
      </c>
      <c r="G851" s="849">
        <v>9460</v>
      </c>
      <c r="H851" s="849">
        <v>9.7425334706488158</v>
      </c>
      <c r="I851" s="849">
        <v>946</v>
      </c>
      <c r="J851" s="849">
        <v>1</v>
      </c>
      <c r="K851" s="849">
        <v>971</v>
      </c>
      <c r="L851" s="849">
        <v>1</v>
      </c>
      <c r="M851" s="849">
        <v>971</v>
      </c>
      <c r="N851" s="849">
        <v>3</v>
      </c>
      <c r="O851" s="849">
        <v>2916</v>
      </c>
      <c r="P851" s="837">
        <v>3.0030895983522141</v>
      </c>
      <c r="Q851" s="850">
        <v>972</v>
      </c>
    </row>
    <row r="852" spans="1:17" ht="14.4" customHeight="1" x14ac:dyDescent="0.3">
      <c r="A852" s="831" t="s">
        <v>586</v>
      </c>
      <c r="B852" s="832" t="s">
        <v>6368</v>
      </c>
      <c r="C852" s="832" t="s">
        <v>6369</v>
      </c>
      <c r="D852" s="832" t="s">
        <v>7715</v>
      </c>
      <c r="E852" s="832" t="s">
        <v>7716</v>
      </c>
      <c r="F852" s="849">
        <v>13</v>
      </c>
      <c r="G852" s="849">
        <v>10374</v>
      </c>
      <c r="H852" s="849">
        <v>4.2325581395348841</v>
      </c>
      <c r="I852" s="849">
        <v>798</v>
      </c>
      <c r="J852" s="849">
        <v>3</v>
      </c>
      <c r="K852" s="849">
        <v>2451</v>
      </c>
      <c r="L852" s="849">
        <v>1</v>
      </c>
      <c r="M852" s="849">
        <v>817</v>
      </c>
      <c r="N852" s="849">
        <v>6</v>
      </c>
      <c r="O852" s="849">
        <v>4908</v>
      </c>
      <c r="P852" s="837">
        <v>2.0024479804161568</v>
      </c>
      <c r="Q852" s="850">
        <v>818</v>
      </c>
    </row>
    <row r="853" spans="1:17" ht="14.4" customHeight="1" x14ac:dyDescent="0.3">
      <c r="A853" s="831" t="s">
        <v>586</v>
      </c>
      <c r="B853" s="832" t="s">
        <v>6368</v>
      </c>
      <c r="C853" s="832" t="s">
        <v>6369</v>
      </c>
      <c r="D853" s="832" t="s">
        <v>7717</v>
      </c>
      <c r="E853" s="832" t="s">
        <v>7718</v>
      </c>
      <c r="F853" s="849">
        <v>5</v>
      </c>
      <c r="G853" s="849">
        <v>11825</v>
      </c>
      <c r="H853" s="849">
        <v>4.787449392712551</v>
      </c>
      <c r="I853" s="849">
        <v>2365</v>
      </c>
      <c r="J853" s="849">
        <v>1</v>
      </c>
      <c r="K853" s="849">
        <v>2470</v>
      </c>
      <c r="L853" s="849">
        <v>1</v>
      </c>
      <c r="M853" s="849">
        <v>2470</v>
      </c>
      <c r="N853" s="849">
        <v>1</v>
      </c>
      <c r="O853" s="849">
        <v>2471</v>
      </c>
      <c r="P853" s="837">
        <v>1.0004048582995952</v>
      </c>
      <c r="Q853" s="850">
        <v>2471</v>
      </c>
    </row>
    <row r="854" spans="1:17" ht="14.4" customHeight="1" x14ac:dyDescent="0.3">
      <c r="A854" s="831" t="s">
        <v>586</v>
      </c>
      <c r="B854" s="832" t="s">
        <v>6368</v>
      </c>
      <c r="C854" s="832" t="s">
        <v>6369</v>
      </c>
      <c r="D854" s="832" t="s">
        <v>6439</v>
      </c>
      <c r="E854" s="832" t="s">
        <v>6440</v>
      </c>
      <c r="F854" s="849">
        <v>6</v>
      </c>
      <c r="G854" s="849">
        <v>9822</v>
      </c>
      <c r="H854" s="849">
        <v>1.464221824686941</v>
      </c>
      <c r="I854" s="849">
        <v>1637</v>
      </c>
      <c r="J854" s="849">
        <v>4</v>
      </c>
      <c r="K854" s="849">
        <v>6708</v>
      </c>
      <c r="L854" s="849">
        <v>1</v>
      </c>
      <c r="M854" s="849">
        <v>1677</v>
      </c>
      <c r="N854" s="849">
        <v>4</v>
      </c>
      <c r="O854" s="849">
        <v>6712</v>
      </c>
      <c r="P854" s="837">
        <v>1.0005963029218843</v>
      </c>
      <c r="Q854" s="850">
        <v>1678</v>
      </c>
    </row>
    <row r="855" spans="1:17" ht="14.4" customHeight="1" x14ac:dyDescent="0.3">
      <c r="A855" s="831" t="s">
        <v>586</v>
      </c>
      <c r="B855" s="832" t="s">
        <v>6368</v>
      </c>
      <c r="C855" s="832" t="s">
        <v>6369</v>
      </c>
      <c r="D855" s="832" t="s">
        <v>7719</v>
      </c>
      <c r="E855" s="832" t="s">
        <v>7720</v>
      </c>
      <c r="F855" s="849">
        <v>7</v>
      </c>
      <c r="G855" s="849">
        <v>9380</v>
      </c>
      <c r="H855" s="849">
        <v>3.3668341708542715</v>
      </c>
      <c r="I855" s="849">
        <v>1340</v>
      </c>
      <c r="J855" s="849">
        <v>2</v>
      </c>
      <c r="K855" s="849">
        <v>2786</v>
      </c>
      <c r="L855" s="849">
        <v>1</v>
      </c>
      <c r="M855" s="849">
        <v>1393</v>
      </c>
      <c r="N855" s="849">
        <v>1</v>
      </c>
      <c r="O855" s="849">
        <v>1395</v>
      </c>
      <c r="P855" s="837">
        <v>0.50071787508973442</v>
      </c>
      <c r="Q855" s="850">
        <v>1395</v>
      </c>
    </row>
    <row r="856" spans="1:17" ht="14.4" customHeight="1" x14ac:dyDescent="0.3">
      <c r="A856" s="831" t="s">
        <v>586</v>
      </c>
      <c r="B856" s="832" t="s">
        <v>6368</v>
      </c>
      <c r="C856" s="832" t="s">
        <v>6369</v>
      </c>
      <c r="D856" s="832" t="s">
        <v>7721</v>
      </c>
      <c r="E856" s="832" t="s">
        <v>7722</v>
      </c>
      <c r="F856" s="849"/>
      <c r="G856" s="849"/>
      <c r="H856" s="849"/>
      <c r="I856" s="849"/>
      <c r="J856" s="849"/>
      <c r="K856" s="849"/>
      <c r="L856" s="849"/>
      <c r="M856" s="849"/>
      <c r="N856" s="849">
        <v>1</v>
      </c>
      <c r="O856" s="849">
        <v>2564</v>
      </c>
      <c r="P856" s="837"/>
      <c r="Q856" s="850">
        <v>2564</v>
      </c>
    </row>
    <row r="857" spans="1:17" ht="14.4" customHeight="1" x14ac:dyDescent="0.3">
      <c r="A857" s="831" t="s">
        <v>586</v>
      </c>
      <c r="B857" s="832" t="s">
        <v>6368</v>
      </c>
      <c r="C857" s="832" t="s">
        <v>6369</v>
      </c>
      <c r="D857" s="832" t="s">
        <v>7723</v>
      </c>
      <c r="E857" s="832" t="s">
        <v>7724</v>
      </c>
      <c r="F857" s="849">
        <v>175</v>
      </c>
      <c r="G857" s="849">
        <v>876750</v>
      </c>
      <c r="H857" s="849">
        <v>0.99722925524291783</v>
      </c>
      <c r="I857" s="849">
        <v>5010</v>
      </c>
      <c r="J857" s="849">
        <v>173</v>
      </c>
      <c r="K857" s="849">
        <v>879186</v>
      </c>
      <c r="L857" s="849">
        <v>1</v>
      </c>
      <c r="M857" s="849">
        <v>5082</v>
      </c>
      <c r="N857" s="849">
        <v>141</v>
      </c>
      <c r="O857" s="849">
        <v>716844</v>
      </c>
      <c r="P857" s="837">
        <v>0.81534965297445594</v>
      </c>
      <c r="Q857" s="850">
        <v>5084</v>
      </c>
    </row>
    <row r="858" spans="1:17" ht="14.4" customHeight="1" x14ac:dyDescent="0.3">
      <c r="A858" s="831" t="s">
        <v>586</v>
      </c>
      <c r="B858" s="832" t="s">
        <v>6368</v>
      </c>
      <c r="C858" s="832" t="s">
        <v>6369</v>
      </c>
      <c r="D858" s="832" t="s">
        <v>7725</v>
      </c>
      <c r="E858" s="832" t="s">
        <v>7726</v>
      </c>
      <c r="F858" s="849">
        <v>5</v>
      </c>
      <c r="G858" s="849">
        <v>1645</v>
      </c>
      <c r="H858" s="849"/>
      <c r="I858" s="849">
        <v>329</v>
      </c>
      <c r="J858" s="849"/>
      <c r="K858" s="849"/>
      <c r="L858" s="849"/>
      <c r="M858" s="849"/>
      <c r="N858" s="849">
        <v>14</v>
      </c>
      <c r="O858" s="849">
        <v>4718</v>
      </c>
      <c r="P858" s="837"/>
      <c r="Q858" s="850">
        <v>337</v>
      </c>
    </row>
    <row r="859" spans="1:17" ht="14.4" customHeight="1" x14ac:dyDescent="0.3">
      <c r="A859" s="831" t="s">
        <v>586</v>
      </c>
      <c r="B859" s="832" t="s">
        <v>6368</v>
      </c>
      <c r="C859" s="832" t="s">
        <v>6369</v>
      </c>
      <c r="D859" s="832" t="s">
        <v>7727</v>
      </c>
      <c r="E859" s="832" t="s">
        <v>7728</v>
      </c>
      <c r="F859" s="849">
        <v>21</v>
      </c>
      <c r="G859" s="849">
        <v>102375</v>
      </c>
      <c r="H859" s="849">
        <v>0.45702308887341297</v>
      </c>
      <c r="I859" s="849">
        <v>4875</v>
      </c>
      <c r="J859" s="849">
        <v>44</v>
      </c>
      <c r="K859" s="849">
        <v>224004</v>
      </c>
      <c r="L859" s="849">
        <v>1</v>
      </c>
      <c r="M859" s="849">
        <v>5091</v>
      </c>
      <c r="N859" s="849">
        <v>29</v>
      </c>
      <c r="O859" s="849">
        <v>147755</v>
      </c>
      <c r="P859" s="837">
        <v>0.65960875698648236</v>
      </c>
      <c r="Q859" s="850">
        <v>5095</v>
      </c>
    </row>
    <row r="860" spans="1:17" ht="14.4" customHeight="1" x14ac:dyDescent="0.3">
      <c r="A860" s="831" t="s">
        <v>586</v>
      </c>
      <c r="B860" s="832" t="s">
        <v>6368</v>
      </c>
      <c r="C860" s="832" t="s">
        <v>6369</v>
      </c>
      <c r="D860" s="832" t="s">
        <v>7729</v>
      </c>
      <c r="E860" s="832" t="s">
        <v>7730</v>
      </c>
      <c r="F860" s="849">
        <v>1</v>
      </c>
      <c r="G860" s="849">
        <v>649</v>
      </c>
      <c r="H860" s="849"/>
      <c r="I860" s="849">
        <v>649</v>
      </c>
      <c r="J860" s="849"/>
      <c r="K860" s="849"/>
      <c r="L860" s="849"/>
      <c r="M860" s="849"/>
      <c r="N860" s="849"/>
      <c r="O860" s="849"/>
      <c r="P860" s="837"/>
      <c r="Q860" s="850"/>
    </row>
    <row r="861" spans="1:17" ht="14.4" customHeight="1" x14ac:dyDescent="0.3">
      <c r="A861" s="831" t="s">
        <v>586</v>
      </c>
      <c r="B861" s="832" t="s">
        <v>6368</v>
      </c>
      <c r="C861" s="832" t="s">
        <v>6369</v>
      </c>
      <c r="D861" s="832" t="s">
        <v>7731</v>
      </c>
      <c r="E861" s="832" t="s">
        <v>7732</v>
      </c>
      <c r="F861" s="849">
        <v>1</v>
      </c>
      <c r="G861" s="849">
        <v>3079</v>
      </c>
      <c r="H861" s="849">
        <v>0.19316185696361354</v>
      </c>
      <c r="I861" s="849">
        <v>3079</v>
      </c>
      <c r="J861" s="849">
        <v>5</v>
      </c>
      <c r="K861" s="849">
        <v>15940</v>
      </c>
      <c r="L861" s="849">
        <v>1</v>
      </c>
      <c r="M861" s="849">
        <v>3188</v>
      </c>
      <c r="N861" s="849">
        <v>2</v>
      </c>
      <c r="O861" s="849">
        <v>6378</v>
      </c>
      <c r="P861" s="837">
        <v>0.40012547051442909</v>
      </c>
      <c r="Q861" s="850">
        <v>3189</v>
      </c>
    </row>
    <row r="862" spans="1:17" ht="14.4" customHeight="1" x14ac:dyDescent="0.3">
      <c r="A862" s="831" t="s">
        <v>586</v>
      </c>
      <c r="B862" s="832" t="s">
        <v>6368</v>
      </c>
      <c r="C862" s="832" t="s">
        <v>6369</v>
      </c>
      <c r="D862" s="832" t="s">
        <v>7733</v>
      </c>
      <c r="E862" s="832" t="s">
        <v>7734</v>
      </c>
      <c r="F862" s="849">
        <v>1</v>
      </c>
      <c r="G862" s="849">
        <v>2228</v>
      </c>
      <c r="H862" s="849">
        <v>0.2384417808219178</v>
      </c>
      <c r="I862" s="849">
        <v>2228</v>
      </c>
      <c r="J862" s="849">
        <v>4</v>
      </c>
      <c r="K862" s="849">
        <v>9344</v>
      </c>
      <c r="L862" s="849">
        <v>1</v>
      </c>
      <c r="M862" s="849">
        <v>2336</v>
      </c>
      <c r="N862" s="849">
        <v>2</v>
      </c>
      <c r="O862" s="849">
        <v>4676</v>
      </c>
      <c r="P862" s="837">
        <v>0.50042808219178081</v>
      </c>
      <c r="Q862" s="850">
        <v>2338</v>
      </c>
    </row>
    <row r="863" spans="1:17" ht="14.4" customHeight="1" x14ac:dyDescent="0.3">
      <c r="A863" s="831" t="s">
        <v>586</v>
      </c>
      <c r="B863" s="832" t="s">
        <v>6368</v>
      </c>
      <c r="C863" s="832" t="s">
        <v>6369</v>
      </c>
      <c r="D863" s="832" t="s">
        <v>7735</v>
      </c>
      <c r="E863" s="832" t="s">
        <v>7736</v>
      </c>
      <c r="F863" s="849">
        <v>1</v>
      </c>
      <c r="G863" s="849">
        <v>2724</v>
      </c>
      <c r="H863" s="849"/>
      <c r="I863" s="849">
        <v>2724</v>
      </c>
      <c r="J863" s="849"/>
      <c r="K863" s="849"/>
      <c r="L863" s="849"/>
      <c r="M863" s="849"/>
      <c r="N863" s="849">
        <v>2</v>
      </c>
      <c r="O863" s="849">
        <v>5668</v>
      </c>
      <c r="P863" s="837"/>
      <c r="Q863" s="850">
        <v>2834</v>
      </c>
    </row>
    <row r="864" spans="1:17" ht="14.4" customHeight="1" x14ac:dyDescent="0.3">
      <c r="A864" s="831" t="s">
        <v>586</v>
      </c>
      <c r="B864" s="832" t="s">
        <v>6368</v>
      </c>
      <c r="C864" s="832" t="s">
        <v>6369</v>
      </c>
      <c r="D864" s="832" t="s">
        <v>7737</v>
      </c>
      <c r="E864" s="832" t="s">
        <v>7738</v>
      </c>
      <c r="F864" s="849">
        <v>5</v>
      </c>
      <c r="G864" s="849">
        <v>30905</v>
      </c>
      <c r="H864" s="849">
        <v>1.628207154522944</v>
      </c>
      <c r="I864" s="849">
        <v>6181</v>
      </c>
      <c r="J864" s="849">
        <v>3</v>
      </c>
      <c r="K864" s="849">
        <v>18981</v>
      </c>
      <c r="L864" s="849">
        <v>1</v>
      </c>
      <c r="M864" s="849">
        <v>6327</v>
      </c>
      <c r="N864" s="849">
        <v>4</v>
      </c>
      <c r="O864" s="849">
        <v>25324</v>
      </c>
      <c r="P864" s="837">
        <v>1.3341762815447027</v>
      </c>
      <c r="Q864" s="850">
        <v>6331</v>
      </c>
    </row>
    <row r="865" spans="1:17" ht="14.4" customHeight="1" x14ac:dyDescent="0.3">
      <c r="A865" s="831" t="s">
        <v>586</v>
      </c>
      <c r="B865" s="832" t="s">
        <v>6368</v>
      </c>
      <c r="C865" s="832" t="s">
        <v>6369</v>
      </c>
      <c r="D865" s="832" t="s">
        <v>7739</v>
      </c>
      <c r="E865" s="832" t="s">
        <v>7740</v>
      </c>
      <c r="F865" s="849">
        <v>3</v>
      </c>
      <c r="G865" s="849">
        <v>4503</v>
      </c>
      <c r="H865" s="849">
        <v>0.5729007633587786</v>
      </c>
      <c r="I865" s="849">
        <v>1501</v>
      </c>
      <c r="J865" s="849">
        <v>5</v>
      </c>
      <c r="K865" s="849">
        <v>7860</v>
      </c>
      <c r="L865" s="849">
        <v>1</v>
      </c>
      <c r="M865" s="849">
        <v>1572</v>
      </c>
      <c r="N865" s="849">
        <v>2</v>
      </c>
      <c r="O865" s="849">
        <v>3146</v>
      </c>
      <c r="P865" s="837">
        <v>0.40025445292620865</v>
      </c>
      <c r="Q865" s="850">
        <v>1573</v>
      </c>
    </row>
    <row r="866" spans="1:17" ht="14.4" customHeight="1" x14ac:dyDescent="0.3">
      <c r="A866" s="831" t="s">
        <v>586</v>
      </c>
      <c r="B866" s="832" t="s">
        <v>6368</v>
      </c>
      <c r="C866" s="832" t="s">
        <v>6369</v>
      </c>
      <c r="D866" s="832" t="s">
        <v>7741</v>
      </c>
      <c r="E866" s="832" t="s">
        <v>7742</v>
      </c>
      <c r="F866" s="849"/>
      <c r="G866" s="849"/>
      <c r="H866" s="849"/>
      <c r="I866" s="849"/>
      <c r="J866" s="849"/>
      <c r="K866" s="849"/>
      <c r="L866" s="849"/>
      <c r="M866" s="849"/>
      <c r="N866" s="849">
        <v>1</v>
      </c>
      <c r="O866" s="849">
        <v>2907</v>
      </c>
      <c r="P866" s="837"/>
      <c r="Q866" s="850">
        <v>2907</v>
      </c>
    </row>
    <row r="867" spans="1:17" ht="14.4" customHeight="1" x14ac:dyDescent="0.3">
      <c r="A867" s="831" t="s">
        <v>586</v>
      </c>
      <c r="B867" s="832" t="s">
        <v>6368</v>
      </c>
      <c r="C867" s="832" t="s">
        <v>6369</v>
      </c>
      <c r="D867" s="832" t="s">
        <v>7743</v>
      </c>
      <c r="E867" s="832" t="s">
        <v>7744</v>
      </c>
      <c r="F867" s="849">
        <v>1</v>
      </c>
      <c r="G867" s="849">
        <v>5754</v>
      </c>
      <c r="H867" s="849">
        <v>0.96381909547738698</v>
      </c>
      <c r="I867" s="849">
        <v>5754</v>
      </c>
      <c r="J867" s="849">
        <v>1</v>
      </c>
      <c r="K867" s="849">
        <v>5970</v>
      </c>
      <c r="L867" s="849">
        <v>1</v>
      </c>
      <c r="M867" s="849">
        <v>5970</v>
      </c>
      <c r="N867" s="849"/>
      <c r="O867" s="849"/>
      <c r="P867" s="837"/>
      <c r="Q867" s="850"/>
    </row>
    <row r="868" spans="1:17" ht="14.4" customHeight="1" x14ac:dyDescent="0.3">
      <c r="A868" s="831" t="s">
        <v>586</v>
      </c>
      <c r="B868" s="832" t="s">
        <v>6368</v>
      </c>
      <c r="C868" s="832" t="s">
        <v>6369</v>
      </c>
      <c r="D868" s="832" t="s">
        <v>7745</v>
      </c>
      <c r="E868" s="832" t="s">
        <v>7746</v>
      </c>
      <c r="F868" s="849">
        <v>2</v>
      </c>
      <c r="G868" s="849">
        <v>9430</v>
      </c>
      <c r="H868" s="849">
        <v>0.38521241830065361</v>
      </c>
      <c r="I868" s="849">
        <v>4715</v>
      </c>
      <c r="J868" s="849">
        <v>5</v>
      </c>
      <c r="K868" s="849">
        <v>24480</v>
      </c>
      <c r="L868" s="849">
        <v>1</v>
      </c>
      <c r="M868" s="849">
        <v>4896</v>
      </c>
      <c r="N868" s="849">
        <v>8</v>
      </c>
      <c r="O868" s="849">
        <v>39192</v>
      </c>
      <c r="P868" s="837">
        <v>1.6009803921568628</v>
      </c>
      <c r="Q868" s="850">
        <v>4899</v>
      </c>
    </row>
    <row r="869" spans="1:17" ht="14.4" customHeight="1" x14ac:dyDescent="0.3">
      <c r="A869" s="831" t="s">
        <v>586</v>
      </c>
      <c r="B869" s="832" t="s">
        <v>6368</v>
      </c>
      <c r="C869" s="832" t="s">
        <v>6369</v>
      </c>
      <c r="D869" s="832" t="s">
        <v>7747</v>
      </c>
      <c r="E869" s="832" t="s">
        <v>7748</v>
      </c>
      <c r="F869" s="849">
        <v>5</v>
      </c>
      <c r="G869" s="849">
        <v>11100</v>
      </c>
      <c r="H869" s="849"/>
      <c r="I869" s="849">
        <v>2220</v>
      </c>
      <c r="J869" s="849"/>
      <c r="K869" s="849"/>
      <c r="L869" s="849"/>
      <c r="M869" s="849"/>
      <c r="N869" s="849"/>
      <c r="O869" s="849"/>
      <c r="P869" s="837"/>
      <c r="Q869" s="850"/>
    </row>
    <row r="870" spans="1:17" ht="14.4" customHeight="1" x14ac:dyDescent="0.3">
      <c r="A870" s="831" t="s">
        <v>586</v>
      </c>
      <c r="B870" s="832" t="s">
        <v>6368</v>
      </c>
      <c r="C870" s="832" t="s">
        <v>6369</v>
      </c>
      <c r="D870" s="832" t="s">
        <v>7749</v>
      </c>
      <c r="E870" s="832" t="s">
        <v>7750</v>
      </c>
      <c r="F870" s="849">
        <v>6</v>
      </c>
      <c r="G870" s="849">
        <v>17112</v>
      </c>
      <c r="H870" s="849">
        <v>5.7326633165829142</v>
      </c>
      <c r="I870" s="849">
        <v>2852</v>
      </c>
      <c r="J870" s="849">
        <v>1</v>
      </c>
      <c r="K870" s="849">
        <v>2985</v>
      </c>
      <c r="L870" s="849">
        <v>1</v>
      </c>
      <c r="M870" s="849">
        <v>2985</v>
      </c>
      <c r="N870" s="849">
        <v>1</v>
      </c>
      <c r="O870" s="849">
        <v>2987</v>
      </c>
      <c r="P870" s="837">
        <v>1.0006700167504188</v>
      </c>
      <c r="Q870" s="850">
        <v>2987</v>
      </c>
    </row>
    <row r="871" spans="1:17" ht="14.4" customHeight="1" x14ac:dyDescent="0.3">
      <c r="A871" s="831" t="s">
        <v>586</v>
      </c>
      <c r="B871" s="832" t="s">
        <v>6368</v>
      </c>
      <c r="C871" s="832" t="s">
        <v>6369</v>
      </c>
      <c r="D871" s="832" t="s">
        <v>7751</v>
      </c>
      <c r="E871" s="832" t="s">
        <v>7752</v>
      </c>
      <c r="F871" s="849">
        <v>1</v>
      </c>
      <c r="G871" s="849">
        <v>1588</v>
      </c>
      <c r="H871" s="849">
        <v>0.95720313441832428</v>
      </c>
      <c r="I871" s="849">
        <v>1588</v>
      </c>
      <c r="J871" s="849">
        <v>1</v>
      </c>
      <c r="K871" s="849">
        <v>1659</v>
      </c>
      <c r="L871" s="849">
        <v>1</v>
      </c>
      <c r="M871" s="849">
        <v>1659</v>
      </c>
      <c r="N871" s="849"/>
      <c r="O871" s="849"/>
      <c r="P871" s="837"/>
      <c r="Q871" s="850"/>
    </row>
    <row r="872" spans="1:17" ht="14.4" customHeight="1" x14ac:dyDescent="0.3">
      <c r="A872" s="831" t="s">
        <v>586</v>
      </c>
      <c r="B872" s="832" t="s">
        <v>6368</v>
      </c>
      <c r="C872" s="832" t="s">
        <v>6369</v>
      </c>
      <c r="D872" s="832" t="s">
        <v>7753</v>
      </c>
      <c r="E872" s="832" t="s">
        <v>7754</v>
      </c>
      <c r="F872" s="849"/>
      <c r="G872" s="849"/>
      <c r="H872" s="849"/>
      <c r="I872" s="849"/>
      <c r="J872" s="849">
        <v>3</v>
      </c>
      <c r="K872" s="849">
        <v>12822</v>
      </c>
      <c r="L872" s="849">
        <v>1</v>
      </c>
      <c r="M872" s="849">
        <v>4274</v>
      </c>
      <c r="N872" s="849">
        <v>3</v>
      </c>
      <c r="O872" s="849">
        <v>12831</v>
      </c>
      <c r="P872" s="837">
        <v>1.0007019185774451</v>
      </c>
      <c r="Q872" s="850">
        <v>4277</v>
      </c>
    </row>
    <row r="873" spans="1:17" ht="14.4" customHeight="1" x14ac:dyDescent="0.3">
      <c r="A873" s="831" t="s">
        <v>586</v>
      </c>
      <c r="B873" s="832" t="s">
        <v>6368</v>
      </c>
      <c r="C873" s="832" t="s">
        <v>6369</v>
      </c>
      <c r="D873" s="832" t="s">
        <v>7755</v>
      </c>
      <c r="E873" s="832" t="s">
        <v>7756</v>
      </c>
      <c r="F873" s="849">
        <v>1</v>
      </c>
      <c r="G873" s="849">
        <v>2420</v>
      </c>
      <c r="H873" s="849">
        <v>0.242776886035313</v>
      </c>
      <c r="I873" s="849">
        <v>2420</v>
      </c>
      <c r="J873" s="849">
        <v>4</v>
      </c>
      <c r="K873" s="849">
        <v>9968</v>
      </c>
      <c r="L873" s="849">
        <v>1</v>
      </c>
      <c r="M873" s="849">
        <v>2492</v>
      </c>
      <c r="N873" s="849">
        <v>5</v>
      </c>
      <c r="O873" s="849">
        <v>12465</v>
      </c>
      <c r="P873" s="837">
        <v>1.2505016051364366</v>
      </c>
      <c r="Q873" s="850">
        <v>2493</v>
      </c>
    </row>
    <row r="874" spans="1:17" ht="14.4" customHeight="1" x14ac:dyDescent="0.3">
      <c r="A874" s="831" t="s">
        <v>586</v>
      </c>
      <c r="B874" s="832" t="s">
        <v>6368</v>
      </c>
      <c r="C874" s="832" t="s">
        <v>6369</v>
      </c>
      <c r="D874" s="832" t="s">
        <v>7757</v>
      </c>
      <c r="E874" s="832" t="s">
        <v>7758</v>
      </c>
      <c r="F874" s="849">
        <v>2</v>
      </c>
      <c r="G874" s="849">
        <v>5214</v>
      </c>
      <c r="H874" s="849">
        <v>1.9550056242969629</v>
      </c>
      <c r="I874" s="849">
        <v>2607</v>
      </c>
      <c r="J874" s="849">
        <v>1</v>
      </c>
      <c r="K874" s="849">
        <v>2667</v>
      </c>
      <c r="L874" s="849">
        <v>1</v>
      </c>
      <c r="M874" s="849">
        <v>2667</v>
      </c>
      <c r="N874" s="849"/>
      <c r="O874" s="849"/>
      <c r="P874" s="837"/>
      <c r="Q874" s="850"/>
    </row>
    <row r="875" spans="1:17" ht="14.4" customHeight="1" x14ac:dyDescent="0.3">
      <c r="A875" s="831" t="s">
        <v>586</v>
      </c>
      <c r="B875" s="832" t="s">
        <v>6368</v>
      </c>
      <c r="C875" s="832" t="s">
        <v>6369</v>
      </c>
      <c r="D875" s="832" t="s">
        <v>6443</v>
      </c>
      <c r="E875" s="832" t="s">
        <v>6444</v>
      </c>
      <c r="F875" s="849">
        <v>167</v>
      </c>
      <c r="G875" s="849">
        <v>214428</v>
      </c>
      <c r="H875" s="849">
        <v>0.90512612703880058</v>
      </c>
      <c r="I875" s="849">
        <v>1284</v>
      </c>
      <c r="J875" s="849">
        <v>181</v>
      </c>
      <c r="K875" s="849">
        <v>236904</v>
      </c>
      <c r="L875" s="849">
        <v>1</v>
      </c>
      <c r="M875" s="849">
        <v>1308.8618784530386</v>
      </c>
      <c r="N875" s="849">
        <v>218</v>
      </c>
      <c r="O875" s="849">
        <v>285580</v>
      </c>
      <c r="P875" s="837">
        <v>1.2054671934623307</v>
      </c>
      <c r="Q875" s="850">
        <v>1310</v>
      </c>
    </row>
    <row r="876" spans="1:17" ht="14.4" customHeight="1" x14ac:dyDescent="0.3">
      <c r="A876" s="831" t="s">
        <v>586</v>
      </c>
      <c r="B876" s="832" t="s">
        <v>6368</v>
      </c>
      <c r="C876" s="832" t="s">
        <v>6369</v>
      </c>
      <c r="D876" s="832" t="s">
        <v>6599</v>
      </c>
      <c r="E876" s="832" t="s">
        <v>6600</v>
      </c>
      <c r="F876" s="849">
        <v>52</v>
      </c>
      <c r="G876" s="849">
        <v>212264</v>
      </c>
      <c r="H876" s="849">
        <v>0.81626500232653831</v>
      </c>
      <c r="I876" s="849">
        <v>4082</v>
      </c>
      <c r="J876" s="849">
        <v>61</v>
      </c>
      <c r="K876" s="849">
        <v>260043</v>
      </c>
      <c r="L876" s="849">
        <v>1</v>
      </c>
      <c r="M876" s="849">
        <v>4263</v>
      </c>
      <c r="N876" s="849">
        <v>76</v>
      </c>
      <c r="O876" s="849">
        <v>324216</v>
      </c>
      <c r="P876" s="837">
        <v>1.2467784174155814</v>
      </c>
      <c r="Q876" s="850">
        <v>4266</v>
      </c>
    </row>
    <row r="877" spans="1:17" ht="14.4" customHeight="1" x14ac:dyDescent="0.3">
      <c r="A877" s="831" t="s">
        <v>586</v>
      </c>
      <c r="B877" s="832" t="s">
        <v>6368</v>
      </c>
      <c r="C877" s="832" t="s">
        <v>6369</v>
      </c>
      <c r="D877" s="832" t="s">
        <v>6445</v>
      </c>
      <c r="E877" s="832" t="s">
        <v>6446</v>
      </c>
      <c r="F877" s="849">
        <v>13</v>
      </c>
      <c r="G877" s="849">
        <v>12298</v>
      </c>
      <c r="H877" s="849">
        <v>0.70362741732463674</v>
      </c>
      <c r="I877" s="849">
        <v>946</v>
      </c>
      <c r="J877" s="849">
        <v>18</v>
      </c>
      <c r="K877" s="849">
        <v>17478</v>
      </c>
      <c r="L877" s="849">
        <v>1</v>
      </c>
      <c r="M877" s="849">
        <v>971</v>
      </c>
      <c r="N877" s="849">
        <v>16</v>
      </c>
      <c r="O877" s="849">
        <v>15552</v>
      </c>
      <c r="P877" s="837">
        <v>0.88980432543769306</v>
      </c>
      <c r="Q877" s="850">
        <v>972</v>
      </c>
    </row>
    <row r="878" spans="1:17" ht="14.4" customHeight="1" x14ac:dyDescent="0.3">
      <c r="A878" s="831" t="s">
        <v>586</v>
      </c>
      <c r="B878" s="832" t="s">
        <v>6368</v>
      </c>
      <c r="C878" s="832" t="s">
        <v>6369</v>
      </c>
      <c r="D878" s="832" t="s">
        <v>7759</v>
      </c>
      <c r="E878" s="832" t="s">
        <v>7760</v>
      </c>
      <c r="F878" s="849">
        <v>8</v>
      </c>
      <c r="G878" s="849">
        <v>7336</v>
      </c>
      <c r="H878" s="849">
        <v>1.314695340501792</v>
      </c>
      <c r="I878" s="849">
        <v>917</v>
      </c>
      <c r="J878" s="849">
        <v>6</v>
      </c>
      <c r="K878" s="849">
        <v>5580</v>
      </c>
      <c r="L878" s="849">
        <v>1</v>
      </c>
      <c r="M878" s="849">
        <v>930</v>
      </c>
      <c r="N878" s="849">
        <v>4</v>
      </c>
      <c r="O878" s="849">
        <v>3720</v>
      </c>
      <c r="P878" s="837">
        <v>0.66666666666666663</v>
      </c>
      <c r="Q878" s="850">
        <v>930</v>
      </c>
    </row>
    <row r="879" spans="1:17" ht="14.4" customHeight="1" x14ac:dyDescent="0.3">
      <c r="A879" s="831" t="s">
        <v>586</v>
      </c>
      <c r="B879" s="832" t="s">
        <v>6368</v>
      </c>
      <c r="C879" s="832" t="s">
        <v>6369</v>
      </c>
      <c r="D879" s="832" t="s">
        <v>6447</v>
      </c>
      <c r="E879" s="832" t="s">
        <v>6448</v>
      </c>
      <c r="F879" s="849">
        <v>1</v>
      </c>
      <c r="G879" s="849">
        <v>960</v>
      </c>
      <c r="H879" s="849">
        <v>0.48730964467005078</v>
      </c>
      <c r="I879" s="849">
        <v>960</v>
      </c>
      <c r="J879" s="849">
        <v>2</v>
      </c>
      <c r="K879" s="849">
        <v>1970</v>
      </c>
      <c r="L879" s="849">
        <v>1</v>
      </c>
      <c r="M879" s="849">
        <v>985</v>
      </c>
      <c r="N879" s="849">
        <v>3</v>
      </c>
      <c r="O879" s="849">
        <v>2958</v>
      </c>
      <c r="P879" s="837">
        <v>1.5015228426395939</v>
      </c>
      <c r="Q879" s="850">
        <v>986</v>
      </c>
    </row>
    <row r="880" spans="1:17" ht="14.4" customHeight="1" x14ac:dyDescent="0.3">
      <c r="A880" s="831" t="s">
        <v>586</v>
      </c>
      <c r="B880" s="832" t="s">
        <v>6368</v>
      </c>
      <c r="C880" s="832" t="s">
        <v>6369</v>
      </c>
      <c r="D880" s="832" t="s">
        <v>7761</v>
      </c>
      <c r="E880" s="832" t="s">
        <v>7762</v>
      </c>
      <c r="F880" s="849"/>
      <c r="G880" s="849"/>
      <c r="H880" s="849"/>
      <c r="I880" s="849"/>
      <c r="J880" s="849">
        <v>1</v>
      </c>
      <c r="K880" s="849">
        <v>1027</v>
      </c>
      <c r="L880" s="849">
        <v>1</v>
      </c>
      <c r="M880" s="849">
        <v>1027</v>
      </c>
      <c r="N880" s="849">
        <v>3</v>
      </c>
      <c r="O880" s="849">
        <v>3084</v>
      </c>
      <c r="P880" s="837">
        <v>3.0029211295034082</v>
      </c>
      <c r="Q880" s="850">
        <v>1028</v>
      </c>
    </row>
    <row r="881" spans="1:17" ht="14.4" customHeight="1" x14ac:dyDescent="0.3">
      <c r="A881" s="831" t="s">
        <v>586</v>
      </c>
      <c r="B881" s="832" t="s">
        <v>6368</v>
      </c>
      <c r="C881" s="832" t="s">
        <v>6369</v>
      </c>
      <c r="D881" s="832" t="s">
        <v>7763</v>
      </c>
      <c r="E881" s="832" t="s">
        <v>7764</v>
      </c>
      <c r="F881" s="849">
        <v>8</v>
      </c>
      <c r="G881" s="849">
        <v>18696</v>
      </c>
      <c r="H881" s="849">
        <v>1.9402241594022416</v>
      </c>
      <c r="I881" s="849">
        <v>2337</v>
      </c>
      <c r="J881" s="849">
        <v>4</v>
      </c>
      <c r="K881" s="849">
        <v>9636</v>
      </c>
      <c r="L881" s="849">
        <v>1</v>
      </c>
      <c r="M881" s="849">
        <v>2409</v>
      </c>
      <c r="N881" s="849">
        <v>4</v>
      </c>
      <c r="O881" s="849">
        <v>9640</v>
      </c>
      <c r="P881" s="837">
        <v>1.0004151100041512</v>
      </c>
      <c r="Q881" s="850">
        <v>2410</v>
      </c>
    </row>
    <row r="882" spans="1:17" ht="14.4" customHeight="1" x14ac:dyDescent="0.3">
      <c r="A882" s="831" t="s">
        <v>586</v>
      </c>
      <c r="B882" s="832" t="s">
        <v>6368</v>
      </c>
      <c r="C882" s="832" t="s">
        <v>6369</v>
      </c>
      <c r="D882" s="832" t="s">
        <v>7765</v>
      </c>
      <c r="E882" s="832" t="s">
        <v>7766</v>
      </c>
      <c r="F882" s="849"/>
      <c r="G882" s="849"/>
      <c r="H882" s="849"/>
      <c r="I882" s="849"/>
      <c r="J882" s="849"/>
      <c r="K882" s="849"/>
      <c r="L882" s="849"/>
      <c r="M882" s="849"/>
      <c r="N882" s="849">
        <v>1</v>
      </c>
      <c r="O882" s="849">
        <v>412</v>
      </c>
      <c r="P882" s="837"/>
      <c r="Q882" s="850">
        <v>412</v>
      </c>
    </row>
    <row r="883" spans="1:17" ht="14.4" customHeight="1" x14ac:dyDescent="0.3">
      <c r="A883" s="831" t="s">
        <v>586</v>
      </c>
      <c r="B883" s="832" t="s">
        <v>6368</v>
      </c>
      <c r="C883" s="832" t="s">
        <v>6369</v>
      </c>
      <c r="D883" s="832" t="s">
        <v>7767</v>
      </c>
      <c r="E883" s="832" t="s">
        <v>7768</v>
      </c>
      <c r="F883" s="849">
        <v>49</v>
      </c>
      <c r="G883" s="849">
        <v>146020</v>
      </c>
      <c r="H883" s="849">
        <v>1.3505988993201683</v>
      </c>
      <c r="I883" s="849">
        <v>2980</v>
      </c>
      <c r="J883" s="849">
        <v>35</v>
      </c>
      <c r="K883" s="849">
        <v>108115</v>
      </c>
      <c r="L883" s="849">
        <v>1</v>
      </c>
      <c r="M883" s="849">
        <v>3089</v>
      </c>
      <c r="N883" s="849">
        <v>48</v>
      </c>
      <c r="O883" s="849">
        <v>148416</v>
      </c>
      <c r="P883" s="837">
        <v>1.3727604865189844</v>
      </c>
      <c r="Q883" s="850">
        <v>3092</v>
      </c>
    </row>
    <row r="884" spans="1:17" ht="14.4" customHeight="1" x14ac:dyDescent="0.3">
      <c r="A884" s="831" t="s">
        <v>586</v>
      </c>
      <c r="B884" s="832" t="s">
        <v>6368</v>
      </c>
      <c r="C884" s="832" t="s">
        <v>6369</v>
      </c>
      <c r="D884" s="832" t="s">
        <v>7769</v>
      </c>
      <c r="E884" s="832" t="s">
        <v>7770</v>
      </c>
      <c r="F884" s="849">
        <v>1</v>
      </c>
      <c r="G884" s="849">
        <v>2176</v>
      </c>
      <c r="H884" s="849">
        <v>0.98239277652370205</v>
      </c>
      <c r="I884" s="849">
        <v>2176</v>
      </c>
      <c r="J884" s="849">
        <v>1</v>
      </c>
      <c r="K884" s="849">
        <v>2215</v>
      </c>
      <c r="L884" s="849">
        <v>1</v>
      </c>
      <c r="M884" s="849">
        <v>2215</v>
      </c>
      <c r="N884" s="849">
        <v>3</v>
      </c>
      <c r="O884" s="849">
        <v>6648</v>
      </c>
      <c r="P884" s="837">
        <v>3.0013544018058691</v>
      </c>
      <c r="Q884" s="850">
        <v>2216</v>
      </c>
    </row>
    <row r="885" spans="1:17" ht="14.4" customHeight="1" x14ac:dyDescent="0.3">
      <c r="A885" s="831" t="s">
        <v>586</v>
      </c>
      <c r="B885" s="832" t="s">
        <v>6368</v>
      </c>
      <c r="C885" s="832" t="s">
        <v>6369</v>
      </c>
      <c r="D885" s="832" t="s">
        <v>7771</v>
      </c>
      <c r="E885" s="832" t="s">
        <v>7772</v>
      </c>
      <c r="F885" s="849">
        <v>4</v>
      </c>
      <c r="G885" s="849">
        <v>6560</v>
      </c>
      <c r="H885" s="849">
        <v>3.8839550029603314</v>
      </c>
      <c r="I885" s="849">
        <v>1640</v>
      </c>
      <c r="J885" s="849">
        <v>1</v>
      </c>
      <c r="K885" s="849">
        <v>1689</v>
      </c>
      <c r="L885" s="849">
        <v>1</v>
      </c>
      <c r="M885" s="849">
        <v>1689</v>
      </c>
      <c r="N885" s="849">
        <v>1</v>
      </c>
      <c r="O885" s="849">
        <v>1690</v>
      </c>
      <c r="P885" s="837">
        <v>1.0005920663114269</v>
      </c>
      <c r="Q885" s="850">
        <v>1690</v>
      </c>
    </row>
    <row r="886" spans="1:17" ht="14.4" customHeight="1" x14ac:dyDescent="0.3">
      <c r="A886" s="831" t="s">
        <v>586</v>
      </c>
      <c r="B886" s="832" t="s">
        <v>6368</v>
      </c>
      <c r="C886" s="832" t="s">
        <v>6369</v>
      </c>
      <c r="D886" s="832" t="s">
        <v>7773</v>
      </c>
      <c r="E886" s="832" t="s">
        <v>7774</v>
      </c>
      <c r="F886" s="849">
        <v>1</v>
      </c>
      <c r="G886" s="849">
        <v>2178</v>
      </c>
      <c r="H886" s="849">
        <v>0.96329057938965057</v>
      </c>
      <c r="I886" s="849">
        <v>2178</v>
      </c>
      <c r="J886" s="849">
        <v>1</v>
      </c>
      <c r="K886" s="849">
        <v>2261</v>
      </c>
      <c r="L886" s="849">
        <v>1</v>
      </c>
      <c r="M886" s="849">
        <v>2261</v>
      </c>
      <c r="N886" s="849">
        <v>1</v>
      </c>
      <c r="O886" s="849">
        <v>2262</v>
      </c>
      <c r="P886" s="837">
        <v>1.0004422821760284</v>
      </c>
      <c r="Q886" s="850">
        <v>2262</v>
      </c>
    </row>
    <row r="887" spans="1:17" ht="14.4" customHeight="1" x14ac:dyDescent="0.3">
      <c r="A887" s="831" t="s">
        <v>586</v>
      </c>
      <c r="B887" s="832" t="s">
        <v>6368</v>
      </c>
      <c r="C887" s="832" t="s">
        <v>6369</v>
      </c>
      <c r="D887" s="832" t="s">
        <v>6451</v>
      </c>
      <c r="E887" s="832" t="s">
        <v>6452</v>
      </c>
      <c r="F887" s="849">
        <v>1</v>
      </c>
      <c r="G887" s="849">
        <v>157</v>
      </c>
      <c r="H887" s="849">
        <v>0.96319018404907975</v>
      </c>
      <c r="I887" s="849">
        <v>157</v>
      </c>
      <c r="J887" s="849">
        <v>1</v>
      </c>
      <c r="K887" s="849">
        <v>163</v>
      </c>
      <c r="L887" s="849">
        <v>1</v>
      </c>
      <c r="M887" s="849">
        <v>163</v>
      </c>
      <c r="N887" s="849"/>
      <c r="O887" s="849"/>
      <c r="P887" s="837"/>
      <c r="Q887" s="850"/>
    </row>
    <row r="888" spans="1:17" ht="14.4" customHeight="1" x14ac:dyDescent="0.3">
      <c r="A888" s="831" t="s">
        <v>586</v>
      </c>
      <c r="B888" s="832" t="s">
        <v>6368</v>
      </c>
      <c r="C888" s="832" t="s">
        <v>6369</v>
      </c>
      <c r="D888" s="832" t="s">
        <v>7775</v>
      </c>
      <c r="E888" s="832" t="s">
        <v>7776</v>
      </c>
      <c r="F888" s="849">
        <v>1</v>
      </c>
      <c r="G888" s="849">
        <v>1667</v>
      </c>
      <c r="H888" s="849">
        <v>0.48515715948777649</v>
      </c>
      <c r="I888" s="849">
        <v>1667</v>
      </c>
      <c r="J888" s="849">
        <v>2</v>
      </c>
      <c r="K888" s="849">
        <v>3436</v>
      </c>
      <c r="L888" s="849">
        <v>1</v>
      </c>
      <c r="M888" s="849">
        <v>1718</v>
      </c>
      <c r="N888" s="849">
        <v>4</v>
      </c>
      <c r="O888" s="849">
        <v>6876</v>
      </c>
      <c r="P888" s="837">
        <v>2.0011641443538997</v>
      </c>
      <c r="Q888" s="850">
        <v>1719</v>
      </c>
    </row>
    <row r="889" spans="1:17" ht="14.4" customHeight="1" x14ac:dyDescent="0.3">
      <c r="A889" s="831" t="s">
        <v>586</v>
      </c>
      <c r="B889" s="832" t="s">
        <v>6368</v>
      </c>
      <c r="C889" s="832" t="s">
        <v>6369</v>
      </c>
      <c r="D889" s="832" t="s">
        <v>7777</v>
      </c>
      <c r="E889" s="832" t="s">
        <v>7778</v>
      </c>
      <c r="F889" s="849">
        <v>0</v>
      </c>
      <c r="G889" s="849">
        <v>0</v>
      </c>
      <c r="H889" s="849"/>
      <c r="I889" s="849"/>
      <c r="J889" s="849">
        <v>0</v>
      </c>
      <c r="K889" s="849">
        <v>0</v>
      </c>
      <c r="L889" s="849"/>
      <c r="M889" s="849"/>
      <c r="N889" s="849">
        <v>0</v>
      </c>
      <c r="O889" s="849">
        <v>0</v>
      </c>
      <c r="P889" s="837"/>
      <c r="Q889" s="850"/>
    </row>
    <row r="890" spans="1:17" ht="14.4" customHeight="1" x14ac:dyDescent="0.3">
      <c r="A890" s="831" t="s">
        <v>586</v>
      </c>
      <c r="B890" s="832" t="s">
        <v>6368</v>
      </c>
      <c r="C890" s="832" t="s">
        <v>6369</v>
      </c>
      <c r="D890" s="832" t="s">
        <v>7779</v>
      </c>
      <c r="E890" s="832" t="s">
        <v>7780</v>
      </c>
      <c r="F890" s="849">
        <v>1178</v>
      </c>
      <c r="G890" s="849">
        <v>0</v>
      </c>
      <c r="H890" s="849"/>
      <c r="I890" s="849">
        <v>0</v>
      </c>
      <c r="J890" s="849">
        <v>1219</v>
      </c>
      <c r="K890" s="849">
        <v>0</v>
      </c>
      <c r="L890" s="849"/>
      <c r="M890" s="849">
        <v>0</v>
      </c>
      <c r="N890" s="849">
        <v>1357</v>
      </c>
      <c r="O890" s="849">
        <v>0</v>
      </c>
      <c r="P890" s="837"/>
      <c r="Q890" s="850">
        <v>0</v>
      </c>
    </row>
    <row r="891" spans="1:17" ht="14.4" customHeight="1" x14ac:dyDescent="0.3">
      <c r="A891" s="831" t="s">
        <v>586</v>
      </c>
      <c r="B891" s="832" t="s">
        <v>6368</v>
      </c>
      <c r="C891" s="832" t="s">
        <v>6369</v>
      </c>
      <c r="D891" s="832" t="s">
        <v>7781</v>
      </c>
      <c r="E891" s="832" t="s">
        <v>7782</v>
      </c>
      <c r="F891" s="849">
        <v>152</v>
      </c>
      <c r="G891" s="849">
        <v>0</v>
      </c>
      <c r="H891" s="849"/>
      <c r="I891" s="849">
        <v>0</v>
      </c>
      <c r="J891" s="849">
        <v>149</v>
      </c>
      <c r="K891" s="849">
        <v>0</v>
      </c>
      <c r="L891" s="849"/>
      <c r="M891" s="849">
        <v>0</v>
      </c>
      <c r="N891" s="849">
        <v>133</v>
      </c>
      <c r="O891" s="849">
        <v>0</v>
      </c>
      <c r="P891" s="837"/>
      <c r="Q891" s="850">
        <v>0</v>
      </c>
    </row>
    <row r="892" spans="1:17" ht="14.4" customHeight="1" x14ac:dyDescent="0.3">
      <c r="A892" s="831" t="s">
        <v>586</v>
      </c>
      <c r="B892" s="832" t="s">
        <v>6368</v>
      </c>
      <c r="C892" s="832" t="s">
        <v>6369</v>
      </c>
      <c r="D892" s="832" t="s">
        <v>7783</v>
      </c>
      <c r="E892" s="832" t="s">
        <v>7784</v>
      </c>
      <c r="F892" s="849">
        <v>57</v>
      </c>
      <c r="G892" s="849">
        <v>324786</v>
      </c>
      <c r="H892" s="849">
        <v>1.1439913210710588</v>
      </c>
      <c r="I892" s="849">
        <v>5698</v>
      </c>
      <c r="J892" s="849">
        <v>49</v>
      </c>
      <c r="K892" s="849">
        <v>283906</v>
      </c>
      <c r="L892" s="849">
        <v>1</v>
      </c>
      <c r="M892" s="849">
        <v>5794</v>
      </c>
      <c r="N892" s="849">
        <v>40</v>
      </c>
      <c r="O892" s="849">
        <v>231838</v>
      </c>
      <c r="P892" s="837">
        <v>0.81660126943424938</v>
      </c>
      <c r="Q892" s="850">
        <v>5795.95</v>
      </c>
    </row>
    <row r="893" spans="1:17" ht="14.4" customHeight="1" x14ac:dyDescent="0.3">
      <c r="A893" s="831" t="s">
        <v>586</v>
      </c>
      <c r="B893" s="832" t="s">
        <v>6368</v>
      </c>
      <c r="C893" s="832" t="s">
        <v>6369</v>
      </c>
      <c r="D893" s="832" t="s">
        <v>7785</v>
      </c>
      <c r="E893" s="832" t="s">
        <v>7786</v>
      </c>
      <c r="F893" s="849">
        <v>94</v>
      </c>
      <c r="G893" s="849">
        <v>372052</v>
      </c>
      <c r="H893" s="849">
        <v>0.8098139211934815</v>
      </c>
      <c r="I893" s="849">
        <v>3958</v>
      </c>
      <c r="J893" s="849">
        <v>111</v>
      </c>
      <c r="K893" s="849">
        <v>459429</v>
      </c>
      <c r="L893" s="849">
        <v>1</v>
      </c>
      <c r="M893" s="849">
        <v>4139</v>
      </c>
      <c r="N893" s="849">
        <v>125</v>
      </c>
      <c r="O893" s="849">
        <v>517744</v>
      </c>
      <c r="P893" s="837">
        <v>1.1269292970186906</v>
      </c>
      <c r="Q893" s="850">
        <v>4141.9520000000002</v>
      </c>
    </row>
    <row r="894" spans="1:17" ht="14.4" customHeight="1" x14ac:dyDescent="0.3">
      <c r="A894" s="831" t="s">
        <v>586</v>
      </c>
      <c r="B894" s="832" t="s">
        <v>6368</v>
      </c>
      <c r="C894" s="832" t="s">
        <v>6369</v>
      </c>
      <c r="D894" s="832" t="s">
        <v>7787</v>
      </c>
      <c r="E894" s="832" t="s">
        <v>7788</v>
      </c>
      <c r="F894" s="849">
        <v>5435</v>
      </c>
      <c r="G894" s="849">
        <v>5967273</v>
      </c>
      <c r="H894" s="849">
        <v>0.94806864675310476</v>
      </c>
      <c r="I894" s="849">
        <v>1097.934314627415</v>
      </c>
      <c r="J894" s="849">
        <v>5681</v>
      </c>
      <c r="K894" s="849">
        <v>6294136</v>
      </c>
      <c r="L894" s="849">
        <v>1</v>
      </c>
      <c r="M894" s="849">
        <v>1107.9274775567683</v>
      </c>
      <c r="N894" s="849">
        <v>5765</v>
      </c>
      <c r="O894" s="849">
        <v>6307324</v>
      </c>
      <c r="P894" s="837">
        <v>1.0020952836100141</v>
      </c>
      <c r="Q894" s="850">
        <v>1094.0718126626193</v>
      </c>
    </row>
    <row r="895" spans="1:17" ht="14.4" customHeight="1" x14ac:dyDescent="0.3">
      <c r="A895" s="831" t="s">
        <v>586</v>
      </c>
      <c r="B895" s="832" t="s">
        <v>6368</v>
      </c>
      <c r="C895" s="832" t="s">
        <v>6369</v>
      </c>
      <c r="D895" s="832" t="s">
        <v>7789</v>
      </c>
      <c r="E895" s="832" t="s">
        <v>7790</v>
      </c>
      <c r="F895" s="849">
        <v>1</v>
      </c>
      <c r="G895" s="849">
        <v>3545</v>
      </c>
      <c r="H895" s="849"/>
      <c r="I895" s="849">
        <v>3545</v>
      </c>
      <c r="J895" s="849"/>
      <c r="K895" s="849"/>
      <c r="L895" s="849"/>
      <c r="M895" s="849"/>
      <c r="N895" s="849">
        <v>2</v>
      </c>
      <c r="O895" s="849">
        <v>7384</v>
      </c>
      <c r="P895" s="837"/>
      <c r="Q895" s="850">
        <v>3692</v>
      </c>
    </row>
    <row r="896" spans="1:17" ht="14.4" customHeight="1" x14ac:dyDescent="0.3">
      <c r="A896" s="831" t="s">
        <v>586</v>
      </c>
      <c r="B896" s="832" t="s">
        <v>6368</v>
      </c>
      <c r="C896" s="832" t="s">
        <v>6369</v>
      </c>
      <c r="D896" s="832" t="s">
        <v>6467</v>
      </c>
      <c r="E896" s="832" t="s">
        <v>6468</v>
      </c>
      <c r="F896" s="849">
        <v>5</v>
      </c>
      <c r="G896" s="849">
        <v>1920</v>
      </c>
      <c r="H896" s="849">
        <v>1.6243654822335025</v>
      </c>
      <c r="I896" s="849">
        <v>384</v>
      </c>
      <c r="J896" s="849">
        <v>3</v>
      </c>
      <c r="K896" s="849">
        <v>1182</v>
      </c>
      <c r="L896" s="849">
        <v>1</v>
      </c>
      <c r="M896" s="849">
        <v>394</v>
      </c>
      <c r="N896" s="849">
        <v>7</v>
      </c>
      <c r="O896" s="849">
        <v>2765</v>
      </c>
      <c r="P896" s="837">
        <v>2.3392554991539765</v>
      </c>
      <c r="Q896" s="850">
        <v>395</v>
      </c>
    </row>
    <row r="897" spans="1:17" ht="14.4" customHeight="1" x14ac:dyDescent="0.3">
      <c r="A897" s="831" t="s">
        <v>586</v>
      </c>
      <c r="B897" s="832" t="s">
        <v>6368</v>
      </c>
      <c r="C897" s="832" t="s">
        <v>6369</v>
      </c>
      <c r="D897" s="832" t="s">
        <v>6469</v>
      </c>
      <c r="E897" s="832" t="s">
        <v>6430</v>
      </c>
      <c r="F897" s="849">
        <v>2</v>
      </c>
      <c r="G897" s="849">
        <v>1350</v>
      </c>
      <c r="H897" s="849"/>
      <c r="I897" s="849">
        <v>675</v>
      </c>
      <c r="J897" s="849"/>
      <c r="K897" s="849"/>
      <c r="L897" s="849"/>
      <c r="M897" s="849"/>
      <c r="N897" s="849">
        <v>7</v>
      </c>
      <c r="O897" s="849">
        <v>4816</v>
      </c>
      <c r="P897" s="837"/>
      <c r="Q897" s="850">
        <v>688</v>
      </c>
    </row>
    <row r="898" spans="1:17" ht="14.4" customHeight="1" x14ac:dyDescent="0.3">
      <c r="A898" s="831" t="s">
        <v>586</v>
      </c>
      <c r="B898" s="832" t="s">
        <v>6368</v>
      </c>
      <c r="C898" s="832" t="s">
        <v>6369</v>
      </c>
      <c r="D898" s="832" t="s">
        <v>7791</v>
      </c>
      <c r="E898" s="832" t="s">
        <v>7792</v>
      </c>
      <c r="F898" s="849">
        <v>22</v>
      </c>
      <c r="G898" s="849">
        <v>0</v>
      </c>
      <c r="H898" s="849"/>
      <c r="I898" s="849">
        <v>0</v>
      </c>
      <c r="J898" s="849">
        <v>23</v>
      </c>
      <c r="K898" s="849">
        <v>0</v>
      </c>
      <c r="L898" s="849"/>
      <c r="M898" s="849">
        <v>0</v>
      </c>
      <c r="N898" s="849">
        <v>60</v>
      </c>
      <c r="O898" s="849">
        <v>0</v>
      </c>
      <c r="P898" s="837"/>
      <c r="Q898" s="850">
        <v>0</v>
      </c>
    </row>
    <row r="899" spans="1:17" ht="14.4" customHeight="1" x14ac:dyDescent="0.3">
      <c r="A899" s="831" t="s">
        <v>586</v>
      </c>
      <c r="B899" s="832" t="s">
        <v>6368</v>
      </c>
      <c r="C899" s="832" t="s">
        <v>6369</v>
      </c>
      <c r="D899" s="832" t="s">
        <v>6601</v>
      </c>
      <c r="E899" s="832" t="s">
        <v>6602</v>
      </c>
      <c r="F899" s="849">
        <v>37</v>
      </c>
      <c r="G899" s="849">
        <v>105549</v>
      </c>
      <c r="H899" s="849">
        <v>0.89448305084745761</v>
      </c>
      <c r="I899" s="849">
        <v>2852.6756756756758</v>
      </c>
      <c r="J899" s="849">
        <v>40</v>
      </c>
      <c r="K899" s="849">
        <v>118000</v>
      </c>
      <c r="L899" s="849">
        <v>1</v>
      </c>
      <c r="M899" s="849">
        <v>2950</v>
      </c>
      <c r="N899" s="849">
        <v>44</v>
      </c>
      <c r="O899" s="849">
        <v>129888</v>
      </c>
      <c r="P899" s="837">
        <v>1.1007457627118644</v>
      </c>
      <c r="Q899" s="850">
        <v>2952</v>
      </c>
    </row>
    <row r="900" spans="1:17" ht="14.4" customHeight="1" x14ac:dyDescent="0.3">
      <c r="A900" s="831" t="s">
        <v>586</v>
      </c>
      <c r="B900" s="832" t="s">
        <v>6368</v>
      </c>
      <c r="C900" s="832" t="s">
        <v>6369</v>
      </c>
      <c r="D900" s="832" t="s">
        <v>7793</v>
      </c>
      <c r="E900" s="832" t="s">
        <v>7794</v>
      </c>
      <c r="F900" s="849">
        <v>2</v>
      </c>
      <c r="G900" s="849">
        <v>5552</v>
      </c>
      <c r="H900" s="849">
        <v>0.64147891392258805</v>
      </c>
      <c r="I900" s="849">
        <v>2776</v>
      </c>
      <c r="J900" s="849">
        <v>3</v>
      </c>
      <c r="K900" s="849">
        <v>8655</v>
      </c>
      <c r="L900" s="849">
        <v>1</v>
      </c>
      <c r="M900" s="849">
        <v>2885</v>
      </c>
      <c r="N900" s="849">
        <v>4</v>
      </c>
      <c r="O900" s="849">
        <v>11544</v>
      </c>
      <c r="P900" s="837">
        <v>1.3337954939341421</v>
      </c>
      <c r="Q900" s="850">
        <v>2886</v>
      </c>
    </row>
    <row r="901" spans="1:17" ht="14.4" customHeight="1" x14ac:dyDescent="0.3">
      <c r="A901" s="831" t="s">
        <v>586</v>
      </c>
      <c r="B901" s="832" t="s">
        <v>6368</v>
      </c>
      <c r="C901" s="832" t="s">
        <v>6369</v>
      </c>
      <c r="D901" s="832" t="s">
        <v>7795</v>
      </c>
      <c r="E901" s="832" t="s">
        <v>7796</v>
      </c>
      <c r="F901" s="849"/>
      <c r="G901" s="849"/>
      <c r="H901" s="849"/>
      <c r="I901" s="849"/>
      <c r="J901" s="849">
        <v>0</v>
      </c>
      <c r="K901" s="849">
        <v>0</v>
      </c>
      <c r="L901" s="849"/>
      <c r="M901" s="849"/>
      <c r="N901" s="849"/>
      <c r="O901" s="849"/>
      <c r="P901" s="837"/>
      <c r="Q901" s="850"/>
    </row>
    <row r="902" spans="1:17" ht="14.4" customHeight="1" x14ac:dyDescent="0.3">
      <c r="A902" s="831" t="s">
        <v>586</v>
      </c>
      <c r="B902" s="832" t="s">
        <v>6368</v>
      </c>
      <c r="C902" s="832" t="s">
        <v>6369</v>
      </c>
      <c r="D902" s="832" t="s">
        <v>6474</v>
      </c>
      <c r="E902" s="832" t="s">
        <v>6475</v>
      </c>
      <c r="F902" s="849">
        <v>34</v>
      </c>
      <c r="G902" s="849">
        <v>14824</v>
      </c>
      <c r="H902" s="849">
        <v>0.92789183775663497</v>
      </c>
      <c r="I902" s="849">
        <v>436</v>
      </c>
      <c r="J902" s="849">
        <v>36</v>
      </c>
      <c r="K902" s="849">
        <v>15976</v>
      </c>
      <c r="L902" s="849">
        <v>1</v>
      </c>
      <c r="M902" s="849">
        <v>443.77777777777777</v>
      </c>
      <c r="N902" s="849">
        <v>29</v>
      </c>
      <c r="O902" s="849">
        <v>12905</v>
      </c>
      <c r="P902" s="837">
        <v>0.80777416124186274</v>
      </c>
      <c r="Q902" s="850">
        <v>445</v>
      </c>
    </row>
    <row r="903" spans="1:17" ht="14.4" customHeight="1" x14ac:dyDescent="0.3">
      <c r="A903" s="831" t="s">
        <v>586</v>
      </c>
      <c r="B903" s="832" t="s">
        <v>6368</v>
      </c>
      <c r="C903" s="832" t="s">
        <v>6369</v>
      </c>
      <c r="D903" s="832" t="s">
        <v>7797</v>
      </c>
      <c r="E903" s="832" t="s">
        <v>7798</v>
      </c>
      <c r="F903" s="849">
        <v>2</v>
      </c>
      <c r="G903" s="849">
        <v>7978</v>
      </c>
      <c r="H903" s="849">
        <v>0.64328334139654897</v>
      </c>
      <c r="I903" s="849">
        <v>3989</v>
      </c>
      <c r="J903" s="849">
        <v>3</v>
      </c>
      <c r="K903" s="849">
        <v>12402</v>
      </c>
      <c r="L903" s="849">
        <v>1</v>
      </c>
      <c r="M903" s="849">
        <v>4134</v>
      </c>
      <c r="N903" s="849">
        <v>6</v>
      </c>
      <c r="O903" s="849">
        <v>24816</v>
      </c>
      <c r="P903" s="837">
        <v>2.0009675858732461</v>
      </c>
      <c r="Q903" s="850">
        <v>4136</v>
      </c>
    </row>
    <row r="904" spans="1:17" ht="14.4" customHeight="1" x14ac:dyDescent="0.3">
      <c r="A904" s="831" t="s">
        <v>586</v>
      </c>
      <c r="B904" s="832" t="s">
        <v>6368</v>
      </c>
      <c r="C904" s="832" t="s">
        <v>6369</v>
      </c>
      <c r="D904" s="832" t="s">
        <v>6370</v>
      </c>
      <c r="E904" s="832" t="s">
        <v>6371</v>
      </c>
      <c r="F904" s="849">
        <v>1876</v>
      </c>
      <c r="G904" s="849">
        <v>440860</v>
      </c>
      <c r="H904" s="849">
        <v>0.90911715457012532</v>
      </c>
      <c r="I904" s="849">
        <v>235</v>
      </c>
      <c r="J904" s="849">
        <v>1932</v>
      </c>
      <c r="K904" s="849">
        <v>484932</v>
      </c>
      <c r="L904" s="849">
        <v>1</v>
      </c>
      <c r="M904" s="849">
        <v>251</v>
      </c>
      <c r="N904" s="849">
        <v>1959</v>
      </c>
      <c r="O904" s="849">
        <v>491709</v>
      </c>
      <c r="P904" s="837">
        <v>1.0139751552795031</v>
      </c>
      <c r="Q904" s="850">
        <v>251</v>
      </c>
    </row>
    <row r="905" spans="1:17" ht="14.4" customHeight="1" x14ac:dyDescent="0.3">
      <c r="A905" s="831" t="s">
        <v>586</v>
      </c>
      <c r="B905" s="832" t="s">
        <v>6368</v>
      </c>
      <c r="C905" s="832" t="s">
        <v>6369</v>
      </c>
      <c r="D905" s="832" t="s">
        <v>6476</v>
      </c>
      <c r="E905" s="832" t="s">
        <v>6477</v>
      </c>
      <c r="F905" s="849">
        <v>6</v>
      </c>
      <c r="G905" s="849">
        <v>684</v>
      </c>
      <c r="H905" s="849">
        <v>0.81428571428571428</v>
      </c>
      <c r="I905" s="849">
        <v>114</v>
      </c>
      <c r="J905" s="849">
        <v>7</v>
      </c>
      <c r="K905" s="849">
        <v>840</v>
      </c>
      <c r="L905" s="849">
        <v>1</v>
      </c>
      <c r="M905" s="849">
        <v>120</v>
      </c>
      <c r="N905" s="849">
        <v>4</v>
      </c>
      <c r="O905" s="849">
        <v>480</v>
      </c>
      <c r="P905" s="837">
        <v>0.5714285714285714</v>
      </c>
      <c r="Q905" s="850">
        <v>120</v>
      </c>
    </row>
    <row r="906" spans="1:17" ht="14.4" customHeight="1" x14ac:dyDescent="0.3">
      <c r="A906" s="831" t="s">
        <v>586</v>
      </c>
      <c r="B906" s="832" t="s">
        <v>6368</v>
      </c>
      <c r="C906" s="832" t="s">
        <v>6369</v>
      </c>
      <c r="D906" s="832" t="s">
        <v>6478</v>
      </c>
      <c r="E906" s="832" t="s">
        <v>6479</v>
      </c>
      <c r="F906" s="849">
        <v>1</v>
      </c>
      <c r="G906" s="849">
        <v>704</v>
      </c>
      <c r="H906" s="849">
        <v>0.97642163661581138</v>
      </c>
      <c r="I906" s="849">
        <v>704</v>
      </c>
      <c r="J906" s="849">
        <v>1</v>
      </c>
      <c r="K906" s="849">
        <v>721</v>
      </c>
      <c r="L906" s="849">
        <v>1</v>
      </c>
      <c r="M906" s="849">
        <v>721</v>
      </c>
      <c r="N906" s="849"/>
      <c r="O906" s="849"/>
      <c r="P906" s="837"/>
      <c r="Q906" s="850"/>
    </row>
    <row r="907" spans="1:17" ht="14.4" customHeight="1" x14ac:dyDescent="0.3">
      <c r="A907" s="831" t="s">
        <v>586</v>
      </c>
      <c r="B907" s="832" t="s">
        <v>6368</v>
      </c>
      <c r="C907" s="832" t="s">
        <v>6369</v>
      </c>
      <c r="D907" s="832" t="s">
        <v>6631</v>
      </c>
      <c r="E907" s="832" t="s">
        <v>6632</v>
      </c>
      <c r="F907" s="849">
        <v>1520</v>
      </c>
      <c r="G907" s="849">
        <v>530477</v>
      </c>
      <c r="H907" s="849">
        <v>1.2566048641362924</v>
      </c>
      <c r="I907" s="849">
        <v>348.99802631578945</v>
      </c>
      <c r="J907" s="849">
        <v>1135</v>
      </c>
      <c r="K907" s="849">
        <v>422151</v>
      </c>
      <c r="L907" s="849">
        <v>1</v>
      </c>
      <c r="M907" s="849">
        <v>371.93920704845817</v>
      </c>
      <c r="N907" s="849">
        <v>1497</v>
      </c>
      <c r="O907" s="849">
        <v>558381</v>
      </c>
      <c r="P907" s="837">
        <v>1.3227044351428754</v>
      </c>
      <c r="Q907" s="850">
        <v>373</v>
      </c>
    </row>
    <row r="908" spans="1:17" ht="14.4" customHeight="1" x14ac:dyDescent="0.3">
      <c r="A908" s="831" t="s">
        <v>586</v>
      </c>
      <c r="B908" s="832" t="s">
        <v>6368</v>
      </c>
      <c r="C908" s="832" t="s">
        <v>6369</v>
      </c>
      <c r="D908" s="832" t="s">
        <v>7799</v>
      </c>
      <c r="E908" s="832" t="s">
        <v>7800</v>
      </c>
      <c r="F908" s="849">
        <v>238</v>
      </c>
      <c r="G908" s="849">
        <v>202768</v>
      </c>
      <c r="H908" s="849">
        <v>1.2026785767243782</v>
      </c>
      <c r="I908" s="849">
        <v>851.96638655462186</v>
      </c>
      <c r="J908" s="849">
        <v>195</v>
      </c>
      <c r="K908" s="849">
        <v>168597</v>
      </c>
      <c r="L908" s="849">
        <v>1</v>
      </c>
      <c r="M908" s="849">
        <v>864.6</v>
      </c>
      <c r="N908" s="849">
        <v>179</v>
      </c>
      <c r="O908" s="849">
        <v>154835</v>
      </c>
      <c r="P908" s="837">
        <v>0.91837339928942985</v>
      </c>
      <c r="Q908" s="850">
        <v>865</v>
      </c>
    </row>
    <row r="909" spans="1:17" ht="14.4" customHeight="1" x14ac:dyDescent="0.3">
      <c r="A909" s="831" t="s">
        <v>586</v>
      </c>
      <c r="B909" s="832" t="s">
        <v>6368</v>
      </c>
      <c r="C909" s="832" t="s">
        <v>6369</v>
      </c>
      <c r="D909" s="832" t="s">
        <v>6603</v>
      </c>
      <c r="E909" s="832" t="s">
        <v>6604</v>
      </c>
      <c r="F909" s="849">
        <v>1320</v>
      </c>
      <c r="G909" s="849">
        <v>150478</v>
      </c>
      <c r="H909" s="849">
        <v>0.91954486568404581</v>
      </c>
      <c r="I909" s="849">
        <v>113.99848484848485</v>
      </c>
      <c r="J909" s="849">
        <v>1364</v>
      </c>
      <c r="K909" s="849">
        <v>163644</v>
      </c>
      <c r="L909" s="849">
        <v>1</v>
      </c>
      <c r="M909" s="849">
        <v>119.97360703812316</v>
      </c>
      <c r="N909" s="849">
        <v>1142</v>
      </c>
      <c r="O909" s="849">
        <v>137040</v>
      </c>
      <c r="P909" s="837">
        <v>0.83742758671262008</v>
      </c>
      <c r="Q909" s="850">
        <v>120</v>
      </c>
    </row>
    <row r="910" spans="1:17" ht="14.4" customHeight="1" x14ac:dyDescent="0.3">
      <c r="A910" s="831" t="s">
        <v>586</v>
      </c>
      <c r="B910" s="832" t="s">
        <v>6368</v>
      </c>
      <c r="C910" s="832" t="s">
        <v>6369</v>
      </c>
      <c r="D910" s="832" t="s">
        <v>7801</v>
      </c>
      <c r="E910" s="832" t="s">
        <v>7802</v>
      </c>
      <c r="F910" s="849">
        <v>8</v>
      </c>
      <c r="G910" s="849">
        <v>34464</v>
      </c>
      <c r="H910" s="849">
        <v>0.47983960793049679</v>
      </c>
      <c r="I910" s="849">
        <v>4308</v>
      </c>
      <c r="J910" s="849">
        <v>16</v>
      </c>
      <c r="K910" s="849">
        <v>71824</v>
      </c>
      <c r="L910" s="849">
        <v>1</v>
      </c>
      <c r="M910" s="849">
        <v>4489</v>
      </c>
      <c r="N910" s="849">
        <v>12</v>
      </c>
      <c r="O910" s="849">
        <v>53904</v>
      </c>
      <c r="P910" s="837">
        <v>0.75050122521719764</v>
      </c>
      <c r="Q910" s="850">
        <v>4492</v>
      </c>
    </row>
    <row r="911" spans="1:17" ht="14.4" customHeight="1" x14ac:dyDescent="0.3">
      <c r="A911" s="831" t="s">
        <v>586</v>
      </c>
      <c r="B911" s="832" t="s">
        <v>6368</v>
      </c>
      <c r="C911" s="832" t="s">
        <v>6369</v>
      </c>
      <c r="D911" s="832" t="s">
        <v>7803</v>
      </c>
      <c r="E911" s="832" t="s">
        <v>7804</v>
      </c>
      <c r="F911" s="849">
        <v>18</v>
      </c>
      <c r="G911" s="849">
        <v>65772</v>
      </c>
      <c r="H911" s="849">
        <v>1.0719035202086049</v>
      </c>
      <c r="I911" s="849">
        <v>3654</v>
      </c>
      <c r="J911" s="849">
        <v>16</v>
      </c>
      <c r="K911" s="849">
        <v>61360</v>
      </c>
      <c r="L911" s="849">
        <v>1</v>
      </c>
      <c r="M911" s="849">
        <v>3835</v>
      </c>
      <c r="N911" s="849">
        <v>14</v>
      </c>
      <c r="O911" s="849">
        <v>53732</v>
      </c>
      <c r="P911" s="837">
        <v>0.87568448500651885</v>
      </c>
      <c r="Q911" s="850">
        <v>3838</v>
      </c>
    </row>
    <row r="912" spans="1:17" ht="14.4" customHeight="1" x14ac:dyDescent="0.3">
      <c r="A912" s="831" t="s">
        <v>586</v>
      </c>
      <c r="B912" s="832" t="s">
        <v>6368</v>
      </c>
      <c r="C912" s="832" t="s">
        <v>6369</v>
      </c>
      <c r="D912" s="832" t="s">
        <v>7805</v>
      </c>
      <c r="E912" s="832" t="s">
        <v>7806</v>
      </c>
      <c r="F912" s="849">
        <v>9</v>
      </c>
      <c r="G912" s="849">
        <v>7848</v>
      </c>
      <c r="H912" s="849">
        <v>2.216949152542373</v>
      </c>
      <c r="I912" s="849">
        <v>872</v>
      </c>
      <c r="J912" s="849">
        <v>4</v>
      </c>
      <c r="K912" s="849">
        <v>3540</v>
      </c>
      <c r="L912" s="849">
        <v>1</v>
      </c>
      <c r="M912" s="849">
        <v>885</v>
      </c>
      <c r="N912" s="849">
        <v>7</v>
      </c>
      <c r="O912" s="849">
        <v>6195</v>
      </c>
      <c r="P912" s="837">
        <v>1.75</v>
      </c>
      <c r="Q912" s="850">
        <v>885</v>
      </c>
    </row>
    <row r="913" spans="1:17" ht="14.4" customHeight="1" x14ac:dyDescent="0.3">
      <c r="A913" s="831" t="s">
        <v>586</v>
      </c>
      <c r="B913" s="832" t="s">
        <v>6368</v>
      </c>
      <c r="C913" s="832" t="s">
        <v>6369</v>
      </c>
      <c r="D913" s="832" t="s">
        <v>6691</v>
      </c>
      <c r="E913" s="832" t="s">
        <v>6692</v>
      </c>
      <c r="F913" s="849"/>
      <c r="G913" s="849"/>
      <c r="H913" s="849"/>
      <c r="I913" s="849"/>
      <c r="J913" s="849"/>
      <c r="K913" s="849"/>
      <c r="L913" s="849"/>
      <c r="M913" s="849"/>
      <c r="N913" s="849">
        <v>2</v>
      </c>
      <c r="O913" s="849">
        <v>7488</v>
      </c>
      <c r="P913" s="837"/>
      <c r="Q913" s="850">
        <v>3744</v>
      </c>
    </row>
    <row r="914" spans="1:17" ht="14.4" customHeight="1" x14ac:dyDescent="0.3">
      <c r="A914" s="831" t="s">
        <v>586</v>
      </c>
      <c r="B914" s="832" t="s">
        <v>6368</v>
      </c>
      <c r="C914" s="832" t="s">
        <v>6369</v>
      </c>
      <c r="D914" s="832" t="s">
        <v>6484</v>
      </c>
      <c r="E914" s="832" t="s">
        <v>6485</v>
      </c>
      <c r="F914" s="849">
        <v>5</v>
      </c>
      <c r="G914" s="849">
        <v>895</v>
      </c>
      <c r="H914" s="849">
        <v>0.69867291178766588</v>
      </c>
      <c r="I914" s="849">
        <v>179</v>
      </c>
      <c r="J914" s="849">
        <v>7</v>
      </c>
      <c r="K914" s="849">
        <v>1281</v>
      </c>
      <c r="L914" s="849">
        <v>1</v>
      </c>
      <c r="M914" s="849">
        <v>183</v>
      </c>
      <c r="N914" s="849">
        <v>1</v>
      </c>
      <c r="O914" s="849">
        <v>183</v>
      </c>
      <c r="P914" s="837">
        <v>0.14285714285714285</v>
      </c>
      <c r="Q914" s="850">
        <v>183</v>
      </c>
    </row>
    <row r="915" spans="1:17" ht="14.4" customHeight="1" x14ac:dyDescent="0.3">
      <c r="A915" s="831" t="s">
        <v>586</v>
      </c>
      <c r="B915" s="832" t="s">
        <v>6368</v>
      </c>
      <c r="C915" s="832" t="s">
        <v>6369</v>
      </c>
      <c r="D915" s="832" t="s">
        <v>6486</v>
      </c>
      <c r="E915" s="832" t="s">
        <v>6487</v>
      </c>
      <c r="F915" s="849">
        <v>2</v>
      </c>
      <c r="G915" s="849">
        <v>1270</v>
      </c>
      <c r="H915" s="849">
        <v>0.6532921810699589</v>
      </c>
      <c r="I915" s="849">
        <v>635</v>
      </c>
      <c r="J915" s="849">
        <v>3</v>
      </c>
      <c r="K915" s="849">
        <v>1944</v>
      </c>
      <c r="L915" s="849">
        <v>1</v>
      </c>
      <c r="M915" s="849">
        <v>648</v>
      </c>
      <c r="N915" s="849">
        <v>3</v>
      </c>
      <c r="O915" s="849">
        <v>1944</v>
      </c>
      <c r="P915" s="837">
        <v>1</v>
      </c>
      <c r="Q915" s="850">
        <v>648</v>
      </c>
    </row>
    <row r="916" spans="1:17" ht="14.4" customHeight="1" x14ac:dyDescent="0.3">
      <c r="A916" s="831" t="s">
        <v>586</v>
      </c>
      <c r="B916" s="832" t="s">
        <v>6368</v>
      </c>
      <c r="C916" s="832" t="s">
        <v>6369</v>
      </c>
      <c r="D916" s="832" t="s">
        <v>7807</v>
      </c>
      <c r="E916" s="832" t="s">
        <v>7808</v>
      </c>
      <c r="F916" s="849">
        <v>54</v>
      </c>
      <c r="G916" s="849">
        <v>96606</v>
      </c>
      <c r="H916" s="849">
        <v>1.1284956661916221</v>
      </c>
      <c r="I916" s="849">
        <v>1789</v>
      </c>
      <c r="J916" s="849">
        <v>46</v>
      </c>
      <c r="K916" s="849">
        <v>85606</v>
      </c>
      <c r="L916" s="849">
        <v>1</v>
      </c>
      <c r="M916" s="849">
        <v>1861</v>
      </c>
      <c r="N916" s="849">
        <v>56</v>
      </c>
      <c r="O916" s="849">
        <v>104272</v>
      </c>
      <c r="P916" s="837">
        <v>1.2180454641029834</v>
      </c>
      <c r="Q916" s="850">
        <v>1862</v>
      </c>
    </row>
    <row r="917" spans="1:17" ht="14.4" customHeight="1" x14ac:dyDescent="0.3">
      <c r="A917" s="831" t="s">
        <v>586</v>
      </c>
      <c r="B917" s="832" t="s">
        <v>6368</v>
      </c>
      <c r="C917" s="832" t="s">
        <v>6369</v>
      </c>
      <c r="D917" s="832" t="s">
        <v>7809</v>
      </c>
      <c r="E917" s="832" t="s">
        <v>7810</v>
      </c>
      <c r="F917" s="849">
        <v>5</v>
      </c>
      <c r="G917" s="849">
        <v>560</v>
      </c>
      <c r="H917" s="849">
        <v>0.43512043512043513</v>
      </c>
      <c r="I917" s="849">
        <v>112</v>
      </c>
      <c r="J917" s="849">
        <v>11</v>
      </c>
      <c r="K917" s="849">
        <v>1287</v>
      </c>
      <c r="L917" s="849">
        <v>1</v>
      </c>
      <c r="M917" s="849">
        <v>117</v>
      </c>
      <c r="N917" s="849">
        <v>7</v>
      </c>
      <c r="O917" s="849">
        <v>819</v>
      </c>
      <c r="P917" s="837">
        <v>0.63636363636363635</v>
      </c>
      <c r="Q917" s="850">
        <v>117</v>
      </c>
    </row>
    <row r="918" spans="1:17" ht="14.4" customHeight="1" x14ac:dyDescent="0.3">
      <c r="A918" s="831" t="s">
        <v>586</v>
      </c>
      <c r="B918" s="832" t="s">
        <v>6368</v>
      </c>
      <c r="C918" s="832" t="s">
        <v>6369</v>
      </c>
      <c r="D918" s="832" t="s">
        <v>6488</v>
      </c>
      <c r="E918" s="832" t="s">
        <v>6489</v>
      </c>
      <c r="F918" s="849">
        <v>73</v>
      </c>
      <c r="G918" s="849">
        <v>22703</v>
      </c>
      <c r="H918" s="849">
        <v>0.78229557906343683</v>
      </c>
      <c r="I918" s="849">
        <v>311</v>
      </c>
      <c r="J918" s="849">
        <v>91</v>
      </c>
      <c r="K918" s="849">
        <v>29021</v>
      </c>
      <c r="L918" s="849">
        <v>1</v>
      </c>
      <c r="M918" s="849">
        <v>318.91208791208788</v>
      </c>
      <c r="N918" s="849">
        <v>78</v>
      </c>
      <c r="O918" s="849">
        <v>24882</v>
      </c>
      <c r="P918" s="837">
        <v>0.85737913924399578</v>
      </c>
      <c r="Q918" s="850">
        <v>319</v>
      </c>
    </row>
    <row r="919" spans="1:17" ht="14.4" customHeight="1" x14ac:dyDescent="0.3">
      <c r="A919" s="831" t="s">
        <v>586</v>
      </c>
      <c r="B919" s="832" t="s">
        <v>6368</v>
      </c>
      <c r="C919" s="832" t="s">
        <v>6369</v>
      </c>
      <c r="D919" s="832" t="s">
        <v>6490</v>
      </c>
      <c r="E919" s="832" t="s">
        <v>6491</v>
      </c>
      <c r="F919" s="849">
        <v>1</v>
      </c>
      <c r="G919" s="849">
        <v>487</v>
      </c>
      <c r="H919" s="849">
        <v>0.48699999999999999</v>
      </c>
      <c r="I919" s="849">
        <v>487</v>
      </c>
      <c r="J919" s="849">
        <v>2</v>
      </c>
      <c r="K919" s="849">
        <v>1000</v>
      </c>
      <c r="L919" s="849">
        <v>1</v>
      </c>
      <c r="M919" s="849">
        <v>500</v>
      </c>
      <c r="N919" s="849">
        <v>1</v>
      </c>
      <c r="O919" s="849">
        <v>500</v>
      </c>
      <c r="P919" s="837">
        <v>0.5</v>
      </c>
      <c r="Q919" s="850">
        <v>500</v>
      </c>
    </row>
    <row r="920" spans="1:17" ht="14.4" customHeight="1" x14ac:dyDescent="0.3">
      <c r="A920" s="831" t="s">
        <v>586</v>
      </c>
      <c r="B920" s="832" t="s">
        <v>6368</v>
      </c>
      <c r="C920" s="832" t="s">
        <v>6369</v>
      </c>
      <c r="D920" s="832" t="s">
        <v>7811</v>
      </c>
      <c r="E920" s="832" t="s">
        <v>7812</v>
      </c>
      <c r="F920" s="849">
        <v>2</v>
      </c>
      <c r="G920" s="849">
        <v>1256</v>
      </c>
      <c r="H920" s="849"/>
      <c r="I920" s="849">
        <v>628</v>
      </c>
      <c r="J920" s="849"/>
      <c r="K920" s="849"/>
      <c r="L920" s="849"/>
      <c r="M920" s="849"/>
      <c r="N920" s="849">
        <v>1</v>
      </c>
      <c r="O920" s="849">
        <v>505</v>
      </c>
      <c r="P920" s="837"/>
      <c r="Q920" s="850">
        <v>505</v>
      </c>
    </row>
    <row r="921" spans="1:17" ht="14.4" customHeight="1" x14ac:dyDescent="0.3">
      <c r="A921" s="831" t="s">
        <v>586</v>
      </c>
      <c r="B921" s="832" t="s">
        <v>6368</v>
      </c>
      <c r="C921" s="832" t="s">
        <v>6369</v>
      </c>
      <c r="D921" s="832" t="s">
        <v>6492</v>
      </c>
      <c r="E921" s="832" t="s">
        <v>6493</v>
      </c>
      <c r="F921" s="849"/>
      <c r="G921" s="849"/>
      <c r="H921" s="849"/>
      <c r="I921" s="849"/>
      <c r="J921" s="849"/>
      <c r="K921" s="849"/>
      <c r="L921" s="849"/>
      <c r="M921" s="849"/>
      <c r="N921" s="849">
        <v>1</v>
      </c>
      <c r="O921" s="849">
        <v>132</v>
      </c>
      <c r="P921" s="837"/>
      <c r="Q921" s="850">
        <v>132</v>
      </c>
    </row>
    <row r="922" spans="1:17" ht="14.4" customHeight="1" x14ac:dyDescent="0.3">
      <c r="A922" s="831" t="s">
        <v>586</v>
      </c>
      <c r="B922" s="832" t="s">
        <v>6368</v>
      </c>
      <c r="C922" s="832" t="s">
        <v>6369</v>
      </c>
      <c r="D922" s="832" t="s">
        <v>7813</v>
      </c>
      <c r="E922" s="832" t="s">
        <v>7814</v>
      </c>
      <c r="F922" s="849">
        <v>67</v>
      </c>
      <c r="G922" s="849">
        <v>170180</v>
      </c>
      <c r="H922" s="849">
        <v>0.84530408694442793</v>
      </c>
      <c r="I922" s="849">
        <v>2540</v>
      </c>
      <c r="J922" s="849">
        <v>76</v>
      </c>
      <c r="K922" s="849">
        <v>201324</v>
      </c>
      <c r="L922" s="849">
        <v>1</v>
      </c>
      <c r="M922" s="849">
        <v>2649</v>
      </c>
      <c r="N922" s="849">
        <v>88</v>
      </c>
      <c r="O922" s="849">
        <v>233200</v>
      </c>
      <c r="P922" s="837">
        <v>1.158331843198029</v>
      </c>
      <c r="Q922" s="850">
        <v>2650</v>
      </c>
    </row>
    <row r="923" spans="1:17" ht="14.4" customHeight="1" x14ac:dyDescent="0.3">
      <c r="A923" s="831" t="s">
        <v>586</v>
      </c>
      <c r="B923" s="832" t="s">
        <v>6368</v>
      </c>
      <c r="C923" s="832" t="s">
        <v>6369</v>
      </c>
      <c r="D923" s="832" t="s">
        <v>7815</v>
      </c>
      <c r="E923" s="832" t="s">
        <v>7816</v>
      </c>
      <c r="F923" s="849">
        <v>8</v>
      </c>
      <c r="G923" s="849">
        <v>36840</v>
      </c>
      <c r="H923" s="849">
        <v>0.54981792131813023</v>
      </c>
      <c r="I923" s="849">
        <v>4605</v>
      </c>
      <c r="J923" s="849">
        <v>14</v>
      </c>
      <c r="K923" s="849">
        <v>67004</v>
      </c>
      <c r="L923" s="849">
        <v>1</v>
      </c>
      <c r="M923" s="849">
        <v>4786</v>
      </c>
      <c r="N923" s="849">
        <v>12</v>
      </c>
      <c r="O923" s="849">
        <v>57468</v>
      </c>
      <c r="P923" s="837">
        <v>0.85768013849919411</v>
      </c>
      <c r="Q923" s="850">
        <v>4789</v>
      </c>
    </row>
    <row r="924" spans="1:17" ht="14.4" customHeight="1" x14ac:dyDescent="0.3">
      <c r="A924" s="831" t="s">
        <v>586</v>
      </c>
      <c r="B924" s="832" t="s">
        <v>6368</v>
      </c>
      <c r="C924" s="832" t="s">
        <v>6369</v>
      </c>
      <c r="D924" s="832" t="s">
        <v>7817</v>
      </c>
      <c r="E924" s="832" t="s">
        <v>7818</v>
      </c>
      <c r="F924" s="849">
        <v>4</v>
      </c>
      <c r="G924" s="849">
        <v>15824</v>
      </c>
      <c r="H924" s="849">
        <v>1.9292855401121678</v>
      </c>
      <c r="I924" s="849">
        <v>3956</v>
      </c>
      <c r="J924" s="849">
        <v>2</v>
      </c>
      <c r="K924" s="849">
        <v>8202</v>
      </c>
      <c r="L924" s="849">
        <v>1</v>
      </c>
      <c r="M924" s="849">
        <v>4101</v>
      </c>
      <c r="N924" s="849">
        <v>4</v>
      </c>
      <c r="O924" s="849">
        <v>16412</v>
      </c>
      <c r="P924" s="837">
        <v>2.0009753718605219</v>
      </c>
      <c r="Q924" s="850">
        <v>4103</v>
      </c>
    </row>
    <row r="925" spans="1:17" ht="14.4" customHeight="1" x14ac:dyDescent="0.3">
      <c r="A925" s="831" t="s">
        <v>586</v>
      </c>
      <c r="B925" s="832" t="s">
        <v>6368</v>
      </c>
      <c r="C925" s="832" t="s">
        <v>6369</v>
      </c>
      <c r="D925" s="832" t="s">
        <v>7819</v>
      </c>
      <c r="E925" s="832" t="s">
        <v>7820</v>
      </c>
      <c r="F925" s="849">
        <v>106</v>
      </c>
      <c r="G925" s="849">
        <v>581701</v>
      </c>
      <c r="H925" s="849">
        <v>0.88707198126126563</v>
      </c>
      <c r="I925" s="849">
        <v>5487.7452830188677</v>
      </c>
      <c r="J925" s="849">
        <v>115</v>
      </c>
      <c r="K925" s="849">
        <v>655754</v>
      </c>
      <c r="L925" s="849">
        <v>1</v>
      </c>
      <c r="M925" s="849">
        <v>5702.2086956521744</v>
      </c>
      <c r="N925" s="849">
        <v>94</v>
      </c>
      <c r="O925" s="849">
        <v>536834</v>
      </c>
      <c r="P925" s="837">
        <v>0.81865150651006324</v>
      </c>
      <c r="Q925" s="850">
        <v>5711</v>
      </c>
    </row>
    <row r="926" spans="1:17" ht="14.4" customHeight="1" x14ac:dyDescent="0.3">
      <c r="A926" s="831" t="s">
        <v>586</v>
      </c>
      <c r="B926" s="832" t="s">
        <v>6368</v>
      </c>
      <c r="C926" s="832" t="s">
        <v>6369</v>
      </c>
      <c r="D926" s="832" t="s">
        <v>7821</v>
      </c>
      <c r="E926" s="832" t="s">
        <v>7822</v>
      </c>
      <c r="F926" s="849">
        <v>13</v>
      </c>
      <c r="G926" s="849">
        <v>32058</v>
      </c>
      <c r="H926" s="849">
        <v>1.3963151705213641</v>
      </c>
      <c r="I926" s="849">
        <v>2466</v>
      </c>
      <c r="J926" s="849">
        <v>9</v>
      </c>
      <c r="K926" s="849">
        <v>22959</v>
      </c>
      <c r="L926" s="849">
        <v>1</v>
      </c>
      <c r="M926" s="849">
        <v>2551</v>
      </c>
      <c r="N926" s="849">
        <v>11</v>
      </c>
      <c r="O926" s="849">
        <v>28072</v>
      </c>
      <c r="P926" s="837">
        <v>1.222701337166253</v>
      </c>
      <c r="Q926" s="850">
        <v>2552</v>
      </c>
    </row>
    <row r="927" spans="1:17" ht="14.4" customHeight="1" x14ac:dyDescent="0.3">
      <c r="A927" s="831" t="s">
        <v>586</v>
      </c>
      <c r="B927" s="832" t="s">
        <v>6368</v>
      </c>
      <c r="C927" s="832" t="s">
        <v>6369</v>
      </c>
      <c r="D927" s="832" t="s">
        <v>7823</v>
      </c>
      <c r="E927" s="832" t="s">
        <v>7824</v>
      </c>
      <c r="F927" s="849">
        <v>38</v>
      </c>
      <c r="G927" s="849">
        <v>93974</v>
      </c>
      <c r="H927" s="849">
        <v>0.97056514913657765</v>
      </c>
      <c r="I927" s="849">
        <v>2473</v>
      </c>
      <c r="J927" s="849">
        <v>38</v>
      </c>
      <c r="K927" s="849">
        <v>96824</v>
      </c>
      <c r="L927" s="849">
        <v>1</v>
      </c>
      <c r="M927" s="849">
        <v>2548</v>
      </c>
      <c r="N927" s="849">
        <v>33</v>
      </c>
      <c r="O927" s="849">
        <v>84116</v>
      </c>
      <c r="P927" s="837">
        <v>0.86875154920267705</v>
      </c>
      <c r="Q927" s="850">
        <v>2548.969696969697</v>
      </c>
    </row>
    <row r="928" spans="1:17" ht="14.4" customHeight="1" x14ac:dyDescent="0.3">
      <c r="A928" s="831" t="s">
        <v>586</v>
      </c>
      <c r="B928" s="832" t="s">
        <v>6368</v>
      </c>
      <c r="C928" s="832" t="s">
        <v>6369</v>
      </c>
      <c r="D928" s="832" t="s">
        <v>7825</v>
      </c>
      <c r="E928" s="832" t="s">
        <v>7826</v>
      </c>
      <c r="F928" s="849">
        <v>4</v>
      </c>
      <c r="G928" s="849">
        <v>17541</v>
      </c>
      <c r="H928" s="849">
        <v>0.63971553610503284</v>
      </c>
      <c r="I928" s="849">
        <v>4385.25</v>
      </c>
      <c r="J928" s="849">
        <v>6</v>
      </c>
      <c r="K928" s="849">
        <v>27420</v>
      </c>
      <c r="L928" s="849">
        <v>1</v>
      </c>
      <c r="M928" s="849">
        <v>4570</v>
      </c>
      <c r="N928" s="849">
        <v>21</v>
      </c>
      <c r="O928" s="849">
        <v>96024</v>
      </c>
      <c r="P928" s="837">
        <v>3.5019693654266959</v>
      </c>
      <c r="Q928" s="850">
        <v>4572.5714285714284</v>
      </c>
    </row>
    <row r="929" spans="1:17" ht="14.4" customHeight="1" x14ac:dyDescent="0.3">
      <c r="A929" s="831" t="s">
        <v>586</v>
      </c>
      <c r="B929" s="832" t="s">
        <v>6368</v>
      </c>
      <c r="C929" s="832" t="s">
        <v>6369</v>
      </c>
      <c r="D929" s="832" t="s">
        <v>6498</v>
      </c>
      <c r="E929" s="832" t="s">
        <v>6499</v>
      </c>
      <c r="F929" s="849">
        <v>7</v>
      </c>
      <c r="G929" s="849">
        <v>24745</v>
      </c>
      <c r="H929" s="849">
        <v>0.74109014675052409</v>
      </c>
      <c r="I929" s="849">
        <v>3535</v>
      </c>
      <c r="J929" s="849">
        <v>9</v>
      </c>
      <c r="K929" s="849">
        <v>33390</v>
      </c>
      <c r="L929" s="849">
        <v>1</v>
      </c>
      <c r="M929" s="849">
        <v>3710</v>
      </c>
      <c r="N929" s="849">
        <v>11</v>
      </c>
      <c r="O929" s="849">
        <v>40843</v>
      </c>
      <c r="P929" s="837">
        <v>1.2232105420784667</v>
      </c>
      <c r="Q929" s="850">
        <v>3713</v>
      </c>
    </row>
    <row r="930" spans="1:17" ht="14.4" customHeight="1" x14ac:dyDescent="0.3">
      <c r="A930" s="831" t="s">
        <v>586</v>
      </c>
      <c r="B930" s="832" t="s">
        <v>6368</v>
      </c>
      <c r="C930" s="832" t="s">
        <v>6369</v>
      </c>
      <c r="D930" s="832" t="s">
        <v>7827</v>
      </c>
      <c r="E930" s="832" t="s">
        <v>7828</v>
      </c>
      <c r="F930" s="849">
        <v>15</v>
      </c>
      <c r="G930" s="849">
        <v>45165</v>
      </c>
      <c r="H930" s="849">
        <v>0.76409683804496775</v>
      </c>
      <c r="I930" s="849">
        <v>3011</v>
      </c>
      <c r="J930" s="849">
        <v>19</v>
      </c>
      <c r="K930" s="849">
        <v>59109</v>
      </c>
      <c r="L930" s="849">
        <v>1</v>
      </c>
      <c r="M930" s="849">
        <v>3111</v>
      </c>
      <c r="N930" s="849">
        <v>25</v>
      </c>
      <c r="O930" s="849">
        <v>77825</v>
      </c>
      <c r="P930" s="837">
        <v>1.3166353685563958</v>
      </c>
      <c r="Q930" s="850">
        <v>3113</v>
      </c>
    </row>
    <row r="931" spans="1:17" ht="14.4" customHeight="1" x14ac:dyDescent="0.3">
      <c r="A931" s="831" t="s">
        <v>586</v>
      </c>
      <c r="B931" s="832" t="s">
        <v>6368</v>
      </c>
      <c r="C931" s="832" t="s">
        <v>6369</v>
      </c>
      <c r="D931" s="832" t="s">
        <v>7829</v>
      </c>
      <c r="E931" s="832" t="s">
        <v>7830</v>
      </c>
      <c r="F931" s="849"/>
      <c r="G931" s="849"/>
      <c r="H931" s="849"/>
      <c r="I931" s="849"/>
      <c r="J931" s="849"/>
      <c r="K931" s="849"/>
      <c r="L931" s="849"/>
      <c r="M931" s="849"/>
      <c r="N931" s="849">
        <v>1</v>
      </c>
      <c r="O931" s="849">
        <v>2257</v>
      </c>
      <c r="P931" s="837"/>
      <c r="Q931" s="850">
        <v>2257</v>
      </c>
    </row>
    <row r="932" spans="1:17" ht="14.4" customHeight="1" x14ac:dyDescent="0.3">
      <c r="A932" s="831" t="s">
        <v>586</v>
      </c>
      <c r="B932" s="832" t="s">
        <v>6368</v>
      </c>
      <c r="C932" s="832" t="s">
        <v>6369</v>
      </c>
      <c r="D932" s="832" t="s">
        <v>7831</v>
      </c>
      <c r="E932" s="832" t="s">
        <v>7832</v>
      </c>
      <c r="F932" s="849">
        <v>81</v>
      </c>
      <c r="G932" s="849">
        <v>229311</v>
      </c>
      <c r="H932" s="849">
        <v>1.2418482234244772</v>
      </c>
      <c r="I932" s="849">
        <v>2831</v>
      </c>
      <c r="J932" s="849">
        <v>63</v>
      </c>
      <c r="K932" s="849">
        <v>184653</v>
      </c>
      <c r="L932" s="849">
        <v>1</v>
      </c>
      <c r="M932" s="849">
        <v>2931</v>
      </c>
      <c r="N932" s="849">
        <v>82</v>
      </c>
      <c r="O932" s="849">
        <v>240506</v>
      </c>
      <c r="P932" s="837">
        <v>1.3024754539595891</v>
      </c>
      <c r="Q932" s="850">
        <v>2933</v>
      </c>
    </row>
    <row r="933" spans="1:17" ht="14.4" customHeight="1" x14ac:dyDescent="0.3">
      <c r="A933" s="831" t="s">
        <v>586</v>
      </c>
      <c r="B933" s="832" t="s">
        <v>6368</v>
      </c>
      <c r="C933" s="832" t="s">
        <v>6369</v>
      </c>
      <c r="D933" s="832" t="s">
        <v>7833</v>
      </c>
      <c r="E933" s="832" t="s">
        <v>7834</v>
      </c>
      <c r="F933" s="849">
        <v>9</v>
      </c>
      <c r="G933" s="849">
        <v>34155</v>
      </c>
      <c r="H933" s="849">
        <v>0.86687817258883249</v>
      </c>
      <c r="I933" s="849">
        <v>3795</v>
      </c>
      <c r="J933" s="849">
        <v>10</v>
      </c>
      <c r="K933" s="849">
        <v>39400</v>
      </c>
      <c r="L933" s="849">
        <v>1</v>
      </c>
      <c r="M933" s="849">
        <v>3940</v>
      </c>
      <c r="N933" s="849">
        <v>9</v>
      </c>
      <c r="O933" s="849">
        <v>35478</v>
      </c>
      <c r="P933" s="837">
        <v>0.90045685279187815</v>
      </c>
      <c r="Q933" s="850">
        <v>3942</v>
      </c>
    </row>
    <row r="934" spans="1:17" ht="14.4" customHeight="1" x14ac:dyDescent="0.3">
      <c r="A934" s="831" t="s">
        <v>586</v>
      </c>
      <c r="B934" s="832" t="s">
        <v>6368</v>
      </c>
      <c r="C934" s="832" t="s">
        <v>6369</v>
      </c>
      <c r="D934" s="832" t="s">
        <v>6500</v>
      </c>
      <c r="E934" s="832" t="s">
        <v>6501</v>
      </c>
      <c r="F934" s="849">
        <v>43</v>
      </c>
      <c r="G934" s="849">
        <v>41968</v>
      </c>
      <c r="H934" s="849">
        <v>1.4973597830740688</v>
      </c>
      <c r="I934" s="849">
        <v>976</v>
      </c>
      <c r="J934" s="849">
        <v>28</v>
      </c>
      <c r="K934" s="849">
        <v>28028</v>
      </c>
      <c r="L934" s="849">
        <v>1</v>
      </c>
      <c r="M934" s="849">
        <v>1001</v>
      </c>
      <c r="N934" s="849">
        <v>44</v>
      </c>
      <c r="O934" s="849">
        <v>44088</v>
      </c>
      <c r="P934" s="837">
        <v>1.5729984301412874</v>
      </c>
      <c r="Q934" s="850">
        <v>1002</v>
      </c>
    </row>
    <row r="935" spans="1:17" ht="14.4" customHeight="1" x14ac:dyDescent="0.3">
      <c r="A935" s="831" t="s">
        <v>586</v>
      </c>
      <c r="B935" s="832" t="s">
        <v>6368</v>
      </c>
      <c r="C935" s="832" t="s">
        <v>6369</v>
      </c>
      <c r="D935" s="832" t="s">
        <v>6502</v>
      </c>
      <c r="E935" s="832" t="s">
        <v>6503</v>
      </c>
      <c r="F935" s="849">
        <v>2</v>
      </c>
      <c r="G935" s="849">
        <v>228</v>
      </c>
      <c r="H935" s="849">
        <v>0.6333333333333333</v>
      </c>
      <c r="I935" s="849">
        <v>114</v>
      </c>
      <c r="J935" s="849">
        <v>3</v>
      </c>
      <c r="K935" s="849">
        <v>360</v>
      </c>
      <c r="L935" s="849">
        <v>1</v>
      </c>
      <c r="M935" s="849">
        <v>120</v>
      </c>
      <c r="N935" s="849">
        <v>1</v>
      </c>
      <c r="O935" s="849">
        <v>120</v>
      </c>
      <c r="P935" s="837">
        <v>0.33333333333333331</v>
      </c>
      <c r="Q935" s="850">
        <v>120</v>
      </c>
    </row>
    <row r="936" spans="1:17" ht="14.4" customHeight="1" x14ac:dyDescent="0.3">
      <c r="A936" s="831" t="s">
        <v>586</v>
      </c>
      <c r="B936" s="832" t="s">
        <v>6368</v>
      </c>
      <c r="C936" s="832" t="s">
        <v>6369</v>
      </c>
      <c r="D936" s="832" t="s">
        <v>6504</v>
      </c>
      <c r="E936" s="832" t="s">
        <v>6505</v>
      </c>
      <c r="F936" s="849">
        <v>3</v>
      </c>
      <c r="G936" s="849">
        <v>1782</v>
      </c>
      <c r="H936" s="849"/>
      <c r="I936" s="849">
        <v>594</v>
      </c>
      <c r="J936" s="849"/>
      <c r="K936" s="849"/>
      <c r="L936" s="849"/>
      <c r="M936" s="849"/>
      <c r="N936" s="849"/>
      <c r="O936" s="849"/>
      <c r="P936" s="837"/>
      <c r="Q936" s="850"/>
    </row>
    <row r="937" spans="1:17" ht="14.4" customHeight="1" x14ac:dyDescent="0.3">
      <c r="A937" s="831" t="s">
        <v>586</v>
      </c>
      <c r="B937" s="832" t="s">
        <v>6368</v>
      </c>
      <c r="C937" s="832" t="s">
        <v>6369</v>
      </c>
      <c r="D937" s="832" t="s">
        <v>6506</v>
      </c>
      <c r="E937" s="832" t="s">
        <v>6507</v>
      </c>
      <c r="F937" s="849">
        <v>1</v>
      </c>
      <c r="G937" s="849">
        <v>935</v>
      </c>
      <c r="H937" s="849"/>
      <c r="I937" s="849">
        <v>935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" customHeight="1" x14ac:dyDescent="0.3">
      <c r="A938" s="831" t="s">
        <v>586</v>
      </c>
      <c r="B938" s="832" t="s">
        <v>6368</v>
      </c>
      <c r="C938" s="832" t="s">
        <v>6369</v>
      </c>
      <c r="D938" s="832" t="s">
        <v>7835</v>
      </c>
      <c r="E938" s="832" t="s">
        <v>7836</v>
      </c>
      <c r="F938" s="849">
        <v>18</v>
      </c>
      <c r="G938" s="849">
        <v>105354</v>
      </c>
      <c r="H938" s="849">
        <v>0.86796836381611464</v>
      </c>
      <c r="I938" s="849">
        <v>5853</v>
      </c>
      <c r="J938" s="849">
        <v>20</v>
      </c>
      <c r="K938" s="849">
        <v>121380</v>
      </c>
      <c r="L938" s="849">
        <v>1</v>
      </c>
      <c r="M938" s="849">
        <v>6069</v>
      </c>
      <c r="N938" s="849">
        <v>31</v>
      </c>
      <c r="O938" s="849">
        <v>188263</v>
      </c>
      <c r="P938" s="837">
        <v>1.5510215851046301</v>
      </c>
      <c r="Q938" s="850">
        <v>6073</v>
      </c>
    </row>
    <row r="939" spans="1:17" ht="14.4" customHeight="1" x14ac:dyDescent="0.3">
      <c r="A939" s="831" t="s">
        <v>586</v>
      </c>
      <c r="B939" s="832" t="s">
        <v>6368</v>
      </c>
      <c r="C939" s="832" t="s">
        <v>6369</v>
      </c>
      <c r="D939" s="832" t="s">
        <v>2159</v>
      </c>
      <c r="E939" s="832" t="s">
        <v>7837</v>
      </c>
      <c r="F939" s="849">
        <v>8</v>
      </c>
      <c r="G939" s="849">
        <v>9544</v>
      </c>
      <c r="H939" s="849">
        <v>1.294277190127475</v>
      </c>
      <c r="I939" s="849">
        <v>1193</v>
      </c>
      <c r="J939" s="849">
        <v>6</v>
      </c>
      <c r="K939" s="849">
        <v>7374</v>
      </c>
      <c r="L939" s="849">
        <v>1</v>
      </c>
      <c r="M939" s="849">
        <v>1229</v>
      </c>
      <c r="N939" s="849">
        <v>3</v>
      </c>
      <c r="O939" s="849">
        <v>4899</v>
      </c>
      <c r="P939" s="837">
        <v>0.66436126932465422</v>
      </c>
      <c r="Q939" s="850">
        <v>1633</v>
      </c>
    </row>
    <row r="940" spans="1:17" ht="14.4" customHeight="1" x14ac:dyDescent="0.3">
      <c r="A940" s="831" t="s">
        <v>586</v>
      </c>
      <c r="B940" s="832" t="s">
        <v>6368</v>
      </c>
      <c r="C940" s="832" t="s">
        <v>6369</v>
      </c>
      <c r="D940" s="832" t="s">
        <v>7838</v>
      </c>
      <c r="E940" s="832" t="s">
        <v>7839</v>
      </c>
      <c r="F940" s="849">
        <v>8</v>
      </c>
      <c r="G940" s="849">
        <v>64400</v>
      </c>
      <c r="H940" s="849">
        <v>0.64611927120956736</v>
      </c>
      <c r="I940" s="849">
        <v>8050</v>
      </c>
      <c r="J940" s="849">
        <v>12</v>
      </c>
      <c r="K940" s="849">
        <v>99672</v>
      </c>
      <c r="L940" s="849">
        <v>1</v>
      </c>
      <c r="M940" s="849">
        <v>8306</v>
      </c>
      <c r="N940" s="849">
        <v>12</v>
      </c>
      <c r="O940" s="849">
        <v>99744</v>
      </c>
      <c r="P940" s="837">
        <v>1.0007223693715386</v>
      </c>
      <c r="Q940" s="850">
        <v>8312</v>
      </c>
    </row>
    <row r="941" spans="1:17" ht="14.4" customHeight="1" x14ac:dyDescent="0.3">
      <c r="A941" s="831" t="s">
        <v>586</v>
      </c>
      <c r="B941" s="832" t="s">
        <v>6368</v>
      </c>
      <c r="C941" s="832" t="s">
        <v>6369</v>
      </c>
      <c r="D941" s="832" t="s">
        <v>7840</v>
      </c>
      <c r="E941" s="832" t="s">
        <v>7841</v>
      </c>
      <c r="F941" s="849">
        <v>20</v>
      </c>
      <c r="G941" s="849">
        <v>0</v>
      </c>
      <c r="H941" s="849"/>
      <c r="I941" s="849">
        <v>0</v>
      </c>
      <c r="J941" s="849">
        <v>18</v>
      </c>
      <c r="K941" s="849">
        <v>0</v>
      </c>
      <c r="L941" s="849"/>
      <c r="M941" s="849">
        <v>0</v>
      </c>
      <c r="N941" s="849">
        <v>20</v>
      </c>
      <c r="O941" s="849">
        <v>0</v>
      </c>
      <c r="P941" s="837"/>
      <c r="Q941" s="850">
        <v>0</v>
      </c>
    </row>
    <row r="942" spans="1:17" ht="14.4" customHeight="1" x14ac:dyDescent="0.3">
      <c r="A942" s="831" t="s">
        <v>586</v>
      </c>
      <c r="B942" s="832" t="s">
        <v>6368</v>
      </c>
      <c r="C942" s="832" t="s">
        <v>6369</v>
      </c>
      <c r="D942" s="832" t="s">
        <v>6510</v>
      </c>
      <c r="E942" s="832" t="s">
        <v>6511</v>
      </c>
      <c r="F942" s="849">
        <v>10</v>
      </c>
      <c r="G942" s="849">
        <v>8620</v>
      </c>
      <c r="H942" s="849">
        <v>0.64496820052375603</v>
      </c>
      <c r="I942" s="849">
        <v>862</v>
      </c>
      <c r="J942" s="849">
        <v>15</v>
      </c>
      <c r="K942" s="849">
        <v>13365</v>
      </c>
      <c r="L942" s="849">
        <v>1</v>
      </c>
      <c r="M942" s="849">
        <v>891</v>
      </c>
      <c r="N942" s="849">
        <v>12</v>
      </c>
      <c r="O942" s="849">
        <v>10704</v>
      </c>
      <c r="P942" s="837">
        <v>0.80089786756453418</v>
      </c>
      <c r="Q942" s="850">
        <v>892</v>
      </c>
    </row>
    <row r="943" spans="1:17" ht="14.4" customHeight="1" x14ac:dyDescent="0.3">
      <c r="A943" s="831" t="s">
        <v>586</v>
      </c>
      <c r="B943" s="832" t="s">
        <v>6368</v>
      </c>
      <c r="C943" s="832" t="s">
        <v>6369</v>
      </c>
      <c r="D943" s="832" t="s">
        <v>6512</v>
      </c>
      <c r="E943" s="832" t="s">
        <v>6513</v>
      </c>
      <c r="F943" s="849">
        <v>1</v>
      </c>
      <c r="G943" s="849">
        <v>82</v>
      </c>
      <c r="H943" s="849"/>
      <c r="I943" s="849">
        <v>82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" customHeight="1" x14ac:dyDescent="0.3">
      <c r="A944" s="831" t="s">
        <v>586</v>
      </c>
      <c r="B944" s="832" t="s">
        <v>6368</v>
      </c>
      <c r="C944" s="832" t="s">
        <v>6369</v>
      </c>
      <c r="D944" s="832" t="s">
        <v>6514</v>
      </c>
      <c r="E944" s="832" t="s">
        <v>6515</v>
      </c>
      <c r="F944" s="849"/>
      <c r="G944" s="849"/>
      <c r="H944" s="849"/>
      <c r="I944" s="849"/>
      <c r="J944" s="849">
        <v>1</v>
      </c>
      <c r="K944" s="849">
        <v>778</v>
      </c>
      <c r="L944" s="849">
        <v>1</v>
      </c>
      <c r="M944" s="849">
        <v>778</v>
      </c>
      <c r="N944" s="849">
        <v>2</v>
      </c>
      <c r="O944" s="849">
        <v>1556</v>
      </c>
      <c r="P944" s="837">
        <v>2</v>
      </c>
      <c r="Q944" s="850">
        <v>778</v>
      </c>
    </row>
    <row r="945" spans="1:17" ht="14.4" customHeight="1" x14ac:dyDescent="0.3">
      <c r="A945" s="831" t="s">
        <v>586</v>
      </c>
      <c r="B945" s="832" t="s">
        <v>6368</v>
      </c>
      <c r="C945" s="832" t="s">
        <v>6369</v>
      </c>
      <c r="D945" s="832" t="s">
        <v>7842</v>
      </c>
      <c r="E945" s="832" t="s">
        <v>7843</v>
      </c>
      <c r="F945" s="849">
        <v>19</v>
      </c>
      <c r="G945" s="849">
        <v>13129</v>
      </c>
      <c r="H945" s="849">
        <v>1.4224268689057422</v>
      </c>
      <c r="I945" s="849">
        <v>691</v>
      </c>
      <c r="J945" s="849">
        <v>13</v>
      </c>
      <c r="K945" s="849">
        <v>9230</v>
      </c>
      <c r="L945" s="849">
        <v>1</v>
      </c>
      <c r="M945" s="849">
        <v>710</v>
      </c>
      <c r="N945" s="849">
        <v>13</v>
      </c>
      <c r="O945" s="849">
        <v>18421</v>
      </c>
      <c r="P945" s="837">
        <v>1.9957746478873239</v>
      </c>
      <c r="Q945" s="850">
        <v>1417</v>
      </c>
    </row>
    <row r="946" spans="1:17" ht="14.4" customHeight="1" x14ac:dyDescent="0.3">
      <c r="A946" s="831" t="s">
        <v>586</v>
      </c>
      <c r="B946" s="832" t="s">
        <v>6368</v>
      </c>
      <c r="C946" s="832" t="s">
        <v>6369</v>
      </c>
      <c r="D946" s="832" t="s">
        <v>7844</v>
      </c>
      <c r="E946" s="832" t="s">
        <v>7845</v>
      </c>
      <c r="F946" s="849">
        <v>5</v>
      </c>
      <c r="G946" s="849">
        <v>10965</v>
      </c>
      <c r="H946" s="849">
        <v>2.3951507208387941</v>
      </c>
      <c r="I946" s="849">
        <v>2193</v>
      </c>
      <c r="J946" s="849">
        <v>2</v>
      </c>
      <c r="K946" s="849">
        <v>4578</v>
      </c>
      <c r="L946" s="849">
        <v>1</v>
      </c>
      <c r="M946" s="849">
        <v>2289</v>
      </c>
      <c r="N946" s="849">
        <v>3</v>
      </c>
      <c r="O946" s="849">
        <v>6870</v>
      </c>
      <c r="P946" s="837">
        <v>1.5006553079947575</v>
      </c>
      <c r="Q946" s="850">
        <v>2290</v>
      </c>
    </row>
    <row r="947" spans="1:17" ht="14.4" customHeight="1" x14ac:dyDescent="0.3">
      <c r="A947" s="831" t="s">
        <v>586</v>
      </c>
      <c r="B947" s="832" t="s">
        <v>6368</v>
      </c>
      <c r="C947" s="832" t="s">
        <v>6369</v>
      </c>
      <c r="D947" s="832" t="s">
        <v>6516</v>
      </c>
      <c r="E947" s="832" t="s">
        <v>6517</v>
      </c>
      <c r="F947" s="849">
        <v>15</v>
      </c>
      <c r="G947" s="849">
        <v>5835</v>
      </c>
      <c r="H947" s="849">
        <v>1.6248955722639933</v>
      </c>
      <c r="I947" s="849">
        <v>389</v>
      </c>
      <c r="J947" s="849">
        <v>9</v>
      </c>
      <c r="K947" s="849">
        <v>3591</v>
      </c>
      <c r="L947" s="849">
        <v>1</v>
      </c>
      <c r="M947" s="849">
        <v>399</v>
      </c>
      <c r="N947" s="849">
        <v>23</v>
      </c>
      <c r="O947" s="849">
        <v>9200</v>
      </c>
      <c r="P947" s="837">
        <v>2.5619604566972987</v>
      </c>
      <c r="Q947" s="850">
        <v>400</v>
      </c>
    </row>
    <row r="948" spans="1:17" ht="14.4" customHeight="1" x14ac:dyDescent="0.3">
      <c r="A948" s="831" t="s">
        <v>586</v>
      </c>
      <c r="B948" s="832" t="s">
        <v>6368</v>
      </c>
      <c r="C948" s="832" t="s">
        <v>6369</v>
      </c>
      <c r="D948" s="832" t="s">
        <v>6518</v>
      </c>
      <c r="E948" s="832" t="s">
        <v>6519</v>
      </c>
      <c r="F948" s="849">
        <v>135</v>
      </c>
      <c r="G948" s="849">
        <v>42930</v>
      </c>
      <c r="H948" s="849">
        <v>1.0212431905226349</v>
      </c>
      <c r="I948" s="849">
        <v>318</v>
      </c>
      <c r="J948" s="849">
        <v>127</v>
      </c>
      <c r="K948" s="849">
        <v>42037</v>
      </c>
      <c r="L948" s="849">
        <v>1</v>
      </c>
      <c r="M948" s="849">
        <v>331</v>
      </c>
      <c r="N948" s="849">
        <v>126</v>
      </c>
      <c r="O948" s="849">
        <v>41706</v>
      </c>
      <c r="P948" s="837">
        <v>0.99212598425196852</v>
      </c>
      <c r="Q948" s="850">
        <v>331</v>
      </c>
    </row>
    <row r="949" spans="1:17" ht="14.4" customHeight="1" x14ac:dyDescent="0.3">
      <c r="A949" s="831" t="s">
        <v>586</v>
      </c>
      <c r="B949" s="832" t="s">
        <v>6368</v>
      </c>
      <c r="C949" s="832" t="s">
        <v>6369</v>
      </c>
      <c r="D949" s="832" t="s">
        <v>6520</v>
      </c>
      <c r="E949" s="832" t="s">
        <v>6521</v>
      </c>
      <c r="F949" s="849"/>
      <c r="G949" s="849"/>
      <c r="H949" s="849"/>
      <c r="I949" s="849"/>
      <c r="J949" s="849">
        <v>5</v>
      </c>
      <c r="K949" s="849">
        <v>5165</v>
      </c>
      <c r="L949" s="849">
        <v>1</v>
      </c>
      <c r="M949" s="849">
        <v>1033</v>
      </c>
      <c r="N949" s="849">
        <v>2</v>
      </c>
      <c r="O949" s="849">
        <v>2068</v>
      </c>
      <c r="P949" s="837">
        <v>0.40038722168441432</v>
      </c>
      <c r="Q949" s="850">
        <v>1034</v>
      </c>
    </row>
    <row r="950" spans="1:17" ht="14.4" customHeight="1" x14ac:dyDescent="0.3">
      <c r="A950" s="831" t="s">
        <v>586</v>
      </c>
      <c r="B950" s="832" t="s">
        <v>6368</v>
      </c>
      <c r="C950" s="832" t="s">
        <v>6369</v>
      </c>
      <c r="D950" s="832" t="s">
        <v>6522</v>
      </c>
      <c r="E950" s="832" t="s">
        <v>6523</v>
      </c>
      <c r="F950" s="849">
        <v>1</v>
      </c>
      <c r="G950" s="849">
        <v>114</v>
      </c>
      <c r="H950" s="849"/>
      <c r="I950" s="849">
        <v>114</v>
      </c>
      <c r="J950" s="849"/>
      <c r="K950" s="849"/>
      <c r="L950" s="849"/>
      <c r="M950" s="849"/>
      <c r="N950" s="849">
        <v>2</v>
      </c>
      <c r="O950" s="849">
        <v>240</v>
      </c>
      <c r="P950" s="837"/>
      <c r="Q950" s="850">
        <v>120</v>
      </c>
    </row>
    <row r="951" spans="1:17" ht="14.4" customHeight="1" x14ac:dyDescent="0.3">
      <c r="A951" s="831" t="s">
        <v>586</v>
      </c>
      <c r="B951" s="832" t="s">
        <v>6368</v>
      </c>
      <c r="C951" s="832" t="s">
        <v>6369</v>
      </c>
      <c r="D951" s="832" t="s">
        <v>7846</v>
      </c>
      <c r="E951" s="832" t="s">
        <v>7847</v>
      </c>
      <c r="F951" s="849">
        <v>3</v>
      </c>
      <c r="G951" s="849">
        <v>2445</v>
      </c>
      <c r="H951" s="849">
        <v>1.4553571428571428</v>
      </c>
      <c r="I951" s="849">
        <v>815</v>
      </c>
      <c r="J951" s="849">
        <v>2</v>
      </c>
      <c r="K951" s="849">
        <v>1680</v>
      </c>
      <c r="L951" s="849">
        <v>1</v>
      </c>
      <c r="M951" s="849">
        <v>840</v>
      </c>
      <c r="N951" s="849">
        <v>2</v>
      </c>
      <c r="O951" s="849">
        <v>1680</v>
      </c>
      <c r="P951" s="837">
        <v>1</v>
      </c>
      <c r="Q951" s="850">
        <v>840</v>
      </c>
    </row>
    <row r="952" spans="1:17" ht="14.4" customHeight="1" x14ac:dyDescent="0.3">
      <c r="A952" s="831" t="s">
        <v>586</v>
      </c>
      <c r="B952" s="832" t="s">
        <v>6368</v>
      </c>
      <c r="C952" s="832" t="s">
        <v>6369</v>
      </c>
      <c r="D952" s="832" t="s">
        <v>6717</v>
      </c>
      <c r="E952" s="832" t="s">
        <v>6718</v>
      </c>
      <c r="F952" s="849">
        <v>1</v>
      </c>
      <c r="G952" s="849">
        <v>5589</v>
      </c>
      <c r="H952" s="849">
        <v>0.97267664462234593</v>
      </c>
      <c r="I952" s="849">
        <v>5589</v>
      </c>
      <c r="J952" s="849">
        <v>1</v>
      </c>
      <c r="K952" s="849">
        <v>5746</v>
      </c>
      <c r="L952" s="849">
        <v>1</v>
      </c>
      <c r="M952" s="849">
        <v>5746</v>
      </c>
      <c r="N952" s="849">
        <v>1</v>
      </c>
      <c r="O952" s="849">
        <v>5748</v>
      </c>
      <c r="P952" s="837">
        <v>1.0003480682213715</v>
      </c>
      <c r="Q952" s="850">
        <v>5748</v>
      </c>
    </row>
    <row r="953" spans="1:17" ht="14.4" customHeight="1" x14ac:dyDescent="0.3">
      <c r="A953" s="831" t="s">
        <v>586</v>
      </c>
      <c r="B953" s="832" t="s">
        <v>6368</v>
      </c>
      <c r="C953" s="832" t="s">
        <v>6369</v>
      </c>
      <c r="D953" s="832" t="s">
        <v>7848</v>
      </c>
      <c r="E953" s="832" t="s">
        <v>7849</v>
      </c>
      <c r="F953" s="849">
        <v>1</v>
      </c>
      <c r="G953" s="849">
        <v>1668</v>
      </c>
      <c r="H953" s="849"/>
      <c r="I953" s="849">
        <v>1668</v>
      </c>
      <c r="J953" s="849"/>
      <c r="K953" s="849"/>
      <c r="L953" s="849"/>
      <c r="M953" s="849"/>
      <c r="N953" s="849">
        <v>4</v>
      </c>
      <c r="O953" s="849">
        <v>6968</v>
      </c>
      <c r="P953" s="837"/>
      <c r="Q953" s="850">
        <v>1742</v>
      </c>
    </row>
    <row r="954" spans="1:17" ht="14.4" customHeight="1" x14ac:dyDescent="0.3">
      <c r="A954" s="831" t="s">
        <v>586</v>
      </c>
      <c r="B954" s="832" t="s">
        <v>6368</v>
      </c>
      <c r="C954" s="832" t="s">
        <v>6369</v>
      </c>
      <c r="D954" s="832" t="s">
        <v>6721</v>
      </c>
      <c r="E954" s="832" t="s">
        <v>6722</v>
      </c>
      <c r="F954" s="849">
        <v>1</v>
      </c>
      <c r="G954" s="849">
        <v>4557</v>
      </c>
      <c r="H954" s="849"/>
      <c r="I954" s="849">
        <v>4557</v>
      </c>
      <c r="J954" s="849"/>
      <c r="K954" s="849"/>
      <c r="L954" s="849"/>
      <c r="M954" s="849"/>
      <c r="N954" s="849"/>
      <c r="O954" s="849"/>
      <c r="P954" s="837"/>
      <c r="Q954" s="850"/>
    </row>
    <row r="955" spans="1:17" ht="14.4" customHeight="1" x14ac:dyDescent="0.3">
      <c r="A955" s="831" t="s">
        <v>586</v>
      </c>
      <c r="B955" s="832" t="s">
        <v>6368</v>
      </c>
      <c r="C955" s="832" t="s">
        <v>6369</v>
      </c>
      <c r="D955" s="832" t="s">
        <v>7850</v>
      </c>
      <c r="E955" s="832" t="s">
        <v>7851</v>
      </c>
      <c r="F955" s="849"/>
      <c r="G955" s="849"/>
      <c r="H955" s="849"/>
      <c r="I955" s="849"/>
      <c r="J955" s="849">
        <v>1</v>
      </c>
      <c r="K955" s="849">
        <v>1546</v>
      </c>
      <c r="L955" s="849">
        <v>1</v>
      </c>
      <c r="M955" s="849">
        <v>1546</v>
      </c>
      <c r="N955" s="849">
        <v>3</v>
      </c>
      <c r="O955" s="849">
        <v>4641</v>
      </c>
      <c r="P955" s="837">
        <v>3.0019404915912031</v>
      </c>
      <c r="Q955" s="850">
        <v>1547</v>
      </c>
    </row>
    <row r="956" spans="1:17" ht="14.4" customHeight="1" x14ac:dyDescent="0.3">
      <c r="A956" s="831" t="s">
        <v>586</v>
      </c>
      <c r="B956" s="832" t="s">
        <v>6368</v>
      </c>
      <c r="C956" s="832" t="s">
        <v>6369</v>
      </c>
      <c r="D956" s="832" t="s">
        <v>7852</v>
      </c>
      <c r="E956" s="832" t="s">
        <v>7853</v>
      </c>
      <c r="F956" s="849"/>
      <c r="G956" s="849"/>
      <c r="H956" s="849"/>
      <c r="I956" s="849"/>
      <c r="J956" s="849">
        <v>1</v>
      </c>
      <c r="K956" s="849">
        <v>830</v>
      </c>
      <c r="L956" s="849">
        <v>1</v>
      </c>
      <c r="M956" s="849">
        <v>830</v>
      </c>
      <c r="N956" s="849">
        <v>2</v>
      </c>
      <c r="O956" s="849">
        <v>1660</v>
      </c>
      <c r="P956" s="837">
        <v>2</v>
      </c>
      <c r="Q956" s="850">
        <v>830</v>
      </c>
    </row>
    <row r="957" spans="1:17" ht="14.4" customHeight="1" x14ac:dyDescent="0.3">
      <c r="A957" s="831" t="s">
        <v>586</v>
      </c>
      <c r="B957" s="832" t="s">
        <v>6368</v>
      </c>
      <c r="C957" s="832" t="s">
        <v>6369</v>
      </c>
      <c r="D957" s="832" t="s">
        <v>7854</v>
      </c>
      <c r="E957" s="832" t="s">
        <v>7855</v>
      </c>
      <c r="F957" s="849">
        <v>2</v>
      </c>
      <c r="G957" s="849">
        <v>3938</v>
      </c>
      <c r="H957" s="849">
        <v>1.91072295002426</v>
      </c>
      <c r="I957" s="849">
        <v>1969</v>
      </c>
      <c r="J957" s="849">
        <v>1</v>
      </c>
      <c r="K957" s="849">
        <v>2061</v>
      </c>
      <c r="L957" s="849">
        <v>1</v>
      </c>
      <c r="M957" s="849">
        <v>2061</v>
      </c>
      <c r="N957" s="849">
        <v>1</v>
      </c>
      <c r="O957" s="849">
        <v>2063</v>
      </c>
      <c r="P957" s="837">
        <v>1.0009704027171276</v>
      </c>
      <c r="Q957" s="850">
        <v>2063</v>
      </c>
    </row>
    <row r="958" spans="1:17" ht="14.4" customHeight="1" x14ac:dyDescent="0.3">
      <c r="A958" s="831" t="s">
        <v>586</v>
      </c>
      <c r="B958" s="832" t="s">
        <v>6368</v>
      </c>
      <c r="C958" s="832" t="s">
        <v>6369</v>
      </c>
      <c r="D958" s="832" t="s">
        <v>7856</v>
      </c>
      <c r="E958" s="832" t="s">
        <v>7857</v>
      </c>
      <c r="F958" s="849">
        <v>6</v>
      </c>
      <c r="G958" s="849">
        <v>23592</v>
      </c>
      <c r="H958" s="849">
        <v>1.4466519499632082</v>
      </c>
      <c r="I958" s="849">
        <v>3932</v>
      </c>
      <c r="J958" s="849">
        <v>4</v>
      </c>
      <c r="K958" s="849">
        <v>16308</v>
      </c>
      <c r="L958" s="849">
        <v>1</v>
      </c>
      <c r="M958" s="849">
        <v>4077</v>
      </c>
      <c r="N958" s="849">
        <v>4</v>
      </c>
      <c r="O958" s="849">
        <v>16316</v>
      </c>
      <c r="P958" s="837">
        <v>1.0004905567819475</v>
      </c>
      <c r="Q958" s="850">
        <v>4079</v>
      </c>
    </row>
    <row r="959" spans="1:17" ht="14.4" customHeight="1" x14ac:dyDescent="0.3">
      <c r="A959" s="831" t="s">
        <v>586</v>
      </c>
      <c r="B959" s="832" t="s">
        <v>6368</v>
      </c>
      <c r="C959" s="832" t="s">
        <v>6369</v>
      </c>
      <c r="D959" s="832" t="s">
        <v>6605</v>
      </c>
      <c r="E959" s="832" t="s">
        <v>6606</v>
      </c>
      <c r="F959" s="849">
        <v>74</v>
      </c>
      <c r="G959" s="849">
        <v>98420</v>
      </c>
      <c r="H959" s="849">
        <v>0.63114018212132872</v>
      </c>
      <c r="I959" s="849">
        <v>1330</v>
      </c>
      <c r="J959" s="849">
        <v>113</v>
      </c>
      <c r="K959" s="849">
        <v>155940</v>
      </c>
      <c r="L959" s="849">
        <v>1</v>
      </c>
      <c r="M959" s="849">
        <v>1380</v>
      </c>
      <c r="N959" s="849">
        <v>119</v>
      </c>
      <c r="O959" s="849">
        <v>164339</v>
      </c>
      <c r="P959" s="837">
        <v>1.0538604591509555</v>
      </c>
      <c r="Q959" s="850">
        <v>1381</v>
      </c>
    </row>
    <row r="960" spans="1:17" ht="14.4" customHeight="1" x14ac:dyDescent="0.3">
      <c r="A960" s="831" t="s">
        <v>586</v>
      </c>
      <c r="B960" s="832" t="s">
        <v>6368</v>
      </c>
      <c r="C960" s="832" t="s">
        <v>6369</v>
      </c>
      <c r="D960" s="832" t="s">
        <v>7858</v>
      </c>
      <c r="E960" s="832" t="s">
        <v>7859</v>
      </c>
      <c r="F960" s="849">
        <v>36</v>
      </c>
      <c r="G960" s="849">
        <v>51948</v>
      </c>
      <c r="H960" s="849">
        <v>1.2006101506887308</v>
      </c>
      <c r="I960" s="849">
        <v>1443</v>
      </c>
      <c r="J960" s="849">
        <v>29</v>
      </c>
      <c r="K960" s="849">
        <v>43268</v>
      </c>
      <c r="L960" s="849">
        <v>1</v>
      </c>
      <c r="M960" s="849">
        <v>1492</v>
      </c>
      <c r="N960" s="849">
        <v>27</v>
      </c>
      <c r="O960" s="849">
        <v>40311</v>
      </c>
      <c r="P960" s="837">
        <v>0.93165850050845889</v>
      </c>
      <c r="Q960" s="850">
        <v>1493</v>
      </c>
    </row>
    <row r="961" spans="1:17" ht="14.4" customHeight="1" x14ac:dyDescent="0.3">
      <c r="A961" s="831" t="s">
        <v>586</v>
      </c>
      <c r="B961" s="832" t="s">
        <v>6368</v>
      </c>
      <c r="C961" s="832" t="s">
        <v>6369</v>
      </c>
      <c r="D961" s="832" t="s">
        <v>6524</v>
      </c>
      <c r="E961" s="832" t="s">
        <v>6525</v>
      </c>
      <c r="F961" s="849">
        <v>8</v>
      </c>
      <c r="G961" s="849">
        <v>8568</v>
      </c>
      <c r="H961" s="849">
        <v>0.8584310189359784</v>
      </c>
      <c r="I961" s="849">
        <v>1071</v>
      </c>
      <c r="J961" s="849">
        <v>9</v>
      </c>
      <c r="K961" s="849">
        <v>9981</v>
      </c>
      <c r="L961" s="849">
        <v>1</v>
      </c>
      <c r="M961" s="849">
        <v>1109</v>
      </c>
      <c r="N961" s="849">
        <v>17</v>
      </c>
      <c r="O961" s="849">
        <v>18887</v>
      </c>
      <c r="P961" s="837">
        <v>1.8922953611862539</v>
      </c>
      <c r="Q961" s="850">
        <v>1111</v>
      </c>
    </row>
    <row r="962" spans="1:17" ht="14.4" customHeight="1" x14ac:dyDescent="0.3">
      <c r="A962" s="831" t="s">
        <v>586</v>
      </c>
      <c r="B962" s="832" t="s">
        <v>6368</v>
      </c>
      <c r="C962" s="832" t="s">
        <v>6369</v>
      </c>
      <c r="D962" s="832" t="s">
        <v>7860</v>
      </c>
      <c r="E962" s="832" t="s">
        <v>7861</v>
      </c>
      <c r="F962" s="849">
        <v>10</v>
      </c>
      <c r="G962" s="849">
        <v>12120</v>
      </c>
      <c r="H962" s="849">
        <v>0.7530756803777805</v>
      </c>
      <c r="I962" s="849">
        <v>1212</v>
      </c>
      <c r="J962" s="849">
        <v>13</v>
      </c>
      <c r="K962" s="849">
        <v>16094</v>
      </c>
      <c r="L962" s="849">
        <v>1</v>
      </c>
      <c r="M962" s="849">
        <v>1238</v>
      </c>
      <c r="N962" s="849">
        <v>16</v>
      </c>
      <c r="O962" s="849">
        <v>19824</v>
      </c>
      <c r="P962" s="837">
        <v>1.2317633900832607</v>
      </c>
      <c r="Q962" s="850">
        <v>1239</v>
      </c>
    </row>
    <row r="963" spans="1:17" ht="14.4" customHeight="1" x14ac:dyDescent="0.3">
      <c r="A963" s="831" t="s">
        <v>586</v>
      </c>
      <c r="B963" s="832" t="s">
        <v>6368</v>
      </c>
      <c r="C963" s="832" t="s">
        <v>6369</v>
      </c>
      <c r="D963" s="832" t="s">
        <v>6528</v>
      </c>
      <c r="E963" s="832" t="s">
        <v>6529</v>
      </c>
      <c r="F963" s="849"/>
      <c r="G963" s="849"/>
      <c r="H963" s="849"/>
      <c r="I963" s="849"/>
      <c r="J963" s="849">
        <v>3</v>
      </c>
      <c r="K963" s="849">
        <v>4107</v>
      </c>
      <c r="L963" s="849">
        <v>1</v>
      </c>
      <c r="M963" s="849">
        <v>1369</v>
      </c>
      <c r="N963" s="849">
        <v>2</v>
      </c>
      <c r="O963" s="849">
        <v>2740</v>
      </c>
      <c r="P963" s="837">
        <v>0.66715364012661305</v>
      </c>
      <c r="Q963" s="850">
        <v>1370</v>
      </c>
    </row>
    <row r="964" spans="1:17" ht="14.4" customHeight="1" x14ac:dyDescent="0.3">
      <c r="A964" s="831" t="s">
        <v>586</v>
      </c>
      <c r="B964" s="832" t="s">
        <v>6368</v>
      </c>
      <c r="C964" s="832" t="s">
        <v>6369</v>
      </c>
      <c r="D964" s="832" t="s">
        <v>7862</v>
      </c>
      <c r="E964" s="832" t="s">
        <v>7863</v>
      </c>
      <c r="F964" s="849">
        <v>2</v>
      </c>
      <c r="G964" s="849">
        <v>5022</v>
      </c>
      <c r="H964" s="849">
        <v>1.9175257731958764</v>
      </c>
      <c r="I964" s="849">
        <v>2511</v>
      </c>
      <c r="J964" s="849">
        <v>1</v>
      </c>
      <c r="K964" s="849">
        <v>2619</v>
      </c>
      <c r="L964" s="849">
        <v>1</v>
      </c>
      <c r="M964" s="849">
        <v>2619</v>
      </c>
      <c r="N964" s="849">
        <v>1</v>
      </c>
      <c r="O964" s="849">
        <v>2621</v>
      </c>
      <c r="P964" s="837">
        <v>1.0007636502481863</v>
      </c>
      <c r="Q964" s="850">
        <v>2621</v>
      </c>
    </row>
    <row r="965" spans="1:17" ht="14.4" customHeight="1" x14ac:dyDescent="0.3">
      <c r="A965" s="831" t="s">
        <v>586</v>
      </c>
      <c r="B965" s="832" t="s">
        <v>6368</v>
      </c>
      <c r="C965" s="832" t="s">
        <v>6369</v>
      </c>
      <c r="D965" s="832" t="s">
        <v>7864</v>
      </c>
      <c r="E965" s="832" t="s">
        <v>7865</v>
      </c>
      <c r="F965" s="849">
        <v>3</v>
      </c>
      <c r="G965" s="849">
        <v>5409</v>
      </c>
      <c r="H965" s="849">
        <v>0.3676590538336052</v>
      </c>
      <c r="I965" s="849">
        <v>1803</v>
      </c>
      <c r="J965" s="849">
        <v>8</v>
      </c>
      <c r="K965" s="849">
        <v>14712</v>
      </c>
      <c r="L965" s="849">
        <v>1</v>
      </c>
      <c r="M965" s="849">
        <v>1839</v>
      </c>
      <c r="N965" s="849">
        <v>4</v>
      </c>
      <c r="O965" s="849">
        <v>6308</v>
      </c>
      <c r="P965" s="837">
        <v>0.42876563349646546</v>
      </c>
      <c r="Q965" s="850">
        <v>1577</v>
      </c>
    </row>
    <row r="966" spans="1:17" ht="14.4" customHeight="1" x14ac:dyDescent="0.3">
      <c r="A966" s="831" t="s">
        <v>586</v>
      </c>
      <c r="B966" s="832" t="s">
        <v>6368</v>
      </c>
      <c r="C966" s="832" t="s">
        <v>6369</v>
      </c>
      <c r="D966" s="832" t="s">
        <v>7866</v>
      </c>
      <c r="E966" s="832" t="s">
        <v>7867</v>
      </c>
      <c r="F966" s="849">
        <v>31</v>
      </c>
      <c r="G966" s="849">
        <v>154752</v>
      </c>
      <c r="H966" s="849">
        <v>1.2942593336009636</v>
      </c>
      <c r="I966" s="849">
        <v>4992</v>
      </c>
      <c r="J966" s="849">
        <v>23</v>
      </c>
      <c r="K966" s="849">
        <v>119568</v>
      </c>
      <c r="L966" s="849">
        <v>1</v>
      </c>
      <c r="M966" s="849">
        <v>5198.608695652174</v>
      </c>
      <c r="N966" s="849">
        <v>16</v>
      </c>
      <c r="O966" s="849">
        <v>83392</v>
      </c>
      <c r="P966" s="837">
        <v>0.6974441322092868</v>
      </c>
      <c r="Q966" s="850">
        <v>5212</v>
      </c>
    </row>
    <row r="967" spans="1:17" ht="14.4" customHeight="1" x14ac:dyDescent="0.3">
      <c r="A967" s="831" t="s">
        <v>586</v>
      </c>
      <c r="B967" s="832" t="s">
        <v>6368</v>
      </c>
      <c r="C967" s="832" t="s">
        <v>6369</v>
      </c>
      <c r="D967" s="832" t="s">
        <v>7868</v>
      </c>
      <c r="E967" s="832" t="s">
        <v>7869</v>
      </c>
      <c r="F967" s="849">
        <v>1</v>
      </c>
      <c r="G967" s="849">
        <v>450</v>
      </c>
      <c r="H967" s="849"/>
      <c r="I967" s="849">
        <v>450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" customHeight="1" x14ac:dyDescent="0.3">
      <c r="A968" s="831" t="s">
        <v>586</v>
      </c>
      <c r="B968" s="832" t="s">
        <v>6368</v>
      </c>
      <c r="C968" s="832" t="s">
        <v>6369</v>
      </c>
      <c r="D968" s="832" t="s">
        <v>7870</v>
      </c>
      <c r="E968" s="832" t="s">
        <v>7871</v>
      </c>
      <c r="F968" s="849">
        <v>3</v>
      </c>
      <c r="G968" s="849">
        <v>8205</v>
      </c>
      <c r="H968" s="849">
        <v>0.95931252192213257</v>
      </c>
      <c r="I968" s="849">
        <v>2735</v>
      </c>
      <c r="J968" s="849">
        <v>3</v>
      </c>
      <c r="K968" s="849">
        <v>8553</v>
      </c>
      <c r="L968" s="849">
        <v>1</v>
      </c>
      <c r="M968" s="849">
        <v>2851</v>
      </c>
      <c r="N968" s="849"/>
      <c r="O968" s="849"/>
      <c r="P968" s="837"/>
      <c r="Q968" s="850"/>
    </row>
    <row r="969" spans="1:17" ht="14.4" customHeight="1" x14ac:dyDescent="0.3">
      <c r="A969" s="831" t="s">
        <v>586</v>
      </c>
      <c r="B969" s="832" t="s">
        <v>6368</v>
      </c>
      <c r="C969" s="832" t="s">
        <v>6369</v>
      </c>
      <c r="D969" s="832" t="s">
        <v>7872</v>
      </c>
      <c r="E969" s="832" t="s">
        <v>7873</v>
      </c>
      <c r="F969" s="849">
        <v>3</v>
      </c>
      <c r="G969" s="849">
        <v>6942</v>
      </c>
      <c r="H969" s="849">
        <v>0.36353162966066194</v>
      </c>
      <c r="I969" s="849">
        <v>2314</v>
      </c>
      <c r="J969" s="849">
        <v>8</v>
      </c>
      <c r="K969" s="849">
        <v>19096</v>
      </c>
      <c r="L969" s="849">
        <v>1</v>
      </c>
      <c r="M969" s="849">
        <v>2387</v>
      </c>
      <c r="N969" s="849">
        <v>5</v>
      </c>
      <c r="O969" s="849">
        <v>11940</v>
      </c>
      <c r="P969" s="837">
        <v>0.62526183493925425</v>
      </c>
      <c r="Q969" s="850">
        <v>2388</v>
      </c>
    </row>
    <row r="970" spans="1:17" ht="14.4" customHeight="1" x14ac:dyDescent="0.3">
      <c r="A970" s="831" t="s">
        <v>586</v>
      </c>
      <c r="B970" s="832" t="s">
        <v>6368</v>
      </c>
      <c r="C970" s="832" t="s">
        <v>6369</v>
      </c>
      <c r="D970" s="832" t="s">
        <v>6530</v>
      </c>
      <c r="E970" s="832" t="s">
        <v>6531</v>
      </c>
      <c r="F970" s="849">
        <v>1</v>
      </c>
      <c r="G970" s="849">
        <v>830</v>
      </c>
      <c r="H970" s="849"/>
      <c r="I970" s="849">
        <v>830</v>
      </c>
      <c r="J970" s="849"/>
      <c r="K970" s="849"/>
      <c r="L970" s="849"/>
      <c r="M970" s="849"/>
      <c r="N970" s="849">
        <v>3</v>
      </c>
      <c r="O970" s="849">
        <v>2529</v>
      </c>
      <c r="P970" s="837"/>
      <c r="Q970" s="850">
        <v>843</v>
      </c>
    </row>
    <row r="971" spans="1:17" ht="14.4" customHeight="1" x14ac:dyDescent="0.3">
      <c r="A971" s="831" t="s">
        <v>586</v>
      </c>
      <c r="B971" s="832" t="s">
        <v>6368</v>
      </c>
      <c r="C971" s="832" t="s">
        <v>6369</v>
      </c>
      <c r="D971" s="832" t="s">
        <v>7874</v>
      </c>
      <c r="E971" s="832" t="s">
        <v>7875</v>
      </c>
      <c r="F971" s="849">
        <v>2</v>
      </c>
      <c r="G971" s="849">
        <v>4382</v>
      </c>
      <c r="H971" s="849">
        <v>1.95625</v>
      </c>
      <c r="I971" s="849">
        <v>2191</v>
      </c>
      <c r="J971" s="849">
        <v>1</v>
      </c>
      <c r="K971" s="849">
        <v>2240</v>
      </c>
      <c r="L971" s="849">
        <v>1</v>
      </c>
      <c r="M971" s="849">
        <v>2240</v>
      </c>
      <c r="N971" s="849">
        <v>4</v>
      </c>
      <c r="O971" s="849">
        <v>8964</v>
      </c>
      <c r="P971" s="837">
        <v>4.0017857142857141</v>
      </c>
      <c r="Q971" s="850">
        <v>2241</v>
      </c>
    </row>
    <row r="972" spans="1:17" ht="14.4" customHeight="1" x14ac:dyDescent="0.3">
      <c r="A972" s="831" t="s">
        <v>586</v>
      </c>
      <c r="B972" s="832" t="s">
        <v>6368</v>
      </c>
      <c r="C972" s="832" t="s">
        <v>6369</v>
      </c>
      <c r="D972" s="832" t="s">
        <v>7876</v>
      </c>
      <c r="E972" s="832" t="s">
        <v>7877</v>
      </c>
      <c r="F972" s="849"/>
      <c r="G972" s="849"/>
      <c r="H972" s="849"/>
      <c r="I972" s="849"/>
      <c r="J972" s="849"/>
      <c r="K972" s="849"/>
      <c r="L972" s="849"/>
      <c r="M972" s="849"/>
      <c r="N972" s="849">
        <v>1</v>
      </c>
      <c r="O972" s="849">
        <v>0</v>
      </c>
      <c r="P972" s="837"/>
      <c r="Q972" s="850">
        <v>0</v>
      </c>
    </row>
    <row r="973" spans="1:17" ht="14.4" customHeight="1" x14ac:dyDescent="0.3">
      <c r="A973" s="831" t="s">
        <v>586</v>
      </c>
      <c r="B973" s="832" t="s">
        <v>6368</v>
      </c>
      <c r="C973" s="832" t="s">
        <v>6369</v>
      </c>
      <c r="D973" s="832" t="s">
        <v>7878</v>
      </c>
      <c r="E973" s="832" t="s">
        <v>7879</v>
      </c>
      <c r="F973" s="849">
        <v>1</v>
      </c>
      <c r="G973" s="849">
        <v>114</v>
      </c>
      <c r="H973" s="849">
        <v>0.47499999999999998</v>
      </c>
      <c r="I973" s="849">
        <v>114</v>
      </c>
      <c r="J973" s="849">
        <v>2</v>
      </c>
      <c r="K973" s="849">
        <v>240</v>
      </c>
      <c r="L973" s="849">
        <v>1</v>
      </c>
      <c r="M973" s="849">
        <v>120</v>
      </c>
      <c r="N973" s="849"/>
      <c r="O973" s="849"/>
      <c r="P973" s="837"/>
      <c r="Q973" s="850"/>
    </row>
    <row r="974" spans="1:17" ht="14.4" customHeight="1" x14ac:dyDescent="0.3">
      <c r="A974" s="831" t="s">
        <v>586</v>
      </c>
      <c r="B974" s="832" t="s">
        <v>6368</v>
      </c>
      <c r="C974" s="832" t="s">
        <v>6369</v>
      </c>
      <c r="D974" s="832" t="s">
        <v>6727</v>
      </c>
      <c r="E974" s="832" t="s">
        <v>6728</v>
      </c>
      <c r="F974" s="849">
        <v>1</v>
      </c>
      <c r="G974" s="849">
        <v>6056</v>
      </c>
      <c r="H974" s="849"/>
      <c r="I974" s="849">
        <v>6056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" customHeight="1" x14ac:dyDescent="0.3">
      <c r="A975" s="831" t="s">
        <v>586</v>
      </c>
      <c r="B975" s="832" t="s">
        <v>6368</v>
      </c>
      <c r="C975" s="832" t="s">
        <v>6369</v>
      </c>
      <c r="D975" s="832" t="s">
        <v>7880</v>
      </c>
      <c r="E975" s="832" t="s">
        <v>7881</v>
      </c>
      <c r="F975" s="849">
        <v>4</v>
      </c>
      <c r="G975" s="849">
        <v>2172</v>
      </c>
      <c r="H975" s="849">
        <v>0.65107913669064743</v>
      </c>
      <c r="I975" s="849">
        <v>543</v>
      </c>
      <c r="J975" s="849">
        <v>6</v>
      </c>
      <c r="K975" s="849">
        <v>3336</v>
      </c>
      <c r="L975" s="849">
        <v>1</v>
      </c>
      <c r="M975" s="849">
        <v>556</v>
      </c>
      <c r="N975" s="849">
        <v>4</v>
      </c>
      <c r="O975" s="849">
        <v>2224</v>
      </c>
      <c r="P975" s="837">
        <v>0.66666666666666663</v>
      </c>
      <c r="Q975" s="850">
        <v>556</v>
      </c>
    </row>
    <row r="976" spans="1:17" ht="14.4" customHeight="1" x14ac:dyDescent="0.3">
      <c r="A976" s="831" t="s">
        <v>586</v>
      </c>
      <c r="B976" s="832" t="s">
        <v>6368</v>
      </c>
      <c r="C976" s="832" t="s">
        <v>6369</v>
      </c>
      <c r="D976" s="832" t="s">
        <v>7882</v>
      </c>
      <c r="E976" s="832" t="s">
        <v>7883</v>
      </c>
      <c r="F976" s="849"/>
      <c r="G976" s="849"/>
      <c r="H976" s="849"/>
      <c r="I976" s="849"/>
      <c r="J976" s="849">
        <v>1</v>
      </c>
      <c r="K976" s="849">
        <v>3619</v>
      </c>
      <c r="L976" s="849">
        <v>1</v>
      </c>
      <c r="M976" s="849">
        <v>3619</v>
      </c>
      <c r="N976" s="849">
        <v>2</v>
      </c>
      <c r="O976" s="849">
        <v>7240</v>
      </c>
      <c r="P976" s="837">
        <v>2.000552638850511</v>
      </c>
      <c r="Q976" s="850">
        <v>3620</v>
      </c>
    </row>
    <row r="977" spans="1:17" ht="14.4" customHeight="1" x14ac:dyDescent="0.3">
      <c r="A977" s="831" t="s">
        <v>586</v>
      </c>
      <c r="B977" s="832" t="s">
        <v>6368</v>
      </c>
      <c r="C977" s="832" t="s">
        <v>6369</v>
      </c>
      <c r="D977" s="832" t="s">
        <v>7884</v>
      </c>
      <c r="E977" s="832" t="s">
        <v>7885</v>
      </c>
      <c r="F977" s="849"/>
      <c r="G977" s="849"/>
      <c r="H977" s="849"/>
      <c r="I977" s="849"/>
      <c r="J977" s="849"/>
      <c r="K977" s="849"/>
      <c r="L977" s="849"/>
      <c r="M977" s="849"/>
      <c r="N977" s="849">
        <v>1</v>
      </c>
      <c r="O977" s="849">
        <v>477</v>
      </c>
      <c r="P977" s="837"/>
      <c r="Q977" s="850">
        <v>477</v>
      </c>
    </row>
    <row r="978" spans="1:17" ht="14.4" customHeight="1" x14ac:dyDescent="0.3">
      <c r="A978" s="831" t="s">
        <v>586</v>
      </c>
      <c r="B978" s="832" t="s">
        <v>6368</v>
      </c>
      <c r="C978" s="832" t="s">
        <v>6369</v>
      </c>
      <c r="D978" s="832" t="s">
        <v>6607</v>
      </c>
      <c r="E978" s="832" t="s">
        <v>6596</v>
      </c>
      <c r="F978" s="849">
        <v>5</v>
      </c>
      <c r="G978" s="849">
        <v>2845</v>
      </c>
      <c r="H978" s="849"/>
      <c r="I978" s="849">
        <v>569</v>
      </c>
      <c r="J978" s="849"/>
      <c r="K978" s="849"/>
      <c r="L978" s="849"/>
      <c r="M978" s="849"/>
      <c r="N978" s="849">
        <v>5</v>
      </c>
      <c r="O978" s="849">
        <v>2965</v>
      </c>
      <c r="P978" s="837"/>
      <c r="Q978" s="850">
        <v>593</v>
      </c>
    </row>
    <row r="979" spans="1:17" ht="14.4" customHeight="1" x14ac:dyDescent="0.3">
      <c r="A979" s="831" t="s">
        <v>586</v>
      </c>
      <c r="B979" s="832" t="s">
        <v>6368</v>
      </c>
      <c r="C979" s="832" t="s">
        <v>6369</v>
      </c>
      <c r="D979" s="832" t="s">
        <v>7886</v>
      </c>
      <c r="E979" s="832" t="s">
        <v>7887</v>
      </c>
      <c r="F979" s="849">
        <v>8</v>
      </c>
      <c r="G979" s="849">
        <v>20624</v>
      </c>
      <c r="H979" s="849">
        <v>1.1043049903619619</v>
      </c>
      <c r="I979" s="849">
        <v>2578</v>
      </c>
      <c r="J979" s="849">
        <v>7</v>
      </c>
      <c r="K979" s="849">
        <v>18676</v>
      </c>
      <c r="L979" s="849">
        <v>1</v>
      </c>
      <c r="M979" s="849">
        <v>2668</v>
      </c>
      <c r="N979" s="849">
        <v>7</v>
      </c>
      <c r="O979" s="849">
        <v>18683</v>
      </c>
      <c r="P979" s="837">
        <v>1.0003748125937031</v>
      </c>
      <c r="Q979" s="850">
        <v>2669</v>
      </c>
    </row>
    <row r="980" spans="1:17" ht="14.4" customHeight="1" x14ac:dyDescent="0.3">
      <c r="A980" s="831" t="s">
        <v>586</v>
      </c>
      <c r="B980" s="832" t="s">
        <v>6368</v>
      </c>
      <c r="C980" s="832" t="s">
        <v>6369</v>
      </c>
      <c r="D980" s="832" t="s">
        <v>7888</v>
      </c>
      <c r="E980" s="832" t="s">
        <v>7889</v>
      </c>
      <c r="F980" s="849">
        <v>18</v>
      </c>
      <c r="G980" s="849">
        <v>40878</v>
      </c>
      <c r="H980" s="849">
        <v>1.7240826655419654</v>
      </c>
      <c r="I980" s="849">
        <v>2271</v>
      </c>
      <c r="J980" s="849">
        <v>10</v>
      </c>
      <c r="K980" s="849">
        <v>23710</v>
      </c>
      <c r="L980" s="849">
        <v>1</v>
      </c>
      <c r="M980" s="849">
        <v>2371</v>
      </c>
      <c r="N980" s="849">
        <v>27</v>
      </c>
      <c r="O980" s="849">
        <v>64071</v>
      </c>
      <c r="P980" s="837">
        <v>2.702277520033741</v>
      </c>
      <c r="Q980" s="850">
        <v>2373</v>
      </c>
    </row>
    <row r="981" spans="1:17" ht="14.4" customHeight="1" x14ac:dyDescent="0.3">
      <c r="A981" s="831" t="s">
        <v>586</v>
      </c>
      <c r="B981" s="832" t="s">
        <v>6368</v>
      </c>
      <c r="C981" s="832" t="s">
        <v>6369</v>
      </c>
      <c r="D981" s="832" t="s">
        <v>7890</v>
      </c>
      <c r="E981" s="832" t="s">
        <v>7891</v>
      </c>
      <c r="F981" s="849">
        <v>2</v>
      </c>
      <c r="G981" s="849">
        <v>2546</v>
      </c>
      <c r="H981" s="849">
        <v>0.65332306902745707</v>
      </c>
      <c r="I981" s="849">
        <v>1273</v>
      </c>
      <c r="J981" s="849">
        <v>3</v>
      </c>
      <c r="K981" s="849">
        <v>3897</v>
      </c>
      <c r="L981" s="849">
        <v>1</v>
      </c>
      <c r="M981" s="849">
        <v>1299</v>
      </c>
      <c r="N981" s="849">
        <v>1</v>
      </c>
      <c r="O981" s="849">
        <v>1300</v>
      </c>
      <c r="P981" s="837">
        <v>0.3335899409802412</v>
      </c>
      <c r="Q981" s="850">
        <v>1300</v>
      </c>
    </row>
    <row r="982" spans="1:17" ht="14.4" customHeight="1" x14ac:dyDescent="0.3">
      <c r="A982" s="831" t="s">
        <v>586</v>
      </c>
      <c r="B982" s="832" t="s">
        <v>6368</v>
      </c>
      <c r="C982" s="832" t="s">
        <v>6369</v>
      </c>
      <c r="D982" s="832" t="s">
        <v>7892</v>
      </c>
      <c r="E982" s="832" t="s">
        <v>7893</v>
      </c>
      <c r="F982" s="849">
        <v>1</v>
      </c>
      <c r="G982" s="849">
        <v>1940</v>
      </c>
      <c r="H982" s="849">
        <v>0.19735503560528994</v>
      </c>
      <c r="I982" s="849">
        <v>1940</v>
      </c>
      <c r="J982" s="849">
        <v>5</v>
      </c>
      <c r="K982" s="849">
        <v>9830</v>
      </c>
      <c r="L982" s="849">
        <v>1</v>
      </c>
      <c r="M982" s="849">
        <v>1966</v>
      </c>
      <c r="N982" s="849">
        <v>5</v>
      </c>
      <c r="O982" s="849">
        <v>9835</v>
      </c>
      <c r="P982" s="837">
        <v>1.0005086469989828</v>
      </c>
      <c r="Q982" s="850">
        <v>1967</v>
      </c>
    </row>
    <row r="983" spans="1:17" ht="14.4" customHeight="1" x14ac:dyDescent="0.3">
      <c r="A983" s="831" t="s">
        <v>586</v>
      </c>
      <c r="B983" s="832" t="s">
        <v>6368</v>
      </c>
      <c r="C983" s="832" t="s">
        <v>6369</v>
      </c>
      <c r="D983" s="832" t="s">
        <v>7894</v>
      </c>
      <c r="E983" s="832" t="s">
        <v>7895</v>
      </c>
      <c r="F983" s="849">
        <v>2</v>
      </c>
      <c r="G983" s="849">
        <v>7202</v>
      </c>
      <c r="H983" s="849">
        <v>0.97061994609164426</v>
      </c>
      <c r="I983" s="849">
        <v>3601</v>
      </c>
      <c r="J983" s="849">
        <v>2</v>
      </c>
      <c r="K983" s="849">
        <v>7420</v>
      </c>
      <c r="L983" s="849">
        <v>1</v>
      </c>
      <c r="M983" s="849">
        <v>3710</v>
      </c>
      <c r="N983" s="849">
        <v>6</v>
      </c>
      <c r="O983" s="849">
        <v>22266</v>
      </c>
      <c r="P983" s="837">
        <v>3.0008086253369273</v>
      </c>
      <c r="Q983" s="850">
        <v>3711</v>
      </c>
    </row>
    <row r="984" spans="1:17" ht="14.4" customHeight="1" x14ac:dyDescent="0.3">
      <c r="A984" s="831" t="s">
        <v>586</v>
      </c>
      <c r="B984" s="832" t="s">
        <v>6368</v>
      </c>
      <c r="C984" s="832" t="s">
        <v>6369</v>
      </c>
      <c r="D984" s="832" t="s">
        <v>7896</v>
      </c>
      <c r="E984" s="832" t="s">
        <v>7897</v>
      </c>
      <c r="F984" s="849">
        <v>3</v>
      </c>
      <c r="G984" s="849">
        <v>9087</v>
      </c>
      <c r="H984" s="849">
        <v>2.9190491487311276</v>
      </c>
      <c r="I984" s="849">
        <v>3029</v>
      </c>
      <c r="J984" s="849">
        <v>1</v>
      </c>
      <c r="K984" s="849">
        <v>3113</v>
      </c>
      <c r="L984" s="849">
        <v>1</v>
      </c>
      <c r="M984" s="849">
        <v>3113</v>
      </c>
      <c r="N984" s="849"/>
      <c r="O984" s="849"/>
      <c r="P984" s="837"/>
      <c r="Q984" s="850"/>
    </row>
    <row r="985" spans="1:17" ht="14.4" customHeight="1" x14ac:dyDescent="0.3">
      <c r="A985" s="831" t="s">
        <v>586</v>
      </c>
      <c r="B985" s="832" t="s">
        <v>6368</v>
      </c>
      <c r="C985" s="832" t="s">
        <v>6369</v>
      </c>
      <c r="D985" s="832" t="s">
        <v>7898</v>
      </c>
      <c r="E985" s="832" t="s">
        <v>7899</v>
      </c>
      <c r="F985" s="849">
        <v>17</v>
      </c>
      <c r="G985" s="849">
        <v>60656</v>
      </c>
      <c r="H985" s="849">
        <v>0.52697149509569685</v>
      </c>
      <c r="I985" s="849">
        <v>3568</v>
      </c>
      <c r="J985" s="849">
        <v>31</v>
      </c>
      <c r="K985" s="849">
        <v>115103</v>
      </c>
      <c r="L985" s="849">
        <v>1</v>
      </c>
      <c r="M985" s="849">
        <v>3713</v>
      </c>
      <c r="N985" s="849">
        <v>27</v>
      </c>
      <c r="O985" s="849">
        <v>100305</v>
      </c>
      <c r="P985" s="837">
        <v>0.87143688696211219</v>
      </c>
      <c r="Q985" s="850">
        <v>3715</v>
      </c>
    </row>
    <row r="986" spans="1:17" ht="14.4" customHeight="1" x14ac:dyDescent="0.3">
      <c r="A986" s="831" t="s">
        <v>586</v>
      </c>
      <c r="B986" s="832" t="s">
        <v>6368</v>
      </c>
      <c r="C986" s="832" t="s">
        <v>6369</v>
      </c>
      <c r="D986" s="832" t="s">
        <v>7900</v>
      </c>
      <c r="E986" s="832" t="s">
        <v>7901</v>
      </c>
      <c r="F986" s="849"/>
      <c r="G986" s="849"/>
      <c r="H986" s="849"/>
      <c r="I986" s="849"/>
      <c r="J986" s="849">
        <v>1</v>
      </c>
      <c r="K986" s="849">
        <v>1087</v>
      </c>
      <c r="L986" s="849">
        <v>1</v>
      </c>
      <c r="M986" s="849">
        <v>1087</v>
      </c>
      <c r="N986" s="849">
        <v>1</v>
      </c>
      <c r="O986" s="849">
        <v>1088</v>
      </c>
      <c r="P986" s="837">
        <v>1.000919963201472</v>
      </c>
      <c r="Q986" s="850">
        <v>1088</v>
      </c>
    </row>
    <row r="987" spans="1:17" ht="14.4" customHeight="1" x14ac:dyDescent="0.3">
      <c r="A987" s="831" t="s">
        <v>586</v>
      </c>
      <c r="B987" s="832" t="s">
        <v>6368</v>
      </c>
      <c r="C987" s="832" t="s">
        <v>6369</v>
      </c>
      <c r="D987" s="832" t="s">
        <v>7902</v>
      </c>
      <c r="E987" s="832" t="s">
        <v>7903</v>
      </c>
      <c r="F987" s="849">
        <v>3</v>
      </c>
      <c r="G987" s="849">
        <v>3348</v>
      </c>
      <c r="H987" s="849">
        <v>2.9189189189189189</v>
      </c>
      <c r="I987" s="849">
        <v>1116</v>
      </c>
      <c r="J987" s="849">
        <v>1</v>
      </c>
      <c r="K987" s="849">
        <v>1147</v>
      </c>
      <c r="L987" s="849">
        <v>1</v>
      </c>
      <c r="M987" s="849">
        <v>1147</v>
      </c>
      <c r="N987" s="849">
        <v>2</v>
      </c>
      <c r="O987" s="849">
        <v>2296</v>
      </c>
      <c r="P987" s="837">
        <v>2.0017436791630341</v>
      </c>
      <c r="Q987" s="850">
        <v>1148</v>
      </c>
    </row>
    <row r="988" spans="1:17" ht="14.4" customHeight="1" x14ac:dyDescent="0.3">
      <c r="A988" s="831" t="s">
        <v>586</v>
      </c>
      <c r="B988" s="832" t="s">
        <v>6368</v>
      </c>
      <c r="C988" s="832" t="s">
        <v>6369</v>
      </c>
      <c r="D988" s="832" t="s">
        <v>7904</v>
      </c>
      <c r="E988" s="832" t="s">
        <v>7748</v>
      </c>
      <c r="F988" s="849">
        <v>5</v>
      </c>
      <c r="G988" s="849">
        <v>3430</v>
      </c>
      <c r="H988" s="849"/>
      <c r="I988" s="849">
        <v>686</v>
      </c>
      <c r="J988" s="849"/>
      <c r="K988" s="849"/>
      <c r="L988" s="849"/>
      <c r="M988" s="849"/>
      <c r="N988" s="849"/>
      <c r="O988" s="849"/>
      <c r="P988" s="837"/>
      <c r="Q988" s="850"/>
    </row>
    <row r="989" spans="1:17" ht="14.4" customHeight="1" x14ac:dyDescent="0.3">
      <c r="A989" s="831" t="s">
        <v>586</v>
      </c>
      <c r="B989" s="832" t="s">
        <v>6368</v>
      </c>
      <c r="C989" s="832" t="s">
        <v>6369</v>
      </c>
      <c r="D989" s="832" t="s">
        <v>7905</v>
      </c>
      <c r="E989" s="832" t="s">
        <v>7906</v>
      </c>
      <c r="F989" s="849">
        <v>9</v>
      </c>
      <c r="G989" s="849">
        <v>25776</v>
      </c>
      <c r="H989" s="849">
        <v>1.106076210092688</v>
      </c>
      <c r="I989" s="849">
        <v>2864</v>
      </c>
      <c r="J989" s="849">
        <v>8</v>
      </c>
      <c r="K989" s="849">
        <v>23304</v>
      </c>
      <c r="L989" s="849">
        <v>1</v>
      </c>
      <c r="M989" s="849">
        <v>2913</v>
      </c>
      <c r="N989" s="849">
        <v>10</v>
      </c>
      <c r="O989" s="849">
        <v>29140</v>
      </c>
      <c r="P989" s="837">
        <v>1.2504291108822521</v>
      </c>
      <c r="Q989" s="850">
        <v>2914</v>
      </c>
    </row>
    <row r="990" spans="1:17" ht="14.4" customHeight="1" x14ac:dyDescent="0.3">
      <c r="A990" s="831" t="s">
        <v>586</v>
      </c>
      <c r="B990" s="832" t="s">
        <v>6368</v>
      </c>
      <c r="C990" s="832" t="s">
        <v>6369</v>
      </c>
      <c r="D990" s="832" t="s">
        <v>7907</v>
      </c>
      <c r="E990" s="832" t="s">
        <v>7908</v>
      </c>
      <c r="F990" s="849"/>
      <c r="G990" s="849"/>
      <c r="H990" s="849"/>
      <c r="I990" s="849"/>
      <c r="J990" s="849"/>
      <c r="K990" s="849"/>
      <c r="L990" s="849"/>
      <c r="M990" s="849"/>
      <c r="N990" s="849">
        <v>1</v>
      </c>
      <c r="O990" s="849">
        <v>1641</v>
      </c>
      <c r="P990" s="837"/>
      <c r="Q990" s="850">
        <v>1641</v>
      </c>
    </row>
    <row r="991" spans="1:17" ht="14.4" customHeight="1" x14ac:dyDescent="0.3">
      <c r="A991" s="831" t="s">
        <v>586</v>
      </c>
      <c r="B991" s="832" t="s">
        <v>6368</v>
      </c>
      <c r="C991" s="832" t="s">
        <v>6369</v>
      </c>
      <c r="D991" s="832" t="s">
        <v>7909</v>
      </c>
      <c r="E991" s="832" t="s">
        <v>7910</v>
      </c>
      <c r="F991" s="849">
        <v>1</v>
      </c>
      <c r="G991" s="849">
        <v>569</v>
      </c>
      <c r="H991" s="849">
        <v>0.31984260820685778</v>
      </c>
      <c r="I991" s="849">
        <v>569</v>
      </c>
      <c r="J991" s="849">
        <v>3</v>
      </c>
      <c r="K991" s="849">
        <v>1779</v>
      </c>
      <c r="L991" s="849">
        <v>1</v>
      </c>
      <c r="M991" s="849">
        <v>593</v>
      </c>
      <c r="N991" s="849"/>
      <c r="O991" s="849"/>
      <c r="P991" s="837"/>
      <c r="Q991" s="850"/>
    </row>
    <row r="992" spans="1:17" ht="14.4" customHeight="1" x14ac:dyDescent="0.3">
      <c r="A992" s="831" t="s">
        <v>586</v>
      </c>
      <c r="B992" s="832" t="s">
        <v>6368</v>
      </c>
      <c r="C992" s="832" t="s">
        <v>6369</v>
      </c>
      <c r="D992" s="832" t="s">
        <v>7911</v>
      </c>
      <c r="E992" s="832" t="s">
        <v>7912</v>
      </c>
      <c r="F992" s="849">
        <v>7</v>
      </c>
      <c r="G992" s="849">
        <v>24381</v>
      </c>
      <c r="H992" s="849">
        <v>1.1200385887541344</v>
      </c>
      <c r="I992" s="849">
        <v>3483</v>
      </c>
      <c r="J992" s="849">
        <v>6</v>
      </c>
      <c r="K992" s="849">
        <v>21768</v>
      </c>
      <c r="L992" s="849">
        <v>1</v>
      </c>
      <c r="M992" s="849">
        <v>3628</v>
      </c>
      <c r="N992" s="849">
        <v>6</v>
      </c>
      <c r="O992" s="849">
        <v>21780</v>
      </c>
      <c r="P992" s="837">
        <v>1.0005512679162072</v>
      </c>
      <c r="Q992" s="850">
        <v>3630</v>
      </c>
    </row>
    <row r="993" spans="1:17" ht="14.4" customHeight="1" x14ac:dyDescent="0.3">
      <c r="A993" s="831" t="s">
        <v>586</v>
      </c>
      <c r="B993" s="832" t="s">
        <v>6368</v>
      </c>
      <c r="C993" s="832" t="s">
        <v>6369</v>
      </c>
      <c r="D993" s="832" t="s">
        <v>7913</v>
      </c>
      <c r="E993" s="832" t="s">
        <v>7914</v>
      </c>
      <c r="F993" s="849">
        <v>2</v>
      </c>
      <c r="G993" s="849">
        <v>3674</v>
      </c>
      <c r="H993" s="849">
        <v>1.9710300429184548</v>
      </c>
      <c r="I993" s="849">
        <v>1837</v>
      </c>
      <c r="J993" s="849">
        <v>1</v>
      </c>
      <c r="K993" s="849">
        <v>1864</v>
      </c>
      <c r="L993" s="849">
        <v>1</v>
      </c>
      <c r="M993" s="849">
        <v>1864</v>
      </c>
      <c r="N993" s="849">
        <v>3</v>
      </c>
      <c r="O993" s="849">
        <v>5595</v>
      </c>
      <c r="P993" s="837">
        <v>3.0016094420600856</v>
      </c>
      <c r="Q993" s="850">
        <v>1865</v>
      </c>
    </row>
    <row r="994" spans="1:17" ht="14.4" customHeight="1" x14ac:dyDescent="0.3">
      <c r="A994" s="831" t="s">
        <v>586</v>
      </c>
      <c r="B994" s="832" t="s">
        <v>6368</v>
      </c>
      <c r="C994" s="832" t="s">
        <v>6369</v>
      </c>
      <c r="D994" s="832" t="s">
        <v>7915</v>
      </c>
      <c r="E994" s="832" t="s">
        <v>7916</v>
      </c>
      <c r="F994" s="849">
        <v>1</v>
      </c>
      <c r="G994" s="849">
        <v>1434</v>
      </c>
      <c r="H994" s="849">
        <v>0.96695886716115986</v>
      </c>
      <c r="I994" s="849">
        <v>1434</v>
      </c>
      <c r="J994" s="849">
        <v>1</v>
      </c>
      <c r="K994" s="849">
        <v>1483</v>
      </c>
      <c r="L994" s="849">
        <v>1</v>
      </c>
      <c r="M994" s="849">
        <v>1483</v>
      </c>
      <c r="N994" s="849">
        <v>3</v>
      </c>
      <c r="O994" s="849">
        <v>4452</v>
      </c>
      <c r="P994" s="837">
        <v>3.0020229265003371</v>
      </c>
      <c r="Q994" s="850">
        <v>1484</v>
      </c>
    </row>
    <row r="995" spans="1:17" ht="14.4" customHeight="1" x14ac:dyDescent="0.3">
      <c r="A995" s="831" t="s">
        <v>586</v>
      </c>
      <c r="B995" s="832" t="s">
        <v>6368</v>
      </c>
      <c r="C995" s="832" t="s">
        <v>6369</v>
      </c>
      <c r="D995" s="832" t="s">
        <v>7917</v>
      </c>
      <c r="E995" s="832" t="s">
        <v>7918</v>
      </c>
      <c r="F995" s="849">
        <v>4</v>
      </c>
      <c r="G995" s="849">
        <v>16168</v>
      </c>
      <c r="H995" s="849">
        <v>0.48546721114580832</v>
      </c>
      <c r="I995" s="849">
        <v>4042</v>
      </c>
      <c r="J995" s="849">
        <v>8</v>
      </c>
      <c r="K995" s="849">
        <v>33304</v>
      </c>
      <c r="L995" s="849">
        <v>1</v>
      </c>
      <c r="M995" s="849">
        <v>4163</v>
      </c>
      <c r="N995" s="849">
        <v>4</v>
      </c>
      <c r="O995" s="849">
        <v>16664</v>
      </c>
      <c r="P995" s="837">
        <v>0.5003603170790295</v>
      </c>
      <c r="Q995" s="850">
        <v>4166</v>
      </c>
    </row>
    <row r="996" spans="1:17" ht="14.4" customHeight="1" x14ac:dyDescent="0.3">
      <c r="A996" s="831" t="s">
        <v>586</v>
      </c>
      <c r="B996" s="832" t="s">
        <v>6368</v>
      </c>
      <c r="C996" s="832" t="s">
        <v>6369</v>
      </c>
      <c r="D996" s="832" t="s">
        <v>7919</v>
      </c>
      <c r="E996" s="832" t="s">
        <v>7920</v>
      </c>
      <c r="F996" s="849">
        <v>1</v>
      </c>
      <c r="G996" s="849">
        <v>1994</v>
      </c>
      <c r="H996" s="849">
        <v>0.10849929263249537</v>
      </c>
      <c r="I996" s="849">
        <v>1994</v>
      </c>
      <c r="J996" s="849">
        <v>9</v>
      </c>
      <c r="K996" s="849">
        <v>18378</v>
      </c>
      <c r="L996" s="849">
        <v>1</v>
      </c>
      <c r="M996" s="849">
        <v>2042</v>
      </c>
      <c r="N996" s="849">
        <v>2</v>
      </c>
      <c r="O996" s="849">
        <v>4834</v>
      </c>
      <c r="P996" s="837">
        <v>0.26303188595059313</v>
      </c>
      <c r="Q996" s="850">
        <v>2417</v>
      </c>
    </row>
    <row r="997" spans="1:17" ht="14.4" customHeight="1" x14ac:dyDescent="0.3">
      <c r="A997" s="831" t="s">
        <v>586</v>
      </c>
      <c r="B997" s="832" t="s">
        <v>6368</v>
      </c>
      <c r="C997" s="832" t="s">
        <v>6369</v>
      </c>
      <c r="D997" s="832" t="s">
        <v>7921</v>
      </c>
      <c r="E997" s="832" t="s">
        <v>7922</v>
      </c>
      <c r="F997" s="849">
        <v>1</v>
      </c>
      <c r="G997" s="849">
        <v>1530</v>
      </c>
      <c r="H997" s="849"/>
      <c r="I997" s="849">
        <v>1530</v>
      </c>
      <c r="J997" s="849"/>
      <c r="K997" s="849"/>
      <c r="L997" s="849"/>
      <c r="M997" s="849"/>
      <c r="N997" s="849"/>
      <c r="O997" s="849"/>
      <c r="P997" s="837"/>
      <c r="Q997" s="850"/>
    </row>
    <row r="998" spans="1:17" ht="14.4" customHeight="1" x14ac:dyDescent="0.3">
      <c r="A998" s="831" t="s">
        <v>586</v>
      </c>
      <c r="B998" s="832" t="s">
        <v>6368</v>
      </c>
      <c r="C998" s="832" t="s">
        <v>6369</v>
      </c>
      <c r="D998" s="832" t="s">
        <v>7923</v>
      </c>
      <c r="E998" s="832" t="s">
        <v>7924</v>
      </c>
      <c r="F998" s="849">
        <v>1</v>
      </c>
      <c r="G998" s="849">
        <v>6591</v>
      </c>
      <c r="H998" s="849"/>
      <c r="I998" s="849">
        <v>6591</v>
      </c>
      <c r="J998" s="849"/>
      <c r="K998" s="849"/>
      <c r="L998" s="849"/>
      <c r="M998" s="849"/>
      <c r="N998" s="849">
        <v>1</v>
      </c>
      <c r="O998" s="849">
        <v>6814</v>
      </c>
      <c r="P998" s="837"/>
      <c r="Q998" s="850">
        <v>6814</v>
      </c>
    </row>
    <row r="999" spans="1:17" ht="14.4" customHeight="1" x14ac:dyDescent="0.3">
      <c r="A999" s="831" t="s">
        <v>586</v>
      </c>
      <c r="B999" s="832" t="s">
        <v>6368</v>
      </c>
      <c r="C999" s="832" t="s">
        <v>6369</v>
      </c>
      <c r="D999" s="832" t="s">
        <v>7925</v>
      </c>
      <c r="E999" s="832" t="s">
        <v>7926</v>
      </c>
      <c r="F999" s="849"/>
      <c r="G999" s="849"/>
      <c r="H999" s="849"/>
      <c r="I999" s="849"/>
      <c r="J999" s="849">
        <v>3</v>
      </c>
      <c r="K999" s="849">
        <v>2796</v>
      </c>
      <c r="L999" s="849">
        <v>1</v>
      </c>
      <c r="M999" s="849">
        <v>932</v>
      </c>
      <c r="N999" s="849"/>
      <c r="O999" s="849"/>
      <c r="P999" s="837"/>
      <c r="Q999" s="850"/>
    </row>
    <row r="1000" spans="1:17" ht="14.4" customHeight="1" x14ac:dyDescent="0.3">
      <c r="A1000" s="831" t="s">
        <v>586</v>
      </c>
      <c r="B1000" s="832" t="s">
        <v>6368</v>
      </c>
      <c r="C1000" s="832" t="s">
        <v>6369</v>
      </c>
      <c r="D1000" s="832" t="s">
        <v>7927</v>
      </c>
      <c r="E1000" s="832" t="s">
        <v>7928</v>
      </c>
      <c r="F1000" s="849">
        <v>2</v>
      </c>
      <c r="G1000" s="849">
        <v>11486</v>
      </c>
      <c r="H1000" s="849">
        <v>0.64629754670267836</v>
      </c>
      <c r="I1000" s="849">
        <v>5743</v>
      </c>
      <c r="J1000" s="849">
        <v>3</v>
      </c>
      <c r="K1000" s="849">
        <v>17772</v>
      </c>
      <c r="L1000" s="849">
        <v>1</v>
      </c>
      <c r="M1000" s="849">
        <v>5924</v>
      </c>
      <c r="N1000" s="849">
        <v>3</v>
      </c>
      <c r="O1000" s="849">
        <v>17781</v>
      </c>
      <c r="P1000" s="837">
        <v>1.00050641458474</v>
      </c>
      <c r="Q1000" s="850">
        <v>5927</v>
      </c>
    </row>
    <row r="1001" spans="1:17" ht="14.4" customHeight="1" x14ac:dyDescent="0.3">
      <c r="A1001" s="831" t="s">
        <v>586</v>
      </c>
      <c r="B1001" s="832" t="s">
        <v>6368</v>
      </c>
      <c r="C1001" s="832" t="s">
        <v>6369</v>
      </c>
      <c r="D1001" s="832" t="s">
        <v>7929</v>
      </c>
      <c r="E1001" s="832" t="s">
        <v>7930</v>
      </c>
      <c r="F1001" s="849"/>
      <c r="G1001" s="849"/>
      <c r="H1001" s="849"/>
      <c r="I1001" s="849"/>
      <c r="J1001" s="849"/>
      <c r="K1001" s="849"/>
      <c r="L1001" s="849"/>
      <c r="M1001" s="849"/>
      <c r="N1001" s="849">
        <v>1</v>
      </c>
      <c r="O1001" s="849">
        <v>232</v>
      </c>
      <c r="P1001" s="837"/>
      <c r="Q1001" s="850">
        <v>232</v>
      </c>
    </row>
    <row r="1002" spans="1:17" ht="14.4" customHeight="1" x14ac:dyDescent="0.3">
      <c r="A1002" s="831" t="s">
        <v>586</v>
      </c>
      <c r="B1002" s="832" t="s">
        <v>6368</v>
      </c>
      <c r="C1002" s="832" t="s">
        <v>6369</v>
      </c>
      <c r="D1002" s="832" t="s">
        <v>7931</v>
      </c>
      <c r="E1002" s="832" t="s">
        <v>7932</v>
      </c>
      <c r="F1002" s="849">
        <v>1</v>
      </c>
      <c r="G1002" s="849">
        <v>2389</v>
      </c>
      <c r="H1002" s="849"/>
      <c r="I1002" s="849">
        <v>2389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" customHeight="1" x14ac:dyDescent="0.3">
      <c r="A1003" s="831" t="s">
        <v>586</v>
      </c>
      <c r="B1003" s="832" t="s">
        <v>6368</v>
      </c>
      <c r="C1003" s="832" t="s">
        <v>6369</v>
      </c>
      <c r="D1003" s="832" t="s">
        <v>7933</v>
      </c>
      <c r="E1003" s="832" t="s">
        <v>7934</v>
      </c>
      <c r="F1003" s="849">
        <v>1</v>
      </c>
      <c r="G1003" s="849">
        <v>3847</v>
      </c>
      <c r="H1003" s="849"/>
      <c r="I1003" s="849">
        <v>3847</v>
      </c>
      <c r="J1003" s="849"/>
      <c r="K1003" s="849"/>
      <c r="L1003" s="849"/>
      <c r="M1003" s="849"/>
      <c r="N1003" s="849">
        <v>2</v>
      </c>
      <c r="O1003" s="849">
        <v>7942</v>
      </c>
      <c r="P1003" s="837"/>
      <c r="Q1003" s="850">
        <v>3971</v>
      </c>
    </row>
    <row r="1004" spans="1:17" ht="14.4" customHeight="1" x14ac:dyDescent="0.3">
      <c r="A1004" s="831" t="s">
        <v>586</v>
      </c>
      <c r="B1004" s="832" t="s">
        <v>6368</v>
      </c>
      <c r="C1004" s="832" t="s">
        <v>6369</v>
      </c>
      <c r="D1004" s="832" t="s">
        <v>7935</v>
      </c>
      <c r="E1004" s="832" t="s">
        <v>7936</v>
      </c>
      <c r="F1004" s="849"/>
      <c r="G1004" s="849"/>
      <c r="H1004" s="849"/>
      <c r="I1004" s="849"/>
      <c r="J1004" s="849">
        <v>1</v>
      </c>
      <c r="K1004" s="849">
        <v>2718</v>
      </c>
      <c r="L1004" s="849">
        <v>1</v>
      </c>
      <c r="M1004" s="849">
        <v>2718</v>
      </c>
      <c r="N1004" s="849"/>
      <c r="O1004" s="849"/>
      <c r="P1004" s="837"/>
      <c r="Q1004" s="850"/>
    </row>
    <row r="1005" spans="1:17" ht="14.4" customHeight="1" x14ac:dyDescent="0.3">
      <c r="A1005" s="831" t="s">
        <v>586</v>
      </c>
      <c r="B1005" s="832" t="s">
        <v>6368</v>
      </c>
      <c r="C1005" s="832" t="s">
        <v>6369</v>
      </c>
      <c r="D1005" s="832" t="s">
        <v>6608</v>
      </c>
      <c r="E1005" s="832" t="s">
        <v>6609</v>
      </c>
      <c r="F1005" s="849">
        <v>1</v>
      </c>
      <c r="G1005" s="849">
        <v>3752</v>
      </c>
      <c r="H1005" s="849"/>
      <c r="I1005" s="849">
        <v>3752</v>
      </c>
      <c r="J1005" s="849"/>
      <c r="K1005" s="849"/>
      <c r="L1005" s="849"/>
      <c r="M1005" s="849"/>
      <c r="N1005" s="849">
        <v>1</v>
      </c>
      <c r="O1005" s="849">
        <v>3862</v>
      </c>
      <c r="P1005" s="837"/>
      <c r="Q1005" s="850">
        <v>3862</v>
      </c>
    </row>
    <row r="1006" spans="1:17" ht="14.4" customHeight="1" x14ac:dyDescent="0.3">
      <c r="A1006" s="831" t="s">
        <v>586</v>
      </c>
      <c r="B1006" s="832" t="s">
        <v>6368</v>
      </c>
      <c r="C1006" s="832" t="s">
        <v>6369</v>
      </c>
      <c r="D1006" s="832" t="s">
        <v>7937</v>
      </c>
      <c r="E1006" s="832" t="s">
        <v>7938</v>
      </c>
      <c r="F1006" s="849"/>
      <c r="G1006" s="849"/>
      <c r="H1006" s="849"/>
      <c r="I1006" s="849"/>
      <c r="J1006" s="849"/>
      <c r="K1006" s="849"/>
      <c r="L1006" s="849"/>
      <c r="M1006" s="849"/>
      <c r="N1006" s="849">
        <v>1</v>
      </c>
      <c r="O1006" s="849">
        <v>2162</v>
      </c>
      <c r="P1006" s="837"/>
      <c r="Q1006" s="850">
        <v>2162</v>
      </c>
    </row>
    <row r="1007" spans="1:17" ht="14.4" customHeight="1" x14ac:dyDescent="0.3">
      <c r="A1007" s="831" t="s">
        <v>586</v>
      </c>
      <c r="B1007" s="832" t="s">
        <v>6368</v>
      </c>
      <c r="C1007" s="832" t="s">
        <v>6369</v>
      </c>
      <c r="D1007" s="832" t="s">
        <v>7939</v>
      </c>
      <c r="E1007" s="832" t="s">
        <v>7940</v>
      </c>
      <c r="F1007" s="849">
        <v>1</v>
      </c>
      <c r="G1007" s="849">
        <v>2093</v>
      </c>
      <c r="H1007" s="849"/>
      <c r="I1007" s="849">
        <v>2093</v>
      </c>
      <c r="J1007" s="849"/>
      <c r="K1007" s="849"/>
      <c r="L1007" s="849"/>
      <c r="M1007" s="849"/>
      <c r="N1007" s="849"/>
      <c r="O1007" s="849"/>
      <c r="P1007" s="837"/>
      <c r="Q1007" s="850"/>
    </row>
    <row r="1008" spans="1:17" ht="14.4" customHeight="1" x14ac:dyDescent="0.3">
      <c r="A1008" s="831" t="s">
        <v>586</v>
      </c>
      <c r="B1008" s="832" t="s">
        <v>6368</v>
      </c>
      <c r="C1008" s="832" t="s">
        <v>6369</v>
      </c>
      <c r="D1008" s="832" t="s">
        <v>7941</v>
      </c>
      <c r="E1008" s="832" t="s">
        <v>7942</v>
      </c>
      <c r="F1008" s="849">
        <v>1</v>
      </c>
      <c r="G1008" s="849">
        <v>1772</v>
      </c>
      <c r="H1008" s="849"/>
      <c r="I1008" s="849">
        <v>1772</v>
      </c>
      <c r="J1008" s="849"/>
      <c r="K1008" s="849"/>
      <c r="L1008" s="849"/>
      <c r="M1008" s="849"/>
      <c r="N1008" s="849"/>
      <c r="O1008" s="849"/>
      <c r="P1008" s="837"/>
      <c r="Q1008" s="850"/>
    </row>
    <row r="1009" spans="1:17" ht="14.4" customHeight="1" x14ac:dyDescent="0.3">
      <c r="A1009" s="831" t="s">
        <v>586</v>
      </c>
      <c r="B1009" s="832" t="s">
        <v>6368</v>
      </c>
      <c r="C1009" s="832" t="s">
        <v>6369</v>
      </c>
      <c r="D1009" s="832" t="s">
        <v>7943</v>
      </c>
      <c r="E1009" s="832" t="s">
        <v>7944</v>
      </c>
      <c r="F1009" s="849"/>
      <c r="G1009" s="849"/>
      <c r="H1009" s="849"/>
      <c r="I1009" s="849"/>
      <c r="J1009" s="849">
        <v>1</v>
      </c>
      <c r="K1009" s="849">
        <v>2758</v>
      </c>
      <c r="L1009" s="849">
        <v>1</v>
      </c>
      <c r="M1009" s="849">
        <v>2758</v>
      </c>
      <c r="N1009" s="849">
        <v>1</v>
      </c>
      <c r="O1009" s="849">
        <v>2760</v>
      </c>
      <c r="P1009" s="837">
        <v>1.0007251631617113</v>
      </c>
      <c r="Q1009" s="850">
        <v>2760</v>
      </c>
    </row>
    <row r="1010" spans="1:17" ht="14.4" customHeight="1" x14ac:dyDescent="0.3">
      <c r="A1010" s="831" t="s">
        <v>586</v>
      </c>
      <c r="B1010" s="832" t="s">
        <v>6368</v>
      </c>
      <c r="C1010" s="832" t="s">
        <v>6369</v>
      </c>
      <c r="D1010" s="832" t="s">
        <v>7945</v>
      </c>
      <c r="E1010" s="832" t="s">
        <v>7946</v>
      </c>
      <c r="F1010" s="849"/>
      <c r="G1010" s="849"/>
      <c r="H1010" s="849"/>
      <c r="I1010" s="849"/>
      <c r="J1010" s="849">
        <v>2</v>
      </c>
      <c r="K1010" s="849">
        <v>1214</v>
      </c>
      <c r="L1010" s="849">
        <v>1</v>
      </c>
      <c r="M1010" s="849">
        <v>607</v>
      </c>
      <c r="N1010" s="849"/>
      <c r="O1010" s="849"/>
      <c r="P1010" s="837"/>
      <c r="Q1010" s="850"/>
    </row>
    <row r="1011" spans="1:17" ht="14.4" customHeight="1" x14ac:dyDescent="0.3">
      <c r="A1011" s="831" t="s">
        <v>586</v>
      </c>
      <c r="B1011" s="832" t="s">
        <v>6368</v>
      </c>
      <c r="C1011" s="832" t="s">
        <v>6369</v>
      </c>
      <c r="D1011" s="832" t="s">
        <v>7947</v>
      </c>
      <c r="E1011" s="832" t="s">
        <v>7948</v>
      </c>
      <c r="F1011" s="849"/>
      <c r="G1011" s="849"/>
      <c r="H1011" s="849"/>
      <c r="I1011" s="849"/>
      <c r="J1011" s="849">
        <v>2</v>
      </c>
      <c r="K1011" s="849">
        <v>1164</v>
      </c>
      <c r="L1011" s="849">
        <v>1</v>
      </c>
      <c r="M1011" s="849">
        <v>582</v>
      </c>
      <c r="N1011" s="849">
        <v>1</v>
      </c>
      <c r="O1011" s="849">
        <v>582</v>
      </c>
      <c r="P1011" s="837">
        <v>0.5</v>
      </c>
      <c r="Q1011" s="850">
        <v>582</v>
      </c>
    </row>
    <row r="1012" spans="1:17" ht="14.4" customHeight="1" x14ac:dyDescent="0.3">
      <c r="A1012" s="831" t="s">
        <v>586</v>
      </c>
      <c r="B1012" s="832" t="s">
        <v>6368</v>
      </c>
      <c r="C1012" s="832" t="s">
        <v>6369</v>
      </c>
      <c r="D1012" s="832" t="s">
        <v>7949</v>
      </c>
      <c r="E1012" s="832" t="s">
        <v>7950</v>
      </c>
      <c r="F1012" s="849">
        <v>3</v>
      </c>
      <c r="G1012" s="849">
        <v>11871</v>
      </c>
      <c r="H1012" s="849">
        <v>0.94551971326164874</v>
      </c>
      <c r="I1012" s="849">
        <v>3957</v>
      </c>
      <c r="J1012" s="849">
        <v>3</v>
      </c>
      <c r="K1012" s="849">
        <v>12555</v>
      </c>
      <c r="L1012" s="849">
        <v>1</v>
      </c>
      <c r="M1012" s="849">
        <v>4185</v>
      </c>
      <c r="N1012" s="849">
        <v>1</v>
      </c>
      <c r="O1012" s="849">
        <v>4188</v>
      </c>
      <c r="P1012" s="837">
        <v>0.33357228195937871</v>
      </c>
      <c r="Q1012" s="850">
        <v>4188</v>
      </c>
    </row>
    <row r="1013" spans="1:17" ht="14.4" customHeight="1" x14ac:dyDescent="0.3">
      <c r="A1013" s="831" t="s">
        <v>586</v>
      </c>
      <c r="B1013" s="832" t="s">
        <v>6368</v>
      </c>
      <c r="C1013" s="832" t="s">
        <v>6369</v>
      </c>
      <c r="D1013" s="832" t="s">
        <v>7951</v>
      </c>
      <c r="E1013" s="832" t="s">
        <v>7952</v>
      </c>
      <c r="F1013" s="849">
        <v>1</v>
      </c>
      <c r="G1013" s="849">
        <v>2644</v>
      </c>
      <c r="H1013" s="849"/>
      <c r="I1013" s="849">
        <v>2644</v>
      </c>
      <c r="J1013" s="849"/>
      <c r="K1013" s="849"/>
      <c r="L1013" s="849"/>
      <c r="M1013" s="849"/>
      <c r="N1013" s="849">
        <v>1</v>
      </c>
      <c r="O1013" s="849">
        <v>2754</v>
      </c>
      <c r="P1013" s="837"/>
      <c r="Q1013" s="850">
        <v>2754</v>
      </c>
    </row>
    <row r="1014" spans="1:17" ht="14.4" customHeight="1" x14ac:dyDescent="0.3">
      <c r="A1014" s="831" t="s">
        <v>586</v>
      </c>
      <c r="B1014" s="832" t="s">
        <v>7953</v>
      </c>
      <c r="C1014" s="832" t="s">
        <v>6369</v>
      </c>
      <c r="D1014" s="832" t="s">
        <v>6593</v>
      </c>
      <c r="E1014" s="832" t="s">
        <v>6594</v>
      </c>
      <c r="F1014" s="849"/>
      <c r="G1014" s="849"/>
      <c r="H1014" s="849"/>
      <c r="I1014" s="849"/>
      <c r="J1014" s="849">
        <v>1</v>
      </c>
      <c r="K1014" s="849">
        <v>709</v>
      </c>
      <c r="L1014" s="849">
        <v>1</v>
      </c>
      <c r="M1014" s="849">
        <v>709</v>
      </c>
      <c r="N1014" s="849"/>
      <c r="O1014" s="849"/>
      <c r="P1014" s="837"/>
      <c r="Q1014" s="850"/>
    </row>
    <row r="1015" spans="1:17" ht="14.4" customHeight="1" x14ac:dyDescent="0.3">
      <c r="A1015" s="831" t="s">
        <v>586</v>
      </c>
      <c r="B1015" s="832" t="s">
        <v>7953</v>
      </c>
      <c r="C1015" s="832" t="s">
        <v>6369</v>
      </c>
      <c r="D1015" s="832" t="s">
        <v>7954</v>
      </c>
      <c r="E1015" s="832" t="s">
        <v>7955</v>
      </c>
      <c r="F1015" s="849"/>
      <c r="G1015" s="849"/>
      <c r="H1015" s="849"/>
      <c r="I1015" s="849"/>
      <c r="J1015" s="849">
        <v>1</v>
      </c>
      <c r="K1015" s="849">
        <v>5923</v>
      </c>
      <c r="L1015" s="849">
        <v>1</v>
      </c>
      <c r="M1015" s="849">
        <v>5923</v>
      </c>
      <c r="N1015" s="849"/>
      <c r="O1015" s="849"/>
      <c r="P1015" s="837"/>
      <c r="Q1015" s="850"/>
    </row>
    <row r="1016" spans="1:17" ht="14.4" customHeight="1" x14ac:dyDescent="0.3">
      <c r="A1016" s="831" t="s">
        <v>586</v>
      </c>
      <c r="B1016" s="832" t="s">
        <v>7953</v>
      </c>
      <c r="C1016" s="832" t="s">
        <v>6369</v>
      </c>
      <c r="D1016" s="832" t="s">
        <v>7956</v>
      </c>
      <c r="E1016" s="832" t="s">
        <v>7957</v>
      </c>
      <c r="F1016" s="849">
        <v>4</v>
      </c>
      <c r="G1016" s="849">
        <v>696</v>
      </c>
      <c r="H1016" s="849">
        <v>4</v>
      </c>
      <c r="I1016" s="849">
        <v>174</v>
      </c>
      <c r="J1016" s="849">
        <v>1</v>
      </c>
      <c r="K1016" s="849">
        <v>174</v>
      </c>
      <c r="L1016" s="849">
        <v>1</v>
      </c>
      <c r="M1016" s="849">
        <v>174</v>
      </c>
      <c r="N1016" s="849">
        <v>4</v>
      </c>
      <c r="O1016" s="849">
        <v>696</v>
      </c>
      <c r="P1016" s="837">
        <v>4</v>
      </c>
      <c r="Q1016" s="850">
        <v>174</v>
      </c>
    </row>
    <row r="1017" spans="1:17" ht="14.4" customHeight="1" x14ac:dyDescent="0.3">
      <c r="A1017" s="831" t="s">
        <v>586</v>
      </c>
      <c r="B1017" s="832" t="s">
        <v>7953</v>
      </c>
      <c r="C1017" s="832" t="s">
        <v>6369</v>
      </c>
      <c r="D1017" s="832" t="s">
        <v>7958</v>
      </c>
      <c r="E1017" s="832" t="s">
        <v>7959</v>
      </c>
      <c r="F1017" s="849">
        <v>3</v>
      </c>
      <c r="G1017" s="849">
        <v>10887</v>
      </c>
      <c r="H1017" s="849"/>
      <c r="I1017" s="849">
        <v>3629</v>
      </c>
      <c r="J1017" s="849"/>
      <c r="K1017" s="849"/>
      <c r="L1017" s="849"/>
      <c r="M1017" s="849"/>
      <c r="N1017" s="849">
        <v>4</v>
      </c>
      <c r="O1017" s="849">
        <v>15296</v>
      </c>
      <c r="P1017" s="837"/>
      <c r="Q1017" s="850">
        <v>3824</v>
      </c>
    </row>
    <row r="1018" spans="1:17" ht="14.4" customHeight="1" x14ac:dyDescent="0.3">
      <c r="A1018" s="831" t="s">
        <v>586</v>
      </c>
      <c r="B1018" s="832" t="s">
        <v>7953</v>
      </c>
      <c r="C1018" s="832" t="s">
        <v>6369</v>
      </c>
      <c r="D1018" s="832" t="s">
        <v>7960</v>
      </c>
      <c r="E1018" s="832" t="s">
        <v>7961</v>
      </c>
      <c r="F1018" s="849">
        <v>2</v>
      </c>
      <c r="G1018" s="849">
        <v>3024</v>
      </c>
      <c r="H1018" s="849"/>
      <c r="I1018" s="849">
        <v>1512</v>
      </c>
      <c r="J1018" s="849"/>
      <c r="K1018" s="849"/>
      <c r="L1018" s="849"/>
      <c r="M1018" s="849"/>
      <c r="N1018" s="849">
        <v>1</v>
      </c>
      <c r="O1018" s="849">
        <v>1594</v>
      </c>
      <c r="P1018" s="837"/>
      <c r="Q1018" s="850">
        <v>1594</v>
      </c>
    </row>
    <row r="1019" spans="1:17" ht="14.4" customHeight="1" x14ac:dyDescent="0.3">
      <c r="A1019" s="831" t="s">
        <v>586</v>
      </c>
      <c r="B1019" s="832" t="s">
        <v>7953</v>
      </c>
      <c r="C1019" s="832" t="s">
        <v>6369</v>
      </c>
      <c r="D1019" s="832" t="s">
        <v>7962</v>
      </c>
      <c r="E1019" s="832" t="s">
        <v>7963</v>
      </c>
      <c r="F1019" s="849">
        <v>1</v>
      </c>
      <c r="G1019" s="849">
        <v>2722</v>
      </c>
      <c r="H1019" s="849"/>
      <c r="I1019" s="849">
        <v>2722</v>
      </c>
      <c r="J1019" s="849"/>
      <c r="K1019" s="849"/>
      <c r="L1019" s="849"/>
      <c r="M1019" s="849"/>
      <c r="N1019" s="849">
        <v>2</v>
      </c>
      <c r="O1019" s="849">
        <v>5736</v>
      </c>
      <c r="P1019" s="837"/>
      <c r="Q1019" s="850">
        <v>2868</v>
      </c>
    </row>
    <row r="1020" spans="1:17" ht="14.4" customHeight="1" x14ac:dyDescent="0.3">
      <c r="A1020" s="831" t="s">
        <v>586</v>
      </c>
      <c r="B1020" s="832" t="s">
        <v>7953</v>
      </c>
      <c r="C1020" s="832" t="s">
        <v>6369</v>
      </c>
      <c r="D1020" s="832" t="s">
        <v>7964</v>
      </c>
      <c r="E1020" s="832" t="s">
        <v>7965</v>
      </c>
      <c r="F1020" s="849">
        <v>1</v>
      </c>
      <c r="G1020" s="849">
        <v>1128</v>
      </c>
      <c r="H1020" s="849"/>
      <c r="I1020" s="849">
        <v>1128</v>
      </c>
      <c r="J1020" s="849"/>
      <c r="K1020" s="849"/>
      <c r="L1020" s="849"/>
      <c r="M1020" s="849"/>
      <c r="N1020" s="849">
        <v>1</v>
      </c>
      <c r="O1020" s="849">
        <v>1191</v>
      </c>
      <c r="P1020" s="837"/>
      <c r="Q1020" s="850">
        <v>1191</v>
      </c>
    </row>
    <row r="1021" spans="1:17" ht="14.4" customHeight="1" x14ac:dyDescent="0.3">
      <c r="A1021" s="831" t="s">
        <v>586</v>
      </c>
      <c r="B1021" s="832" t="s">
        <v>7953</v>
      </c>
      <c r="C1021" s="832" t="s">
        <v>6369</v>
      </c>
      <c r="D1021" s="832" t="s">
        <v>7966</v>
      </c>
      <c r="E1021" s="832" t="s">
        <v>7967</v>
      </c>
      <c r="F1021" s="849"/>
      <c r="G1021" s="849"/>
      <c r="H1021" s="849"/>
      <c r="I1021" s="849"/>
      <c r="J1021" s="849"/>
      <c r="K1021" s="849"/>
      <c r="L1021" s="849"/>
      <c r="M1021" s="849"/>
      <c r="N1021" s="849">
        <v>1</v>
      </c>
      <c r="O1021" s="849">
        <v>6422</v>
      </c>
      <c r="P1021" s="837"/>
      <c r="Q1021" s="850">
        <v>6422</v>
      </c>
    </row>
    <row r="1022" spans="1:17" ht="14.4" customHeight="1" x14ac:dyDescent="0.3">
      <c r="A1022" s="831" t="s">
        <v>586</v>
      </c>
      <c r="B1022" s="832" t="s">
        <v>7953</v>
      </c>
      <c r="C1022" s="832" t="s">
        <v>6369</v>
      </c>
      <c r="D1022" s="832" t="s">
        <v>7968</v>
      </c>
      <c r="E1022" s="832" t="s">
        <v>7969</v>
      </c>
      <c r="F1022" s="849">
        <v>1</v>
      </c>
      <c r="G1022" s="849">
        <v>3858</v>
      </c>
      <c r="H1022" s="849"/>
      <c r="I1022" s="849">
        <v>3858</v>
      </c>
      <c r="J1022" s="849"/>
      <c r="K1022" s="849"/>
      <c r="L1022" s="849"/>
      <c r="M1022" s="849"/>
      <c r="N1022" s="849"/>
      <c r="O1022" s="849"/>
      <c r="P1022" s="837"/>
      <c r="Q1022" s="850"/>
    </row>
    <row r="1023" spans="1:17" ht="14.4" customHeight="1" x14ac:dyDescent="0.3">
      <c r="A1023" s="831" t="s">
        <v>586</v>
      </c>
      <c r="B1023" s="832" t="s">
        <v>7953</v>
      </c>
      <c r="C1023" s="832" t="s">
        <v>6369</v>
      </c>
      <c r="D1023" s="832" t="s">
        <v>7970</v>
      </c>
      <c r="E1023" s="832" t="s">
        <v>7971</v>
      </c>
      <c r="F1023" s="849">
        <v>2</v>
      </c>
      <c r="G1023" s="849">
        <v>10712</v>
      </c>
      <c r="H1023" s="849"/>
      <c r="I1023" s="849">
        <v>5356</v>
      </c>
      <c r="J1023" s="849"/>
      <c r="K1023" s="849"/>
      <c r="L1023" s="849"/>
      <c r="M1023" s="849"/>
      <c r="N1023" s="849">
        <v>1</v>
      </c>
      <c r="O1023" s="849">
        <v>5551</v>
      </c>
      <c r="P1023" s="837"/>
      <c r="Q1023" s="850">
        <v>5551</v>
      </c>
    </row>
    <row r="1024" spans="1:17" ht="14.4" customHeight="1" x14ac:dyDescent="0.3">
      <c r="A1024" s="831" t="s">
        <v>586</v>
      </c>
      <c r="B1024" s="832" t="s">
        <v>7953</v>
      </c>
      <c r="C1024" s="832" t="s">
        <v>6369</v>
      </c>
      <c r="D1024" s="832" t="s">
        <v>7972</v>
      </c>
      <c r="E1024" s="832" t="s">
        <v>7973</v>
      </c>
      <c r="F1024" s="849">
        <v>4</v>
      </c>
      <c r="G1024" s="849">
        <v>5036</v>
      </c>
      <c r="H1024" s="849"/>
      <c r="I1024" s="849">
        <v>1259</v>
      </c>
      <c r="J1024" s="849"/>
      <c r="K1024" s="849"/>
      <c r="L1024" s="849"/>
      <c r="M1024" s="849"/>
      <c r="N1024" s="849">
        <v>6</v>
      </c>
      <c r="O1024" s="849">
        <v>7944</v>
      </c>
      <c r="P1024" s="837"/>
      <c r="Q1024" s="850">
        <v>1324</v>
      </c>
    </row>
    <row r="1025" spans="1:17" ht="14.4" customHeight="1" x14ac:dyDescent="0.3">
      <c r="A1025" s="831" t="s">
        <v>586</v>
      </c>
      <c r="B1025" s="832" t="s">
        <v>7953</v>
      </c>
      <c r="C1025" s="832" t="s">
        <v>6369</v>
      </c>
      <c r="D1025" s="832" t="s">
        <v>7974</v>
      </c>
      <c r="E1025" s="832" t="s">
        <v>7975</v>
      </c>
      <c r="F1025" s="849">
        <v>2</v>
      </c>
      <c r="G1025" s="849">
        <v>902</v>
      </c>
      <c r="H1025" s="849"/>
      <c r="I1025" s="849">
        <v>451</v>
      </c>
      <c r="J1025" s="849"/>
      <c r="K1025" s="849"/>
      <c r="L1025" s="849"/>
      <c r="M1025" s="849"/>
      <c r="N1025" s="849">
        <v>2</v>
      </c>
      <c r="O1025" s="849">
        <v>952</v>
      </c>
      <c r="P1025" s="837"/>
      <c r="Q1025" s="850">
        <v>476</v>
      </c>
    </row>
    <row r="1026" spans="1:17" ht="14.4" customHeight="1" x14ac:dyDescent="0.3">
      <c r="A1026" s="831" t="s">
        <v>586</v>
      </c>
      <c r="B1026" s="832" t="s">
        <v>7953</v>
      </c>
      <c r="C1026" s="832" t="s">
        <v>6369</v>
      </c>
      <c r="D1026" s="832" t="s">
        <v>7976</v>
      </c>
      <c r="E1026" s="832" t="s">
        <v>7977</v>
      </c>
      <c r="F1026" s="849">
        <v>1</v>
      </c>
      <c r="G1026" s="849">
        <v>3967</v>
      </c>
      <c r="H1026" s="849"/>
      <c r="I1026" s="849">
        <v>3967</v>
      </c>
      <c r="J1026" s="849"/>
      <c r="K1026" s="849"/>
      <c r="L1026" s="849"/>
      <c r="M1026" s="849"/>
      <c r="N1026" s="849"/>
      <c r="O1026" s="849"/>
      <c r="P1026" s="837"/>
      <c r="Q1026" s="850"/>
    </row>
    <row r="1027" spans="1:17" ht="14.4" customHeight="1" x14ac:dyDescent="0.3">
      <c r="A1027" s="831" t="s">
        <v>586</v>
      </c>
      <c r="B1027" s="832" t="s">
        <v>7953</v>
      </c>
      <c r="C1027" s="832" t="s">
        <v>6369</v>
      </c>
      <c r="D1027" s="832" t="s">
        <v>7978</v>
      </c>
      <c r="E1027" s="832" t="s">
        <v>7979</v>
      </c>
      <c r="F1027" s="849">
        <v>2</v>
      </c>
      <c r="G1027" s="849">
        <v>676</v>
      </c>
      <c r="H1027" s="849"/>
      <c r="I1027" s="849">
        <v>338</v>
      </c>
      <c r="J1027" s="849"/>
      <c r="K1027" s="849"/>
      <c r="L1027" s="849"/>
      <c r="M1027" s="849"/>
      <c r="N1027" s="849">
        <v>1</v>
      </c>
      <c r="O1027" s="849">
        <v>357</v>
      </c>
      <c r="P1027" s="837"/>
      <c r="Q1027" s="850">
        <v>357</v>
      </c>
    </row>
    <row r="1028" spans="1:17" ht="14.4" customHeight="1" x14ac:dyDescent="0.3">
      <c r="A1028" s="831" t="s">
        <v>586</v>
      </c>
      <c r="B1028" s="832" t="s">
        <v>7953</v>
      </c>
      <c r="C1028" s="832" t="s">
        <v>6369</v>
      </c>
      <c r="D1028" s="832" t="s">
        <v>7980</v>
      </c>
      <c r="E1028" s="832" t="s">
        <v>7981</v>
      </c>
      <c r="F1028" s="849">
        <v>1</v>
      </c>
      <c r="G1028" s="849">
        <v>2383</v>
      </c>
      <c r="H1028" s="849"/>
      <c r="I1028" s="849">
        <v>2383</v>
      </c>
      <c r="J1028" s="849"/>
      <c r="K1028" s="849"/>
      <c r="L1028" s="849"/>
      <c r="M1028" s="849"/>
      <c r="N1028" s="849"/>
      <c r="O1028" s="849"/>
      <c r="P1028" s="837"/>
      <c r="Q1028" s="850"/>
    </row>
    <row r="1029" spans="1:17" ht="14.4" customHeight="1" x14ac:dyDescent="0.3">
      <c r="A1029" s="831" t="s">
        <v>586</v>
      </c>
      <c r="B1029" s="832" t="s">
        <v>7953</v>
      </c>
      <c r="C1029" s="832" t="s">
        <v>6369</v>
      </c>
      <c r="D1029" s="832" t="s">
        <v>7982</v>
      </c>
      <c r="E1029" s="832" t="s">
        <v>7983</v>
      </c>
      <c r="F1029" s="849">
        <v>1</v>
      </c>
      <c r="G1029" s="849">
        <v>677</v>
      </c>
      <c r="H1029" s="849"/>
      <c r="I1029" s="849">
        <v>677</v>
      </c>
      <c r="J1029" s="849"/>
      <c r="K1029" s="849"/>
      <c r="L1029" s="849"/>
      <c r="M1029" s="849"/>
      <c r="N1029" s="849">
        <v>3</v>
      </c>
      <c r="O1029" s="849">
        <v>2142</v>
      </c>
      <c r="P1029" s="837"/>
      <c r="Q1029" s="850">
        <v>714</v>
      </c>
    </row>
    <row r="1030" spans="1:17" ht="14.4" customHeight="1" x14ac:dyDescent="0.3">
      <c r="A1030" s="831" t="s">
        <v>586</v>
      </c>
      <c r="B1030" s="832" t="s">
        <v>7953</v>
      </c>
      <c r="C1030" s="832" t="s">
        <v>6369</v>
      </c>
      <c r="D1030" s="832" t="s">
        <v>7984</v>
      </c>
      <c r="E1030" s="832" t="s">
        <v>7985</v>
      </c>
      <c r="F1030" s="849"/>
      <c r="G1030" s="849"/>
      <c r="H1030" s="849"/>
      <c r="I1030" s="849"/>
      <c r="J1030" s="849"/>
      <c r="K1030" s="849"/>
      <c r="L1030" s="849"/>
      <c r="M1030" s="849"/>
      <c r="N1030" s="849">
        <v>3</v>
      </c>
      <c r="O1030" s="849">
        <v>4338</v>
      </c>
      <c r="P1030" s="837"/>
      <c r="Q1030" s="850">
        <v>1446</v>
      </c>
    </row>
    <row r="1031" spans="1:17" ht="14.4" customHeight="1" x14ac:dyDescent="0.3">
      <c r="A1031" s="831" t="s">
        <v>586</v>
      </c>
      <c r="B1031" s="832" t="s">
        <v>7986</v>
      </c>
      <c r="C1031" s="832" t="s">
        <v>6374</v>
      </c>
      <c r="D1031" s="832" t="s">
        <v>6744</v>
      </c>
      <c r="E1031" s="832"/>
      <c r="F1031" s="849"/>
      <c r="G1031" s="849"/>
      <c r="H1031" s="849"/>
      <c r="I1031" s="849"/>
      <c r="J1031" s="849">
        <v>3</v>
      </c>
      <c r="K1031" s="849">
        <v>149.79</v>
      </c>
      <c r="L1031" s="849">
        <v>1</v>
      </c>
      <c r="M1031" s="849">
        <v>49.93</v>
      </c>
      <c r="N1031" s="849"/>
      <c r="O1031" s="849"/>
      <c r="P1031" s="837"/>
      <c r="Q1031" s="850"/>
    </row>
    <row r="1032" spans="1:17" ht="14.4" customHeight="1" x14ac:dyDescent="0.3">
      <c r="A1032" s="831" t="s">
        <v>586</v>
      </c>
      <c r="B1032" s="832" t="s">
        <v>7986</v>
      </c>
      <c r="C1032" s="832" t="s">
        <v>6374</v>
      </c>
      <c r="D1032" s="832" t="s">
        <v>6746</v>
      </c>
      <c r="E1032" s="832" t="s">
        <v>1144</v>
      </c>
      <c r="F1032" s="849">
        <v>7</v>
      </c>
      <c r="G1032" s="849">
        <v>34916.83</v>
      </c>
      <c r="H1032" s="849">
        <v>1.3999967923851222</v>
      </c>
      <c r="I1032" s="849">
        <v>4988.1185714285721</v>
      </c>
      <c r="J1032" s="849">
        <v>5</v>
      </c>
      <c r="K1032" s="849">
        <v>24940.65</v>
      </c>
      <c r="L1032" s="849">
        <v>1</v>
      </c>
      <c r="M1032" s="849">
        <v>4988.13</v>
      </c>
      <c r="N1032" s="849">
        <v>14</v>
      </c>
      <c r="O1032" s="849">
        <v>69833.820000000007</v>
      </c>
      <c r="P1032" s="837">
        <v>2.8000000000000003</v>
      </c>
      <c r="Q1032" s="850">
        <v>4988.13</v>
      </c>
    </row>
    <row r="1033" spans="1:17" ht="14.4" customHeight="1" x14ac:dyDescent="0.3">
      <c r="A1033" s="831" t="s">
        <v>586</v>
      </c>
      <c r="B1033" s="832" t="s">
        <v>7986</v>
      </c>
      <c r="C1033" s="832" t="s">
        <v>6374</v>
      </c>
      <c r="D1033" s="832" t="s">
        <v>6747</v>
      </c>
      <c r="E1033" s="832" t="s">
        <v>2163</v>
      </c>
      <c r="F1033" s="849">
        <v>130</v>
      </c>
      <c r="G1033" s="849">
        <v>14585.85</v>
      </c>
      <c r="H1033" s="849">
        <v>0.94147448839959302</v>
      </c>
      <c r="I1033" s="849">
        <v>112.19884615384616</v>
      </c>
      <c r="J1033" s="849">
        <v>182</v>
      </c>
      <c r="K1033" s="849">
        <v>15492.560000000001</v>
      </c>
      <c r="L1033" s="849">
        <v>1</v>
      </c>
      <c r="M1033" s="849">
        <v>85.123956043956056</v>
      </c>
      <c r="N1033" s="849">
        <v>236.5</v>
      </c>
      <c r="O1033" s="849">
        <v>18938.919999999998</v>
      </c>
      <c r="P1033" s="837">
        <v>1.2224525836917848</v>
      </c>
      <c r="Q1033" s="850">
        <v>80.08</v>
      </c>
    </row>
    <row r="1034" spans="1:17" ht="14.4" customHeight="1" x14ac:dyDescent="0.3">
      <c r="A1034" s="831" t="s">
        <v>586</v>
      </c>
      <c r="B1034" s="832" t="s">
        <v>7986</v>
      </c>
      <c r="C1034" s="832" t="s">
        <v>6374</v>
      </c>
      <c r="D1034" s="832" t="s">
        <v>6750</v>
      </c>
      <c r="E1034" s="832" t="s">
        <v>6751</v>
      </c>
      <c r="F1034" s="849">
        <v>5</v>
      </c>
      <c r="G1034" s="849">
        <v>402.15</v>
      </c>
      <c r="H1034" s="849"/>
      <c r="I1034" s="849">
        <v>80.429999999999993</v>
      </c>
      <c r="J1034" s="849"/>
      <c r="K1034" s="849"/>
      <c r="L1034" s="849"/>
      <c r="M1034" s="849"/>
      <c r="N1034" s="849"/>
      <c r="O1034" s="849"/>
      <c r="P1034" s="837"/>
      <c r="Q1034" s="850"/>
    </row>
    <row r="1035" spans="1:17" ht="14.4" customHeight="1" x14ac:dyDescent="0.3">
      <c r="A1035" s="831" t="s">
        <v>586</v>
      </c>
      <c r="B1035" s="832" t="s">
        <v>7986</v>
      </c>
      <c r="C1035" s="832" t="s">
        <v>6374</v>
      </c>
      <c r="D1035" s="832" t="s">
        <v>6750</v>
      </c>
      <c r="E1035" s="832"/>
      <c r="F1035" s="849">
        <v>10</v>
      </c>
      <c r="G1035" s="849">
        <v>804.3</v>
      </c>
      <c r="H1035" s="849"/>
      <c r="I1035" s="849">
        <v>80.429999999999993</v>
      </c>
      <c r="J1035" s="849"/>
      <c r="K1035" s="849"/>
      <c r="L1035" s="849"/>
      <c r="M1035" s="849"/>
      <c r="N1035" s="849"/>
      <c r="O1035" s="849"/>
      <c r="P1035" s="837"/>
      <c r="Q1035" s="850"/>
    </row>
    <row r="1036" spans="1:17" ht="14.4" customHeight="1" x14ac:dyDescent="0.3">
      <c r="A1036" s="831" t="s">
        <v>586</v>
      </c>
      <c r="B1036" s="832" t="s">
        <v>7986</v>
      </c>
      <c r="C1036" s="832" t="s">
        <v>6374</v>
      </c>
      <c r="D1036" s="832" t="s">
        <v>6752</v>
      </c>
      <c r="E1036" s="832" t="s">
        <v>1237</v>
      </c>
      <c r="F1036" s="849">
        <v>1357</v>
      </c>
      <c r="G1036" s="849">
        <v>79267.350000000006</v>
      </c>
      <c r="H1036" s="849">
        <v>1.0961137341405971</v>
      </c>
      <c r="I1036" s="849">
        <v>58.413669859985269</v>
      </c>
      <c r="J1036" s="849">
        <v>1238.3</v>
      </c>
      <c r="K1036" s="849">
        <v>72316.72</v>
      </c>
      <c r="L1036" s="849">
        <v>1</v>
      </c>
      <c r="M1036" s="849">
        <v>58.400000000000006</v>
      </c>
      <c r="N1036" s="849">
        <v>1480</v>
      </c>
      <c r="O1036" s="849">
        <v>86432</v>
      </c>
      <c r="P1036" s="837">
        <v>1.1951869498506016</v>
      </c>
      <c r="Q1036" s="850">
        <v>58.4</v>
      </c>
    </row>
    <row r="1037" spans="1:17" ht="14.4" customHeight="1" x14ac:dyDescent="0.3">
      <c r="A1037" s="831" t="s">
        <v>586</v>
      </c>
      <c r="B1037" s="832" t="s">
        <v>7986</v>
      </c>
      <c r="C1037" s="832" t="s">
        <v>6374</v>
      </c>
      <c r="D1037" s="832" t="s">
        <v>6753</v>
      </c>
      <c r="E1037" s="832" t="s">
        <v>6754</v>
      </c>
      <c r="F1037" s="849">
        <v>26</v>
      </c>
      <c r="G1037" s="849">
        <v>17999.43</v>
      </c>
      <c r="H1037" s="849"/>
      <c r="I1037" s="849">
        <v>692.28576923076923</v>
      </c>
      <c r="J1037" s="849"/>
      <c r="K1037" s="849"/>
      <c r="L1037" s="849"/>
      <c r="M1037" s="849"/>
      <c r="N1037" s="849">
        <v>8</v>
      </c>
      <c r="O1037" s="849">
        <v>5538.32</v>
      </c>
      <c r="P1037" s="837"/>
      <c r="Q1037" s="850">
        <v>692.29</v>
      </c>
    </row>
    <row r="1038" spans="1:17" ht="14.4" customHeight="1" x14ac:dyDescent="0.3">
      <c r="A1038" s="831" t="s">
        <v>586</v>
      </c>
      <c r="B1038" s="832" t="s">
        <v>7986</v>
      </c>
      <c r="C1038" s="832" t="s">
        <v>6374</v>
      </c>
      <c r="D1038" s="832" t="s">
        <v>6757</v>
      </c>
      <c r="E1038" s="832" t="s">
        <v>1771</v>
      </c>
      <c r="F1038" s="849">
        <v>1</v>
      </c>
      <c r="G1038" s="849">
        <v>12013.4</v>
      </c>
      <c r="H1038" s="849">
        <v>1.6666666666666665</v>
      </c>
      <c r="I1038" s="849">
        <v>12013.4</v>
      </c>
      <c r="J1038" s="849">
        <v>0.6</v>
      </c>
      <c r="K1038" s="849">
        <v>7208.04</v>
      </c>
      <c r="L1038" s="849">
        <v>1</v>
      </c>
      <c r="M1038" s="849">
        <v>12013.4</v>
      </c>
      <c r="N1038" s="849"/>
      <c r="O1038" s="849"/>
      <c r="P1038" s="837"/>
      <c r="Q1038" s="850"/>
    </row>
    <row r="1039" spans="1:17" ht="14.4" customHeight="1" x14ac:dyDescent="0.3">
      <c r="A1039" s="831" t="s">
        <v>586</v>
      </c>
      <c r="B1039" s="832" t="s">
        <v>7986</v>
      </c>
      <c r="C1039" s="832" t="s">
        <v>6374</v>
      </c>
      <c r="D1039" s="832" t="s">
        <v>7987</v>
      </c>
      <c r="E1039" s="832" t="s">
        <v>7988</v>
      </c>
      <c r="F1039" s="849"/>
      <c r="G1039" s="849"/>
      <c r="H1039" s="849"/>
      <c r="I1039" s="849"/>
      <c r="J1039" s="849">
        <v>16</v>
      </c>
      <c r="K1039" s="849">
        <v>53602.080000000002</v>
      </c>
      <c r="L1039" s="849">
        <v>1</v>
      </c>
      <c r="M1039" s="849">
        <v>3350.13</v>
      </c>
      <c r="N1039" s="849"/>
      <c r="O1039" s="849"/>
      <c r="P1039" s="837"/>
      <c r="Q1039" s="850"/>
    </row>
    <row r="1040" spans="1:17" ht="14.4" customHeight="1" x14ac:dyDescent="0.3">
      <c r="A1040" s="831" t="s">
        <v>586</v>
      </c>
      <c r="B1040" s="832" t="s">
        <v>7986</v>
      </c>
      <c r="C1040" s="832" t="s">
        <v>6374</v>
      </c>
      <c r="D1040" s="832" t="s">
        <v>6758</v>
      </c>
      <c r="E1040" s="832" t="s">
        <v>6759</v>
      </c>
      <c r="F1040" s="849"/>
      <c r="G1040" s="849"/>
      <c r="H1040" s="849"/>
      <c r="I1040" s="849"/>
      <c r="J1040" s="849">
        <v>0.2</v>
      </c>
      <c r="K1040" s="849">
        <v>988.78</v>
      </c>
      <c r="L1040" s="849">
        <v>1</v>
      </c>
      <c r="M1040" s="849">
        <v>4943.8999999999996</v>
      </c>
      <c r="N1040" s="849"/>
      <c r="O1040" s="849"/>
      <c r="P1040" s="837"/>
      <c r="Q1040" s="850"/>
    </row>
    <row r="1041" spans="1:17" ht="14.4" customHeight="1" x14ac:dyDescent="0.3">
      <c r="A1041" s="831" t="s">
        <v>586</v>
      </c>
      <c r="B1041" s="832" t="s">
        <v>7986</v>
      </c>
      <c r="C1041" s="832" t="s">
        <v>6374</v>
      </c>
      <c r="D1041" s="832" t="s">
        <v>6760</v>
      </c>
      <c r="E1041" s="832" t="s">
        <v>6761</v>
      </c>
      <c r="F1041" s="849"/>
      <c r="G1041" s="849"/>
      <c r="H1041" s="849"/>
      <c r="I1041" s="849"/>
      <c r="J1041" s="849">
        <v>25</v>
      </c>
      <c r="K1041" s="849">
        <v>965.25</v>
      </c>
      <c r="L1041" s="849">
        <v>1</v>
      </c>
      <c r="M1041" s="849">
        <v>38.61</v>
      </c>
      <c r="N1041" s="849"/>
      <c r="O1041" s="849"/>
      <c r="P1041" s="837"/>
      <c r="Q1041" s="850"/>
    </row>
    <row r="1042" spans="1:17" ht="14.4" customHeight="1" x14ac:dyDescent="0.3">
      <c r="A1042" s="831" t="s">
        <v>586</v>
      </c>
      <c r="B1042" s="832" t="s">
        <v>7986</v>
      </c>
      <c r="C1042" s="832" t="s">
        <v>6374</v>
      </c>
      <c r="D1042" s="832" t="s">
        <v>6762</v>
      </c>
      <c r="E1042" s="832" t="s">
        <v>6763</v>
      </c>
      <c r="F1042" s="849">
        <v>26.799999999999997</v>
      </c>
      <c r="G1042" s="849">
        <v>10366.200000000001</v>
      </c>
      <c r="H1042" s="849">
        <v>0.893792033109157</v>
      </c>
      <c r="I1042" s="849">
        <v>386.79850746268664</v>
      </c>
      <c r="J1042" s="849">
        <v>30.000000000000004</v>
      </c>
      <c r="K1042" s="849">
        <v>11597.999999999998</v>
      </c>
      <c r="L1042" s="849">
        <v>1</v>
      </c>
      <c r="M1042" s="849">
        <v>386.59999999999991</v>
      </c>
      <c r="N1042" s="849">
        <v>26.7</v>
      </c>
      <c r="O1042" s="849">
        <v>10322.219999999999</v>
      </c>
      <c r="P1042" s="837">
        <v>0.89000000000000012</v>
      </c>
      <c r="Q1042" s="850">
        <v>386.59999999999997</v>
      </c>
    </row>
    <row r="1043" spans="1:17" ht="14.4" customHeight="1" x14ac:dyDescent="0.3">
      <c r="A1043" s="831" t="s">
        <v>586</v>
      </c>
      <c r="B1043" s="832" t="s">
        <v>7986</v>
      </c>
      <c r="C1043" s="832" t="s">
        <v>6374</v>
      </c>
      <c r="D1043" s="832" t="s">
        <v>7989</v>
      </c>
      <c r="E1043" s="832" t="s">
        <v>7990</v>
      </c>
      <c r="F1043" s="849">
        <v>2</v>
      </c>
      <c r="G1043" s="849">
        <v>77.22</v>
      </c>
      <c r="H1043" s="849"/>
      <c r="I1043" s="849">
        <v>38.61</v>
      </c>
      <c r="J1043" s="849"/>
      <c r="K1043" s="849"/>
      <c r="L1043" s="849"/>
      <c r="M1043" s="849"/>
      <c r="N1043" s="849">
        <v>7</v>
      </c>
      <c r="O1043" s="849">
        <v>270.27</v>
      </c>
      <c r="P1043" s="837"/>
      <c r="Q1043" s="850">
        <v>38.61</v>
      </c>
    </row>
    <row r="1044" spans="1:17" ht="14.4" customHeight="1" x14ac:dyDescent="0.3">
      <c r="A1044" s="831" t="s">
        <v>586</v>
      </c>
      <c r="B1044" s="832" t="s">
        <v>7986</v>
      </c>
      <c r="C1044" s="832" t="s">
        <v>6374</v>
      </c>
      <c r="D1044" s="832" t="s">
        <v>6764</v>
      </c>
      <c r="E1044" s="832" t="s">
        <v>1508</v>
      </c>
      <c r="F1044" s="849">
        <v>3</v>
      </c>
      <c r="G1044" s="849">
        <v>24705.449999999997</v>
      </c>
      <c r="H1044" s="849">
        <v>0.28594667981499744</v>
      </c>
      <c r="I1044" s="849">
        <v>8235.15</v>
      </c>
      <c r="J1044" s="849">
        <v>10</v>
      </c>
      <c r="K1044" s="849">
        <v>86398.799999999988</v>
      </c>
      <c r="L1044" s="849">
        <v>1</v>
      </c>
      <c r="M1044" s="849">
        <v>8639.8799999999992</v>
      </c>
      <c r="N1044" s="849">
        <v>2</v>
      </c>
      <c r="O1044" s="849">
        <v>18316.54</v>
      </c>
      <c r="P1044" s="837">
        <v>0.211999935184285</v>
      </c>
      <c r="Q1044" s="850">
        <v>9158.27</v>
      </c>
    </row>
    <row r="1045" spans="1:17" ht="14.4" customHeight="1" x14ac:dyDescent="0.3">
      <c r="A1045" s="831" t="s">
        <v>586</v>
      </c>
      <c r="B1045" s="832" t="s">
        <v>7986</v>
      </c>
      <c r="C1045" s="832" t="s">
        <v>6374</v>
      </c>
      <c r="D1045" s="832" t="s">
        <v>6766</v>
      </c>
      <c r="E1045" s="832" t="s">
        <v>6767</v>
      </c>
      <c r="F1045" s="849">
        <v>25</v>
      </c>
      <c r="G1045" s="849">
        <v>1089.8499999999999</v>
      </c>
      <c r="H1045" s="849">
        <v>2.5416277985074625</v>
      </c>
      <c r="I1045" s="849">
        <v>43.593999999999994</v>
      </c>
      <c r="J1045" s="849">
        <v>10</v>
      </c>
      <c r="K1045" s="849">
        <v>428.8</v>
      </c>
      <c r="L1045" s="849">
        <v>1</v>
      </c>
      <c r="M1045" s="849">
        <v>42.88</v>
      </c>
      <c r="N1045" s="849"/>
      <c r="O1045" s="849"/>
      <c r="P1045" s="837"/>
      <c r="Q1045" s="850"/>
    </row>
    <row r="1046" spans="1:17" ht="14.4" customHeight="1" x14ac:dyDescent="0.3">
      <c r="A1046" s="831" t="s">
        <v>586</v>
      </c>
      <c r="B1046" s="832" t="s">
        <v>7986</v>
      </c>
      <c r="C1046" s="832" t="s">
        <v>6374</v>
      </c>
      <c r="D1046" s="832" t="s">
        <v>6768</v>
      </c>
      <c r="E1046" s="832" t="s">
        <v>6769</v>
      </c>
      <c r="F1046" s="849"/>
      <c r="G1046" s="849"/>
      <c r="H1046" s="849"/>
      <c r="I1046" s="849"/>
      <c r="J1046" s="849">
        <v>0.2</v>
      </c>
      <c r="K1046" s="849">
        <v>108.69</v>
      </c>
      <c r="L1046" s="849">
        <v>1</v>
      </c>
      <c r="M1046" s="849">
        <v>543.44999999999993</v>
      </c>
      <c r="N1046" s="849"/>
      <c r="O1046" s="849"/>
      <c r="P1046" s="837"/>
      <c r="Q1046" s="850"/>
    </row>
    <row r="1047" spans="1:17" ht="14.4" customHeight="1" x14ac:dyDescent="0.3">
      <c r="A1047" s="831" t="s">
        <v>586</v>
      </c>
      <c r="B1047" s="832" t="s">
        <v>7986</v>
      </c>
      <c r="C1047" s="832" t="s">
        <v>6374</v>
      </c>
      <c r="D1047" s="832" t="s">
        <v>6770</v>
      </c>
      <c r="E1047" s="832" t="s">
        <v>6771</v>
      </c>
      <c r="F1047" s="849">
        <v>38</v>
      </c>
      <c r="G1047" s="849">
        <v>2934.36</v>
      </c>
      <c r="H1047" s="849"/>
      <c r="I1047" s="849">
        <v>77.22</v>
      </c>
      <c r="J1047" s="849"/>
      <c r="K1047" s="849"/>
      <c r="L1047" s="849"/>
      <c r="M1047" s="849"/>
      <c r="N1047" s="849">
        <v>18.399999999999999</v>
      </c>
      <c r="O1047" s="849">
        <v>1420.82</v>
      </c>
      <c r="P1047" s="837"/>
      <c r="Q1047" s="850">
        <v>77.218478260869574</v>
      </c>
    </row>
    <row r="1048" spans="1:17" ht="14.4" customHeight="1" x14ac:dyDescent="0.3">
      <c r="A1048" s="831" t="s">
        <v>586</v>
      </c>
      <c r="B1048" s="832" t="s">
        <v>7986</v>
      </c>
      <c r="C1048" s="832" t="s">
        <v>6374</v>
      </c>
      <c r="D1048" s="832" t="s">
        <v>6774</v>
      </c>
      <c r="E1048" s="832" t="s">
        <v>6775</v>
      </c>
      <c r="F1048" s="849">
        <v>66.599999999999994</v>
      </c>
      <c r="G1048" s="849">
        <v>23277.090000000004</v>
      </c>
      <c r="H1048" s="849">
        <v>1.0762180631201281</v>
      </c>
      <c r="I1048" s="849">
        <v>349.50585585585594</v>
      </c>
      <c r="J1048" s="849">
        <v>79.599999999999994</v>
      </c>
      <c r="K1048" s="849">
        <v>21628.6</v>
      </c>
      <c r="L1048" s="849">
        <v>1</v>
      </c>
      <c r="M1048" s="849">
        <v>271.71608040201005</v>
      </c>
      <c r="N1048" s="849">
        <v>39.799999999999997</v>
      </c>
      <c r="O1048" s="849">
        <v>10814.329999999998</v>
      </c>
      <c r="P1048" s="837">
        <v>0.50000138705232877</v>
      </c>
      <c r="Q1048" s="850">
        <v>271.71683417085427</v>
      </c>
    </row>
    <row r="1049" spans="1:17" ht="14.4" customHeight="1" x14ac:dyDescent="0.3">
      <c r="A1049" s="831" t="s">
        <v>586</v>
      </c>
      <c r="B1049" s="832" t="s">
        <v>7986</v>
      </c>
      <c r="C1049" s="832" t="s">
        <v>6374</v>
      </c>
      <c r="D1049" s="832" t="s">
        <v>6778</v>
      </c>
      <c r="E1049" s="832" t="s">
        <v>6779</v>
      </c>
      <c r="F1049" s="849">
        <v>42</v>
      </c>
      <c r="G1049" s="849">
        <v>3668.1600000000003</v>
      </c>
      <c r="H1049" s="849"/>
      <c r="I1049" s="849">
        <v>87.337142857142865</v>
      </c>
      <c r="J1049" s="849"/>
      <c r="K1049" s="849"/>
      <c r="L1049" s="849"/>
      <c r="M1049" s="849"/>
      <c r="N1049" s="849">
        <v>4</v>
      </c>
      <c r="O1049" s="849">
        <v>319.92</v>
      </c>
      <c r="P1049" s="837"/>
      <c r="Q1049" s="850">
        <v>79.98</v>
      </c>
    </row>
    <row r="1050" spans="1:17" ht="14.4" customHeight="1" x14ac:dyDescent="0.3">
      <c r="A1050" s="831" t="s">
        <v>586</v>
      </c>
      <c r="B1050" s="832" t="s">
        <v>7986</v>
      </c>
      <c r="C1050" s="832" t="s">
        <v>6374</v>
      </c>
      <c r="D1050" s="832" t="s">
        <v>6780</v>
      </c>
      <c r="E1050" s="832" t="s">
        <v>6781</v>
      </c>
      <c r="F1050" s="849">
        <v>40</v>
      </c>
      <c r="G1050" s="849">
        <v>1567.2</v>
      </c>
      <c r="H1050" s="849"/>
      <c r="I1050" s="849">
        <v>39.18</v>
      </c>
      <c r="J1050" s="849"/>
      <c r="K1050" s="849"/>
      <c r="L1050" s="849"/>
      <c r="M1050" s="849"/>
      <c r="N1050" s="849"/>
      <c r="O1050" s="849"/>
      <c r="P1050" s="837"/>
      <c r="Q1050" s="850"/>
    </row>
    <row r="1051" spans="1:17" ht="14.4" customHeight="1" x14ac:dyDescent="0.3">
      <c r="A1051" s="831" t="s">
        <v>586</v>
      </c>
      <c r="B1051" s="832" t="s">
        <v>7986</v>
      </c>
      <c r="C1051" s="832" t="s">
        <v>6374</v>
      </c>
      <c r="D1051" s="832" t="s">
        <v>6785</v>
      </c>
      <c r="E1051" s="832" t="s">
        <v>1150</v>
      </c>
      <c r="F1051" s="849"/>
      <c r="G1051" s="849"/>
      <c r="H1051" s="849"/>
      <c r="I1051" s="849"/>
      <c r="J1051" s="849">
        <v>2</v>
      </c>
      <c r="K1051" s="849">
        <v>8629.82</v>
      </c>
      <c r="L1051" s="849">
        <v>1</v>
      </c>
      <c r="M1051" s="849">
        <v>4314.91</v>
      </c>
      <c r="N1051" s="849"/>
      <c r="O1051" s="849"/>
      <c r="P1051" s="837"/>
      <c r="Q1051" s="850"/>
    </row>
    <row r="1052" spans="1:17" ht="14.4" customHeight="1" x14ac:dyDescent="0.3">
      <c r="A1052" s="831" t="s">
        <v>586</v>
      </c>
      <c r="B1052" s="832" t="s">
        <v>7986</v>
      </c>
      <c r="C1052" s="832" t="s">
        <v>6374</v>
      </c>
      <c r="D1052" s="832" t="s">
        <v>6786</v>
      </c>
      <c r="E1052" s="832" t="s">
        <v>1150</v>
      </c>
      <c r="F1052" s="849"/>
      <c r="G1052" s="849"/>
      <c r="H1052" s="849"/>
      <c r="I1052" s="849"/>
      <c r="J1052" s="849">
        <v>11</v>
      </c>
      <c r="K1052" s="849">
        <v>94928.13</v>
      </c>
      <c r="L1052" s="849">
        <v>1</v>
      </c>
      <c r="M1052" s="849">
        <v>8629.83</v>
      </c>
      <c r="N1052" s="849"/>
      <c r="O1052" s="849"/>
      <c r="P1052" s="837"/>
      <c r="Q1052" s="850"/>
    </row>
    <row r="1053" spans="1:17" ht="14.4" customHeight="1" x14ac:dyDescent="0.3">
      <c r="A1053" s="831" t="s">
        <v>586</v>
      </c>
      <c r="B1053" s="832" t="s">
        <v>7986</v>
      </c>
      <c r="C1053" s="832" t="s">
        <v>6374</v>
      </c>
      <c r="D1053" s="832" t="s">
        <v>7991</v>
      </c>
      <c r="E1053" s="832" t="s">
        <v>7992</v>
      </c>
      <c r="F1053" s="849">
        <v>1.2</v>
      </c>
      <c r="G1053" s="849">
        <v>508.76</v>
      </c>
      <c r="H1053" s="849">
        <v>0.66870835031085296</v>
      </c>
      <c r="I1053" s="849">
        <v>423.9666666666667</v>
      </c>
      <c r="J1053" s="849">
        <v>2.8</v>
      </c>
      <c r="K1053" s="849">
        <v>760.81</v>
      </c>
      <c r="L1053" s="849">
        <v>1</v>
      </c>
      <c r="M1053" s="849">
        <v>271.71785714285716</v>
      </c>
      <c r="N1053" s="849"/>
      <c r="O1053" s="849"/>
      <c r="P1053" s="837"/>
      <c r="Q1053" s="850"/>
    </row>
    <row r="1054" spans="1:17" ht="14.4" customHeight="1" x14ac:dyDescent="0.3">
      <c r="A1054" s="831" t="s">
        <v>586</v>
      </c>
      <c r="B1054" s="832" t="s">
        <v>7986</v>
      </c>
      <c r="C1054" s="832" t="s">
        <v>6374</v>
      </c>
      <c r="D1054" s="832" t="s">
        <v>7993</v>
      </c>
      <c r="E1054" s="832" t="s">
        <v>6788</v>
      </c>
      <c r="F1054" s="849"/>
      <c r="G1054" s="849"/>
      <c r="H1054" s="849"/>
      <c r="I1054" s="849"/>
      <c r="J1054" s="849"/>
      <c r="K1054" s="849"/>
      <c r="L1054" s="849"/>
      <c r="M1054" s="849"/>
      <c r="N1054" s="849">
        <v>3</v>
      </c>
      <c r="O1054" s="849">
        <v>328.8</v>
      </c>
      <c r="P1054" s="837"/>
      <c r="Q1054" s="850">
        <v>109.60000000000001</v>
      </c>
    </row>
    <row r="1055" spans="1:17" ht="14.4" customHeight="1" x14ac:dyDescent="0.3">
      <c r="A1055" s="831" t="s">
        <v>586</v>
      </c>
      <c r="B1055" s="832" t="s">
        <v>7986</v>
      </c>
      <c r="C1055" s="832" t="s">
        <v>6374</v>
      </c>
      <c r="D1055" s="832" t="s">
        <v>6787</v>
      </c>
      <c r="E1055" s="832" t="s">
        <v>6788</v>
      </c>
      <c r="F1055" s="849">
        <v>44</v>
      </c>
      <c r="G1055" s="849">
        <v>9744.4</v>
      </c>
      <c r="H1055" s="849">
        <v>2.6149635036496348</v>
      </c>
      <c r="I1055" s="849">
        <v>221.46363636363637</v>
      </c>
      <c r="J1055" s="849">
        <v>17</v>
      </c>
      <c r="K1055" s="849">
        <v>3726.4</v>
      </c>
      <c r="L1055" s="849">
        <v>1</v>
      </c>
      <c r="M1055" s="849">
        <v>219.20000000000002</v>
      </c>
      <c r="N1055" s="849">
        <v>17</v>
      </c>
      <c r="O1055" s="849">
        <v>3726.3999999999996</v>
      </c>
      <c r="P1055" s="837">
        <v>0.99999999999999989</v>
      </c>
      <c r="Q1055" s="850">
        <v>219.2</v>
      </c>
    </row>
    <row r="1056" spans="1:17" ht="14.4" customHeight="1" x14ac:dyDescent="0.3">
      <c r="A1056" s="831" t="s">
        <v>586</v>
      </c>
      <c r="B1056" s="832" t="s">
        <v>7986</v>
      </c>
      <c r="C1056" s="832" t="s">
        <v>6374</v>
      </c>
      <c r="D1056" s="832" t="s">
        <v>6789</v>
      </c>
      <c r="E1056" s="832" t="s">
        <v>6790</v>
      </c>
      <c r="F1056" s="849">
        <v>21</v>
      </c>
      <c r="G1056" s="849">
        <v>1380.75</v>
      </c>
      <c r="H1056" s="849"/>
      <c r="I1056" s="849">
        <v>65.75</v>
      </c>
      <c r="J1056" s="849"/>
      <c r="K1056" s="849"/>
      <c r="L1056" s="849"/>
      <c r="M1056" s="849"/>
      <c r="N1056" s="849"/>
      <c r="O1056" s="849"/>
      <c r="P1056" s="837"/>
      <c r="Q1056" s="850"/>
    </row>
    <row r="1057" spans="1:17" ht="14.4" customHeight="1" x14ac:dyDescent="0.3">
      <c r="A1057" s="831" t="s">
        <v>586</v>
      </c>
      <c r="B1057" s="832" t="s">
        <v>7986</v>
      </c>
      <c r="C1057" s="832" t="s">
        <v>6374</v>
      </c>
      <c r="D1057" s="832" t="s">
        <v>6791</v>
      </c>
      <c r="E1057" s="832" t="s">
        <v>1207</v>
      </c>
      <c r="F1057" s="849">
        <v>2.9</v>
      </c>
      <c r="G1057" s="849">
        <v>268.84000000000003</v>
      </c>
      <c r="H1057" s="849">
        <v>1.0034338608539863</v>
      </c>
      <c r="I1057" s="849">
        <v>92.703448275862087</v>
      </c>
      <c r="J1057" s="849">
        <v>3.4</v>
      </c>
      <c r="K1057" s="849">
        <v>267.92</v>
      </c>
      <c r="L1057" s="849">
        <v>1</v>
      </c>
      <c r="M1057" s="849">
        <v>78.800000000000011</v>
      </c>
      <c r="N1057" s="849">
        <v>8.6999999999999993</v>
      </c>
      <c r="O1057" s="849">
        <v>685.61</v>
      </c>
      <c r="P1057" s="837">
        <v>2.5590101522842637</v>
      </c>
      <c r="Q1057" s="850">
        <v>78.805747126436785</v>
      </c>
    </row>
    <row r="1058" spans="1:17" ht="14.4" customHeight="1" x14ac:dyDescent="0.3">
      <c r="A1058" s="831" t="s">
        <v>586</v>
      </c>
      <c r="B1058" s="832" t="s">
        <v>7986</v>
      </c>
      <c r="C1058" s="832" t="s">
        <v>6374</v>
      </c>
      <c r="D1058" s="832" t="s">
        <v>6791</v>
      </c>
      <c r="E1058" s="832" t="s">
        <v>2702</v>
      </c>
      <c r="F1058" s="849">
        <v>1.7</v>
      </c>
      <c r="G1058" s="849">
        <v>157.61000000000001</v>
      </c>
      <c r="H1058" s="849">
        <v>0.90914859252422708</v>
      </c>
      <c r="I1058" s="849">
        <v>92.711764705882359</v>
      </c>
      <c r="J1058" s="849">
        <v>2.1999999999999997</v>
      </c>
      <c r="K1058" s="849">
        <v>173.36</v>
      </c>
      <c r="L1058" s="849">
        <v>1</v>
      </c>
      <c r="M1058" s="849">
        <v>78.800000000000011</v>
      </c>
      <c r="N1058" s="849">
        <v>2.4</v>
      </c>
      <c r="O1058" s="849">
        <v>189.14</v>
      </c>
      <c r="P1058" s="837">
        <v>1.0910244577757267</v>
      </c>
      <c r="Q1058" s="850">
        <v>78.808333333333337</v>
      </c>
    </row>
    <row r="1059" spans="1:17" ht="14.4" customHeight="1" x14ac:dyDescent="0.3">
      <c r="A1059" s="831" t="s">
        <v>586</v>
      </c>
      <c r="B1059" s="832" t="s">
        <v>7986</v>
      </c>
      <c r="C1059" s="832" t="s">
        <v>6374</v>
      </c>
      <c r="D1059" s="832" t="s">
        <v>6792</v>
      </c>
      <c r="E1059" s="832" t="s">
        <v>1825</v>
      </c>
      <c r="F1059" s="849">
        <v>44</v>
      </c>
      <c r="G1059" s="849">
        <v>3086.6</v>
      </c>
      <c r="H1059" s="849">
        <v>0.20657276995305165</v>
      </c>
      <c r="I1059" s="849">
        <v>70.149999999999991</v>
      </c>
      <c r="J1059" s="849">
        <v>213</v>
      </c>
      <c r="K1059" s="849">
        <v>14941.949999999999</v>
      </c>
      <c r="L1059" s="849">
        <v>1</v>
      </c>
      <c r="M1059" s="849">
        <v>70.149999999999991</v>
      </c>
      <c r="N1059" s="849">
        <v>21</v>
      </c>
      <c r="O1059" s="849">
        <v>926.73</v>
      </c>
      <c r="P1059" s="837">
        <v>6.2022025237669788E-2</v>
      </c>
      <c r="Q1059" s="850">
        <v>44.13</v>
      </c>
    </row>
    <row r="1060" spans="1:17" ht="14.4" customHeight="1" x14ac:dyDescent="0.3">
      <c r="A1060" s="831" t="s">
        <v>586</v>
      </c>
      <c r="B1060" s="832" t="s">
        <v>7986</v>
      </c>
      <c r="C1060" s="832" t="s">
        <v>6374</v>
      </c>
      <c r="D1060" s="832" t="s">
        <v>6793</v>
      </c>
      <c r="E1060" s="832" t="s">
        <v>6794</v>
      </c>
      <c r="F1060" s="849"/>
      <c r="G1060" s="849"/>
      <c r="H1060" s="849"/>
      <c r="I1060" s="849"/>
      <c r="J1060" s="849">
        <v>0.75</v>
      </c>
      <c r="K1060" s="849">
        <v>573.9</v>
      </c>
      <c r="L1060" s="849">
        <v>1</v>
      </c>
      <c r="M1060" s="849">
        <v>765.19999999999993</v>
      </c>
      <c r="N1060" s="849">
        <v>1.35</v>
      </c>
      <c r="O1060" s="849">
        <v>1033.02</v>
      </c>
      <c r="P1060" s="837">
        <v>1.8</v>
      </c>
      <c r="Q1060" s="850">
        <v>765.19999999999993</v>
      </c>
    </row>
    <row r="1061" spans="1:17" ht="14.4" customHeight="1" x14ac:dyDescent="0.3">
      <c r="A1061" s="831" t="s">
        <v>586</v>
      </c>
      <c r="B1061" s="832" t="s">
        <v>7986</v>
      </c>
      <c r="C1061" s="832" t="s">
        <v>6374</v>
      </c>
      <c r="D1061" s="832" t="s">
        <v>6795</v>
      </c>
      <c r="E1061" s="832" t="s">
        <v>6794</v>
      </c>
      <c r="F1061" s="849"/>
      <c r="G1061" s="849"/>
      <c r="H1061" s="849"/>
      <c r="I1061" s="849"/>
      <c r="J1061" s="849"/>
      <c r="K1061" s="849"/>
      <c r="L1061" s="849"/>
      <c r="M1061" s="849"/>
      <c r="N1061" s="849">
        <v>0.6</v>
      </c>
      <c r="O1061" s="849">
        <v>229.12</v>
      </c>
      <c r="P1061" s="837"/>
      <c r="Q1061" s="850">
        <v>381.86666666666667</v>
      </c>
    </row>
    <row r="1062" spans="1:17" ht="14.4" customHeight="1" x14ac:dyDescent="0.3">
      <c r="A1062" s="831" t="s">
        <v>586</v>
      </c>
      <c r="B1062" s="832" t="s">
        <v>7986</v>
      </c>
      <c r="C1062" s="832" t="s">
        <v>6374</v>
      </c>
      <c r="D1062" s="832" t="s">
        <v>7994</v>
      </c>
      <c r="E1062" s="832" t="s">
        <v>6799</v>
      </c>
      <c r="F1062" s="849">
        <v>2.6</v>
      </c>
      <c r="G1062" s="849">
        <v>1559.48</v>
      </c>
      <c r="H1062" s="849"/>
      <c r="I1062" s="849">
        <v>599.79999999999995</v>
      </c>
      <c r="J1062" s="849"/>
      <c r="K1062" s="849"/>
      <c r="L1062" s="849"/>
      <c r="M1062" s="849"/>
      <c r="N1062" s="849"/>
      <c r="O1062" s="849"/>
      <c r="P1062" s="837"/>
      <c r="Q1062" s="850"/>
    </row>
    <row r="1063" spans="1:17" ht="14.4" customHeight="1" x14ac:dyDescent="0.3">
      <c r="A1063" s="831" t="s">
        <v>586</v>
      </c>
      <c r="B1063" s="832" t="s">
        <v>7986</v>
      </c>
      <c r="C1063" s="832" t="s">
        <v>6374</v>
      </c>
      <c r="D1063" s="832" t="s">
        <v>6798</v>
      </c>
      <c r="E1063" s="832" t="s">
        <v>6799</v>
      </c>
      <c r="F1063" s="849">
        <v>3.6</v>
      </c>
      <c r="G1063" s="849">
        <v>2879.19</v>
      </c>
      <c r="H1063" s="849"/>
      <c r="I1063" s="849">
        <v>799.77499999999998</v>
      </c>
      <c r="J1063" s="849"/>
      <c r="K1063" s="849"/>
      <c r="L1063" s="849"/>
      <c r="M1063" s="849"/>
      <c r="N1063" s="849">
        <v>4.9000000000000004</v>
      </c>
      <c r="O1063" s="849">
        <v>3918.87</v>
      </c>
      <c r="P1063" s="837"/>
      <c r="Q1063" s="850">
        <v>799.769387755102</v>
      </c>
    </row>
    <row r="1064" spans="1:17" ht="14.4" customHeight="1" x14ac:dyDescent="0.3">
      <c r="A1064" s="831" t="s">
        <v>586</v>
      </c>
      <c r="B1064" s="832" t="s">
        <v>7986</v>
      </c>
      <c r="C1064" s="832" t="s">
        <v>6374</v>
      </c>
      <c r="D1064" s="832" t="s">
        <v>7995</v>
      </c>
      <c r="E1064" s="832" t="s">
        <v>1517</v>
      </c>
      <c r="F1064" s="849">
        <v>7</v>
      </c>
      <c r="G1064" s="849">
        <v>647.42999999999995</v>
      </c>
      <c r="H1064" s="849"/>
      <c r="I1064" s="849">
        <v>92.49</v>
      </c>
      <c r="J1064" s="849"/>
      <c r="K1064" s="849"/>
      <c r="L1064" s="849"/>
      <c r="M1064" s="849"/>
      <c r="N1064" s="849">
        <v>12</v>
      </c>
      <c r="O1064" s="849">
        <v>1109.8800000000001</v>
      </c>
      <c r="P1064" s="837"/>
      <c r="Q1064" s="850">
        <v>92.490000000000009</v>
      </c>
    </row>
    <row r="1065" spans="1:17" ht="14.4" customHeight="1" x14ac:dyDescent="0.3">
      <c r="A1065" s="831" t="s">
        <v>586</v>
      </c>
      <c r="B1065" s="832" t="s">
        <v>7986</v>
      </c>
      <c r="C1065" s="832" t="s">
        <v>6374</v>
      </c>
      <c r="D1065" s="832" t="s">
        <v>6800</v>
      </c>
      <c r="E1065" s="832" t="s">
        <v>1506</v>
      </c>
      <c r="F1065" s="849"/>
      <c r="G1065" s="849"/>
      <c r="H1065" s="849"/>
      <c r="I1065" s="849"/>
      <c r="J1065" s="849">
        <v>4</v>
      </c>
      <c r="K1065" s="849">
        <v>5149.4399999999996</v>
      </c>
      <c r="L1065" s="849">
        <v>1</v>
      </c>
      <c r="M1065" s="849">
        <v>1287.3599999999999</v>
      </c>
      <c r="N1065" s="849">
        <v>1</v>
      </c>
      <c r="O1065" s="849">
        <v>1287.3599999999999</v>
      </c>
      <c r="P1065" s="837">
        <v>0.25</v>
      </c>
      <c r="Q1065" s="850">
        <v>1287.3599999999999</v>
      </c>
    </row>
    <row r="1066" spans="1:17" ht="14.4" customHeight="1" x14ac:dyDescent="0.3">
      <c r="A1066" s="831" t="s">
        <v>586</v>
      </c>
      <c r="B1066" s="832" t="s">
        <v>7986</v>
      </c>
      <c r="C1066" s="832" t="s">
        <v>6374</v>
      </c>
      <c r="D1066" s="832" t="s">
        <v>7996</v>
      </c>
      <c r="E1066" s="832" t="s">
        <v>7997</v>
      </c>
      <c r="F1066" s="849">
        <v>0.9</v>
      </c>
      <c r="G1066" s="849">
        <v>1421.77</v>
      </c>
      <c r="H1066" s="849">
        <v>9.000253212635311</v>
      </c>
      <c r="I1066" s="849">
        <v>1579.7444444444443</v>
      </c>
      <c r="J1066" s="849">
        <v>0.1</v>
      </c>
      <c r="K1066" s="849">
        <v>157.97</v>
      </c>
      <c r="L1066" s="849">
        <v>1</v>
      </c>
      <c r="M1066" s="849">
        <v>1579.6999999999998</v>
      </c>
      <c r="N1066" s="849"/>
      <c r="O1066" s="849"/>
      <c r="P1066" s="837"/>
      <c r="Q1066" s="850"/>
    </row>
    <row r="1067" spans="1:17" ht="14.4" customHeight="1" x14ac:dyDescent="0.3">
      <c r="A1067" s="831" t="s">
        <v>586</v>
      </c>
      <c r="B1067" s="832" t="s">
        <v>7986</v>
      </c>
      <c r="C1067" s="832" t="s">
        <v>6374</v>
      </c>
      <c r="D1067" s="832" t="s">
        <v>6801</v>
      </c>
      <c r="E1067" s="832" t="s">
        <v>6802</v>
      </c>
      <c r="F1067" s="849">
        <v>2.9</v>
      </c>
      <c r="G1067" s="849">
        <v>5122.05</v>
      </c>
      <c r="H1067" s="849">
        <v>0.6539098884712804</v>
      </c>
      <c r="I1067" s="849">
        <v>1766.2241379310346</v>
      </c>
      <c r="J1067" s="849">
        <v>4.8</v>
      </c>
      <c r="K1067" s="849">
        <v>7832.96</v>
      </c>
      <c r="L1067" s="849">
        <v>1</v>
      </c>
      <c r="M1067" s="849">
        <v>1631.8666666666668</v>
      </c>
      <c r="N1067" s="849"/>
      <c r="O1067" s="849"/>
      <c r="P1067" s="837"/>
      <c r="Q1067" s="850"/>
    </row>
    <row r="1068" spans="1:17" ht="14.4" customHeight="1" x14ac:dyDescent="0.3">
      <c r="A1068" s="831" t="s">
        <v>586</v>
      </c>
      <c r="B1068" s="832" t="s">
        <v>7986</v>
      </c>
      <c r="C1068" s="832" t="s">
        <v>6374</v>
      </c>
      <c r="D1068" s="832" t="s">
        <v>6804</v>
      </c>
      <c r="E1068" s="832" t="s">
        <v>2346</v>
      </c>
      <c r="F1068" s="849">
        <v>1.5</v>
      </c>
      <c r="G1068" s="849">
        <v>587.70000000000005</v>
      </c>
      <c r="H1068" s="849">
        <v>2.5</v>
      </c>
      <c r="I1068" s="849">
        <v>391.8</v>
      </c>
      <c r="J1068" s="849">
        <v>0.6</v>
      </c>
      <c r="K1068" s="849">
        <v>235.08</v>
      </c>
      <c r="L1068" s="849">
        <v>1</v>
      </c>
      <c r="M1068" s="849">
        <v>391.8</v>
      </c>
      <c r="N1068" s="849"/>
      <c r="O1068" s="849"/>
      <c r="P1068" s="837"/>
      <c r="Q1068" s="850"/>
    </row>
    <row r="1069" spans="1:17" ht="14.4" customHeight="1" x14ac:dyDescent="0.3">
      <c r="A1069" s="831" t="s">
        <v>586</v>
      </c>
      <c r="B1069" s="832" t="s">
        <v>7986</v>
      </c>
      <c r="C1069" s="832" t="s">
        <v>6374</v>
      </c>
      <c r="D1069" s="832" t="s">
        <v>6805</v>
      </c>
      <c r="E1069" s="832" t="s">
        <v>6806</v>
      </c>
      <c r="F1069" s="849">
        <v>11</v>
      </c>
      <c r="G1069" s="849">
        <v>41529.22</v>
      </c>
      <c r="H1069" s="849">
        <v>7.0691403164746571</v>
      </c>
      <c r="I1069" s="849">
        <v>3775.3836363636365</v>
      </c>
      <c r="J1069" s="849">
        <v>1.8</v>
      </c>
      <c r="K1069" s="849">
        <v>5874.72</v>
      </c>
      <c r="L1069" s="849">
        <v>1</v>
      </c>
      <c r="M1069" s="849">
        <v>3263.7333333333336</v>
      </c>
      <c r="N1069" s="849"/>
      <c r="O1069" s="849"/>
      <c r="P1069" s="837"/>
      <c r="Q1069" s="850"/>
    </row>
    <row r="1070" spans="1:17" ht="14.4" customHeight="1" x14ac:dyDescent="0.3">
      <c r="A1070" s="831" t="s">
        <v>586</v>
      </c>
      <c r="B1070" s="832" t="s">
        <v>7986</v>
      </c>
      <c r="C1070" s="832" t="s">
        <v>6374</v>
      </c>
      <c r="D1070" s="832" t="s">
        <v>6805</v>
      </c>
      <c r="E1070" s="832"/>
      <c r="F1070" s="849">
        <v>0.8</v>
      </c>
      <c r="G1070" s="849">
        <v>2611</v>
      </c>
      <c r="H1070" s="849"/>
      <c r="I1070" s="849">
        <v>3263.75</v>
      </c>
      <c r="J1070" s="849"/>
      <c r="K1070" s="849"/>
      <c r="L1070" s="849"/>
      <c r="M1070" s="849"/>
      <c r="N1070" s="849"/>
      <c r="O1070" s="849"/>
      <c r="P1070" s="837"/>
      <c r="Q1070" s="850"/>
    </row>
    <row r="1071" spans="1:17" ht="14.4" customHeight="1" x14ac:dyDescent="0.3">
      <c r="A1071" s="831" t="s">
        <v>586</v>
      </c>
      <c r="B1071" s="832" t="s">
        <v>7986</v>
      </c>
      <c r="C1071" s="832" t="s">
        <v>6374</v>
      </c>
      <c r="D1071" s="832" t="s">
        <v>6807</v>
      </c>
      <c r="E1071" s="832" t="s">
        <v>6808</v>
      </c>
      <c r="F1071" s="849"/>
      <c r="G1071" s="849"/>
      <c r="H1071" s="849"/>
      <c r="I1071" s="849"/>
      <c r="J1071" s="849"/>
      <c r="K1071" s="849"/>
      <c r="L1071" s="849"/>
      <c r="M1071" s="849"/>
      <c r="N1071" s="849">
        <v>3</v>
      </c>
      <c r="O1071" s="849">
        <v>328.8</v>
      </c>
      <c r="P1071" s="837"/>
      <c r="Q1071" s="850">
        <v>109.60000000000001</v>
      </c>
    </row>
    <row r="1072" spans="1:17" ht="14.4" customHeight="1" x14ac:dyDescent="0.3">
      <c r="A1072" s="831" t="s">
        <v>586</v>
      </c>
      <c r="B1072" s="832" t="s">
        <v>7986</v>
      </c>
      <c r="C1072" s="832" t="s">
        <v>6374</v>
      </c>
      <c r="D1072" s="832" t="s">
        <v>7998</v>
      </c>
      <c r="E1072" s="832" t="s">
        <v>6808</v>
      </c>
      <c r="F1072" s="849">
        <v>9</v>
      </c>
      <c r="G1072" s="849">
        <v>1972.8</v>
      </c>
      <c r="H1072" s="849"/>
      <c r="I1072" s="849">
        <v>219.2</v>
      </c>
      <c r="J1072" s="849"/>
      <c r="K1072" s="849"/>
      <c r="L1072" s="849"/>
      <c r="M1072" s="849"/>
      <c r="N1072" s="849"/>
      <c r="O1072" s="849"/>
      <c r="P1072" s="837"/>
      <c r="Q1072" s="850"/>
    </row>
    <row r="1073" spans="1:17" ht="14.4" customHeight="1" x14ac:dyDescent="0.3">
      <c r="A1073" s="831" t="s">
        <v>586</v>
      </c>
      <c r="B1073" s="832" t="s">
        <v>7986</v>
      </c>
      <c r="C1073" s="832" t="s">
        <v>6374</v>
      </c>
      <c r="D1073" s="832" t="s">
        <v>6809</v>
      </c>
      <c r="E1073" s="832" t="s">
        <v>1186</v>
      </c>
      <c r="F1073" s="849">
        <v>4.3000000000000007</v>
      </c>
      <c r="G1073" s="849">
        <v>3320.21</v>
      </c>
      <c r="H1073" s="849">
        <v>1.1944275564349311</v>
      </c>
      <c r="I1073" s="849">
        <v>772.14186046511611</v>
      </c>
      <c r="J1073" s="849">
        <v>3.6</v>
      </c>
      <c r="K1073" s="849">
        <v>2779.75</v>
      </c>
      <c r="L1073" s="849">
        <v>1</v>
      </c>
      <c r="M1073" s="849">
        <v>772.15277777777771</v>
      </c>
      <c r="N1073" s="849">
        <v>0.89999999999999991</v>
      </c>
      <c r="O1073" s="849">
        <v>694.93000000000006</v>
      </c>
      <c r="P1073" s="837">
        <v>0.24999730191563993</v>
      </c>
      <c r="Q1073" s="850">
        <v>772.14444444444462</v>
      </c>
    </row>
    <row r="1074" spans="1:17" ht="14.4" customHeight="1" x14ac:dyDescent="0.3">
      <c r="A1074" s="831" t="s">
        <v>586</v>
      </c>
      <c r="B1074" s="832" t="s">
        <v>7986</v>
      </c>
      <c r="C1074" s="832" t="s">
        <v>6374</v>
      </c>
      <c r="D1074" s="832" t="s">
        <v>6810</v>
      </c>
      <c r="E1074" s="832" t="s">
        <v>6811</v>
      </c>
      <c r="F1074" s="849">
        <v>3.6</v>
      </c>
      <c r="G1074" s="849">
        <v>9182.4</v>
      </c>
      <c r="H1074" s="849">
        <v>1.4999142430108054</v>
      </c>
      <c r="I1074" s="849">
        <v>2550.6666666666665</v>
      </c>
      <c r="J1074" s="849">
        <v>1.7999999999999998</v>
      </c>
      <c r="K1074" s="849">
        <v>6121.95</v>
      </c>
      <c r="L1074" s="849">
        <v>1</v>
      </c>
      <c r="M1074" s="849">
        <v>3401.0833333333335</v>
      </c>
      <c r="N1074" s="849"/>
      <c r="O1074" s="849"/>
      <c r="P1074" s="837"/>
      <c r="Q1074" s="850"/>
    </row>
    <row r="1075" spans="1:17" ht="14.4" customHeight="1" x14ac:dyDescent="0.3">
      <c r="A1075" s="831" t="s">
        <v>586</v>
      </c>
      <c r="B1075" s="832" t="s">
        <v>7986</v>
      </c>
      <c r="C1075" s="832" t="s">
        <v>6374</v>
      </c>
      <c r="D1075" s="832" t="s">
        <v>6810</v>
      </c>
      <c r="E1075" s="832"/>
      <c r="F1075" s="849">
        <v>6.24</v>
      </c>
      <c r="G1075" s="849">
        <v>18875.61</v>
      </c>
      <c r="H1075" s="849">
        <v>0.93437508044028805</v>
      </c>
      <c r="I1075" s="849">
        <v>3024.9375</v>
      </c>
      <c r="J1075" s="849">
        <v>7.92</v>
      </c>
      <c r="K1075" s="849">
        <v>20201.32</v>
      </c>
      <c r="L1075" s="849">
        <v>1</v>
      </c>
      <c r="M1075" s="849">
        <v>2550.6717171717173</v>
      </c>
      <c r="N1075" s="849"/>
      <c r="O1075" s="849"/>
      <c r="P1075" s="837"/>
      <c r="Q1075" s="850"/>
    </row>
    <row r="1076" spans="1:17" ht="14.4" customHeight="1" x14ac:dyDescent="0.3">
      <c r="A1076" s="831" t="s">
        <v>586</v>
      </c>
      <c r="B1076" s="832" t="s">
        <v>7986</v>
      </c>
      <c r="C1076" s="832" t="s">
        <v>6374</v>
      </c>
      <c r="D1076" s="832" t="s">
        <v>6812</v>
      </c>
      <c r="E1076" s="832" t="s">
        <v>1835</v>
      </c>
      <c r="F1076" s="849">
        <v>1.2</v>
      </c>
      <c r="G1076" s="849">
        <v>514.44000000000005</v>
      </c>
      <c r="H1076" s="849">
        <v>1.199860058309038</v>
      </c>
      <c r="I1076" s="849">
        <v>428.70000000000005</v>
      </c>
      <c r="J1076" s="849">
        <v>1</v>
      </c>
      <c r="K1076" s="849">
        <v>428.75</v>
      </c>
      <c r="L1076" s="849">
        <v>1</v>
      </c>
      <c r="M1076" s="849">
        <v>428.75</v>
      </c>
      <c r="N1076" s="849">
        <v>0.2</v>
      </c>
      <c r="O1076" s="849">
        <v>76.52</v>
      </c>
      <c r="P1076" s="837">
        <v>0.17847230320699708</v>
      </c>
      <c r="Q1076" s="850">
        <v>382.59999999999997</v>
      </c>
    </row>
    <row r="1077" spans="1:17" ht="14.4" customHeight="1" x14ac:dyDescent="0.3">
      <c r="A1077" s="831" t="s">
        <v>586</v>
      </c>
      <c r="B1077" s="832" t="s">
        <v>7986</v>
      </c>
      <c r="C1077" s="832" t="s">
        <v>6374</v>
      </c>
      <c r="D1077" s="832" t="s">
        <v>7999</v>
      </c>
      <c r="E1077" s="832" t="s">
        <v>8000</v>
      </c>
      <c r="F1077" s="849"/>
      <c r="G1077" s="849"/>
      <c r="H1077" s="849"/>
      <c r="I1077" s="849"/>
      <c r="J1077" s="849">
        <v>4</v>
      </c>
      <c r="K1077" s="849">
        <v>12691.12</v>
      </c>
      <c r="L1077" s="849">
        <v>1</v>
      </c>
      <c r="M1077" s="849">
        <v>3172.78</v>
      </c>
      <c r="N1077" s="849"/>
      <c r="O1077" s="849"/>
      <c r="P1077" s="837"/>
      <c r="Q1077" s="850"/>
    </row>
    <row r="1078" spans="1:17" ht="14.4" customHeight="1" x14ac:dyDescent="0.3">
      <c r="A1078" s="831" t="s">
        <v>586</v>
      </c>
      <c r="B1078" s="832" t="s">
        <v>7986</v>
      </c>
      <c r="C1078" s="832" t="s">
        <v>6374</v>
      </c>
      <c r="D1078" s="832" t="s">
        <v>8001</v>
      </c>
      <c r="E1078" s="832" t="s">
        <v>1835</v>
      </c>
      <c r="F1078" s="849"/>
      <c r="G1078" s="849"/>
      <c r="H1078" s="849"/>
      <c r="I1078" s="849"/>
      <c r="J1078" s="849"/>
      <c r="K1078" s="849"/>
      <c r="L1078" s="849"/>
      <c r="M1078" s="849"/>
      <c r="N1078" s="849">
        <v>0.5</v>
      </c>
      <c r="O1078" s="849">
        <v>428.77</v>
      </c>
      <c r="P1078" s="837"/>
      <c r="Q1078" s="850">
        <v>857.54</v>
      </c>
    </row>
    <row r="1079" spans="1:17" ht="14.4" customHeight="1" x14ac:dyDescent="0.3">
      <c r="A1079" s="831" t="s">
        <v>586</v>
      </c>
      <c r="B1079" s="832" t="s">
        <v>7986</v>
      </c>
      <c r="C1079" s="832" t="s">
        <v>6374</v>
      </c>
      <c r="D1079" s="832" t="s">
        <v>6813</v>
      </c>
      <c r="E1079" s="832" t="s">
        <v>6814</v>
      </c>
      <c r="F1079" s="849"/>
      <c r="G1079" s="849"/>
      <c r="H1079" s="849"/>
      <c r="I1079" s="849"/>
      <c r="J1079" s="849"/>
      <c r="K1079" s="849"/>
      <c r="L1079" s="849"/>
      <c r="M1079" s="849"/>
      <c r="N1079" s="849">
        <v>13.5</v>
      </c>
      <c r="O1079" s="849">
        <v>35132.61</v>
      </c>
      <c r="P1079" s="837"/>
      <c r="Q1079" s="850">
        <v>2602.4155555555558</v>
      </c>
    </row>
    <row r="1080" spans="1:17" ht="14.4" customHeight="1" x14ac:dyDescent="0.3">
      <c r="A1080" s="831" t="s">
        <v>586</v>
      </c>
      <c r="B1080" s="832" t="s">
        <v>7986</v>
      </c>
      <c r="C1080" s="832" t="s">
        <v>6374</v>
      </c>
      <c r="D1080" s="832" t="s">
        <v>8002</v>
      </c>
      <c r="E1080" s="832" t="s">
        <v>8003</v>
      </c>
      <c r="F1080" s="849">
        <v>0.6</v>
      </c>
      <c r="G1080" s="849">
        <v>473.88</v>
      </c>
      <c r="H1080" s="849">
        <v>1.5</v>
      </c>
      <c r="I1080" s="849">
        <v>789.80000000000007</v>
      </c>
      <c r="J1080" s="849">
        <v>0.4</v>
      </c>
      <c r="K1080" s="849">
        <v>315.92</v>
      </c>
      <c r="L1080" s="849">
        <v>1</v>
      </c>
      <c r="M1080" s="849">
        <v>789.8</v>
      </c>
      <c r="N1080" s="849"/>
      <c r="O1080" s="849"/>
      <c r="P1080" s="837"/>
      <c r="Q1080" s="850"/>
    </row>
    <row r="1081" spans="1:17" ht="14.4" customHeight="1" x14ac:dyDescent="0.3">
      <c r="A1081" s="831" t="s">
        <v>586</v>
      </c>
      <c r="B1081" s="832" t="s">
        <v>7986</v>
      </c>
      <c r="C1081" s="832" t="s">
        <v>6374</v>
      </c>
      <c r="D1081" s="832" t="s">
        <v>8004</v>
      </c>
      <c r="E1081" s="832" t="s">
        <v>1783</v>
      </c>
      <c r="F1081" s="849">
        <v>1.7</v>
      </c>
      <c r="G1081" s="849">
        <v>3613.52</v>
      </c>
      <c r="H1081" s="849"/>
      <c r="I1081" s="849">
        <v>2125.6</v>
      </c>
      <c r="J1081" s="849"/>
      <c r="K1081" s="849"/>
      <c r="L1081" s="849"/>
      <c r="M1081" s="849"/>
      <c r="N1081" s="849"/>
      <c r="O1081" s="849"/>
      <c r="P1081" s="837"/>
      <c r="Q1081" s="850"/>
    </row>
    <row r="1082" spans="1:17" ht="14.4" customHeight="1" x14ac:dyDescent="0.3">
      <c r="A1082" s="831" t="s">
        <v>586</v>
      </c>
      <c r="B1082" s="832" t="s">
        <v>7986</v>
      </c>
      <c r="C1082" s="832" t="s">
        <v>6374</v>
      </c>
      <c r="D1082" s="832" t="s">
        <v>6817</v>
      </c>
      <c r="E1082" s="832" t="s">
        <v>1799</v>
      </c>
      <c r="F1082" s="849"/>
      <c r="G1082" s="849"/>
      <c r="H1082" s="849"/>
      <c r="I1082" s="849"/>
      <c r="J1082" s="849">
        <v>2.6</v>
      </c>
      <c r="K1082" s="849">
        <v>8485.7099999999991</v>
      </c>
      <c r="L1082" s="849">
        <v>1</v>
      </c>
      <c r="M1082" s="849">
        <v>3263.7346153846152</v>
      </c>
      <c r="N1082" s="849">
        <v>3.8</v>
      </c>
      <c r="O1082" s="849">
        <v>12402.19</v>
      </c>
      <c r="P1082" s="837">
        <v>1.4615382802381889</v>
      </c>
      <c r="Q1082" s="850">
        <v>3263.734210526316</v>
      </c>
    </row>
    <row r="1083" spans="1:17" ht="14.4" customHeight="1" x14ac:dyDescent="0.3">
      <c r="A1083" s="831" t="s">
        <v>586</v>
      </c>
      <c r="B1083" s="832" t="s">
        <v>7986</v>
      </c>
      <c r="C1083" s="832" t="s">
        <v>6374</v>
      </c>
      <c r="D1083" s="832" t="s">
        <v>6828</v>
      </c>
      <c r="E1083" s="832" t="s">
        <v>1154</v>
      </c>
      <c r="F1083" s="849"/>
      <c r="G1083" s="849"/>
      <c r="H1083" s="849"/>
      <c r="I1083" s="849"/>
      <c r="J1083" s="849"/>
      <c r="K1083" s="849"/>
      <c r="L1083" s="849"/>
      <c r="M1083" s="849"/>
      <c r="N1083" s="849">
        <v>0.5</v>
      </c>
      <c r="O1083" s="849">
        <v>394.9</v>
      </c>
      <c r="P1083" s="837"/>
      <c r="Q1083" s="850">
        <v>789.8</v>
      </c>
    </row>
    <row r="1084" spans="1:17" ht="14.4" customHeight="1" x14ac:dyDescent="0.3">
      <c r="A1084" s="831" t="s">
        <v>586</v>
      </c>
      <c r="B1084" s="832" t="s">
        <v>7986</v>
      </c>
      <c r="C1084" s="832" t="s">
        <v>6374</v>
      </c>
      <c r="D1084" s="832" t="s">
        <v>6828</v>
      </c>
      <c r="E1084" s="832" t="s">
        <v>1817</v>
      </c>
      <c r="F1084" s="849"/>
      <c r="G1084" s="849"/>
      <c r="H1084" s="849"/>
      <c r="I1084" s="849"/>
      <c r="J1084" s="849"/>
      <c r="K1084" s="849"/>
      <c r="L1084" s="849"/>
      <c r="M1084" s="849"/>
      <c r="N1084" s="849">
        <v>0.2</v>
      </c>
      <c r="O1084" s="849">
        <v>157.96</v>
      </c>
      <c r="P1084" s="837"/>
      <c r="Q1084" s="850">
        <v>789.8</v>
      </c>
    </row>
    <row r="1085" spans="1:17" ht="14.4" customHeight="1" x14ac:dyDescent="0.3">
      <c r="A1085" s="831" t="s">
        <v>586</v>
      </c>
      <c r="B1085" s="832" t="s">
        <v>7986</v>
      </c>
      <c r="C1085" s="832" t="s">
        <v>6374</v>
      </c>
      <c r="D1085" s="832" t="s">
        <v>8005</v>
      </c>
      <c r="E1085" s="832" t="s">
        <v>1829</v>
      </c>
      <c r="F1085" s="849"/>
      <c r="G1085" s="849"/>
      <c r="H1085" s="849"/>
      <c r="I1085" s="849"/>
      <c r="J1085" s="849">
        <v>4</v>
      </c>
      <c r="K1085" s="849">
        <v>4239.12</v>
      </c>
      <c r="L1085" s="849">
        <v>1</v>
      </c>
      <c r="M1085" s="849">
        <v>1059.78</v>
      </c>
      <c r="N1085" s="849"/>
      <c r="O1085" s="849"/>
      <c r="P1085" s="837"/>
      <c r="Q1085" s="850"/>
    </row>
    <row r="1086" spans="1:17" ht="14.4" customHeight="1" x14ac:dyDescent="0.3">
      <c r="A1086" s="831" t="s">
        <v>586</v>
      </c>
      <c r="B1086" s="832" t="s">
        <v>7986</v>
      </c>
      <c r="C1086" s="832" t="s">
        <v>6374</v>
      </c>
      <c r="D1086" s="832" t="s">
        <v>6829</v>
      </c>
      <c r="E1086" s="832" t="s">
        <v>1802</v>
      </c>
      <c r="F1086" s="849"/>
      <c r="G1086" s="849"/>
      <c r="H1086" s="849"/>
      <c r="I1086" s="849"/>
      <c r="J1086" s="849">
        <v>3</v>
      </c>
      <c r="K1086" s="849">
        <v>9791.25</v>
      </c>
      <c r="L1086" s="849">
        <v>1</v>
      </c>
      <c r="M1086" s="849">
        <v>3263.75</v>
      </c>
      <c r="N1086" s="849">
        <v>0.1</v>
      </c>
      <c r="O1086" s="849">
        <v>326.37</v>
      </c>
      <c r="P1086" s="837">
        <v>3.333282267330525E-2</v>
      </c>
      <c r="Q1086" s="850">
        <v>3263.7</v>
      </c>
    </row>
    <row r="1087" spans="1:17" ht="14.4" customHeight="1" x14ac:dyDescent="0.3">
      <c r="A1087" s="831" t="s">
        <v>586</v>
      </c>
      <c r="B1087" s="832" t="s">
        <v>7986</v>
      </c>
      <c r="C1087" s="832" t="s">
        <v>6833</v>
      </c>
      <c r="D1087" s="832" t="s">
        <v>6834</v>
      </c>
      <c r="E1087" s="832" t="s">
        <v>6835</v>
      </c>
      <c r="F1087" s="849">
        <v>1</v>
      </c>
      <c r="G1087" s="849">
        <v>1215.8499999999999</v>
      </c>
      <c r="H1087" s="849">
        <v>0.46515854069109042</v>
      </c>
      <c r="I1087" s="849">
        <v>1215.8499999999999</v>
      </c>
      <c r="J1087" s="849">
        <v>2</v>
      </c>
      <c r="K1087" s="849">
        <v>2613.84</v>
      </c>
      <c r="L1087" s="849">
        <v>1</v>
      </c>
      <c r="M1087" s="849">
        <v>1306.92</v>
      </c>
      <c r="N1087" s="849"/>
      <c r="O1087" s="849"/>
      <c r="P1087" s="837"/>
      <c r="Q1087" s="850"/>
    </row>
    <row r="1088" spans="1:17" ht="14.4" customHeight="1" x14ac:dyDescent="0.3">
      <c r="A1088" s="831" t="s">
        <v>586</v>
      </c>
      <c r="B1088" s="832" t="s">
        <v>7986</v>
      </c>
      <c r="C1088" s="832" t="s">
        <v>6833</v>
      </c>
      <c r="D1088" s="832" t="s">
        <v>6836</v>
      </c>
      <c r="E1088" s="832" t="s">
        <v>6837</v>
      </c>
      <c r="F1088" s="849">
        <v>491</v>
      </c>
      <c r="G1088" s="849">
        <v>915999.78</v>
      </c>
      <c r="H1088" s="849">
        <v>0.88323900560261959</v>
      </c>
      <c r="I1088" s="849">
        <v>1865.5800000000002</v>
      </c>
      <c r="J1088" s="849">
        <v>517</v>
      </c>
      <c r="K1088" s="849">
        <v>1037091.6300000001</v>
      </c>
      <c r="L1088" s="849">
        <v>1</v>
      </c>
      <c r="M1088" s="849">
        <v>2005.9799419729209</v>
      </c>
      <c r="N1088" s="849">
        <v>458</v>
      </c>
      <c r="O1088" s="849">
        <v>986787.16</v>
      </c>
      <c r="P1088" s="837">
        <v>0.95149467169067781</v>
      </c>
      <c r="Q1088" s="850">
        <v>2154.5571179039302</v>
      </c>
    </row>
    <row r="1089" spans="1:17" ht="14.4" customHeight="1" x14ac:dyDescent="0.3">
      <c r="A1089" s="831" t="s">
        <v>586</v>
      </c>
      <c r="B1089" s="832" t="s">
        <v>7986</v>
      </c>
      <c r="C1089" s="832" t="s">
        <v>6833</v>
      </c>
      <c r="D1089" s="832" t="s">
        <v>6838</v>
      </c>
      <c r="E1089" s="832" t="s">
        <v>6839</v>
      </c>
      <c r="F1089" s="849">
        <v>23</v>
      </c>
      <c r="G1089" s="849">
        <v>58207.389999999992</v>
      </c>
      <c r="H1089" s="849">
        <v>2.6230675358643167</v>
      </c>
      <c r="I1089" s="849">
        <v>2530.7560869565214</v>
      </c>
      <c r="J1089" s="849">
        <v>9</v>
      </c>
      <c r="K1089" s="849">
        <v>22190.58</v>
      </c>
      <c r="L1089" s="849">
        <v>1</v>
      </c>
      <c r="M1089" s="849">
        <v>2465.6200000000003</v>
      </c>
      <c r="N1089" s="849">
        <v>83</v>
      </c>
      <c r="O1089" s="849">
        <v>219215.45</v>
      </c>
      <c r="P1089" s="837">
        <v>9.8787616186688219</v>
      </c>
      <c r="Q1089" s="850">
        <v>2641.15</v>
      </c>
    </row>
    <row r="1090" spans="1:17" ht="14.4" customHeight="1" x14ac:dyDescent="0.3">
      <c r="A1090" s="831" t="s">
        <v>586</v>
      </c>
      <c r="B1090" s="832" t="s">
        <v>7986</v>
      </c>
      <c r="C1090" s="832" t="s">
        <v>6833</v>
      </c>
      <c r="D1090" s="832" t="s">
        <v>6840</v>
      </c>
      <c r="E1090" s="832" t="s">
        <v>6839</v>
      </c>
      <c r="F1090" s="849">
        <v>1</v>
      </c>
      <c r="G1090" s="849">
        <v>1614.05</v>
      </c>
      <c r="H1090" s="849"/>
      <c r="I1090" s="849">
        <v>1614.05</v>
      </c>
      <c r="J1090" s="849"/>
      <c r="K1090" s="849"/>
      <c r="L1090" s="849"/>
      <c r="M1090" s="849"/>
      <c r="N1090" s="849"/>
      <c r="O1090" s="849"/>
      <c r="P1090" s="837"/>
      <c r="Q1090" s="850"/>
    </row>
    <row r="1091" spans="1:17" ht="14.4" customHeight="1" x14ac:dyDescent="0.3">
      <c r="A1091" s="831" t="s">
        <v>586</v>
      </c>
      <c r="B1091" s="832" t="s">
        <v>7986</v>
      </c>
      <c r="C1091" s="832" t="s">
        <v>6833</v>
      </c>
      <c r="D1091" s="832" t="s">
        <v>6841</v>
      </c>
      <c r="E1091" s="832" t="s">
        <v>6842</v>
      </c>
      <c r="F1091" s="849">
        <v>4</v>
      </c>
      <c r="G1091" s="849">
        <v>7462.32</v>
      </c>
      <c r="H1091" s="849">
        <v>1.8595272388375836</v>
      </c>
      <c r="I1091" s="849">
        <v>1865.58</v>
      </c>
      <c r="J1091" s="849">
        <v>2</v>
      </c>
      <c r="K1091" s="849">
        <v>4013.02</v>
      </c>
      <c r="L1091" s="849">
        <v>1</v>
      </c>
      <c r="M1091" s="849">
        <v>2006.51</v>
      </c>
      <c r="N1091" s="849">
        <v>2</v>
      </c>
      <c r="O1091" s="849">
        <v>4319.1400000000003</v>
      </c>
      <c r="P1091" s="837">
        <v>1.076281703056551</v>
      </c>
      <c r="Q1091" s="850">
        <v>2159.5700000000002</v>
      </c>
    </row>
    <row r="1092" spans="1:17" ht="14.4" customHeight="1" x14ac:dyDescent="0.3">
      <c r="A1092" s="831" t="s">
        <v>586</v>
      </c>
      <c r="B1092" s="832" t="s">
        <v>7986</v>
      </c>
      <c r="C1092" s="832" t="s">
        <v>6833</v>
      </c>
      <c r="D1092" s="832" t="s">
        <v>6843</v>
      </c>
      <c r="E1092" s="832" t="s">
        <v>6844</v>
      </c>
      <c r="F1092" s="849"/>
      <c r="G1092" s="849"/>
      <c r="H1092" s="849"/>
      <c r="I1092" s="849"/>
      <c r="J1092" s="849">
        <v>2</v>
      </c>
      <c r="K1092" s="849">
        <v>16584.18</v>
      </c>
      <c r="L1092" s="849">
        <v>1</v>
      </c>
      <c r="M1092" s="849">
        <v>8292.09</v>
      </c>
      <c r="N1092" s="849">
        <v>2</v>
      </c>
      <c r="O1092" s="849">
        <v>17804.72</v>
      </c>
      <c r="P1092" s="837">
        <v>1.0735966445130238</v>
      </c>
      <c r="Q1092" s="850">
        <v>8902.36</v>
      </c>
    </row>
    <row r="1093" spans="1:17" ht="14.4" customHeight="1" x14ac:dyDescent="0.3">
      <c r="A1093" s="831" t="s">
        <v>586</v>
      </c>
      <c r="B1093" s="832" t="s">
        <v>7986</v>
      </c>
      <c r="C1093" s="832" t="s">
        <v>6833</v>
      </c>
      <c r="D1093" s="832" t="s">
        <v>6845</v>
      </c>
      <c r="E1093" s="832" t="s">
        <v>6846</v>
      </c>
      <c r="F1093" s="849"/>
      <c r="G1093" s="849"/>
      <c r="H1093" s="849"/>
      <c r="I1093" s="849"/>
      <c r="J1093" s="849"/>
      <c r="K1093" s="849"/>
      <c r="L1093" s="849"/>
      <c r="M1093" s="849"/>
      <c r="N1093" s="849">
        <v>5</v>
      </c>
      <c r="O1093" s="849">
        <v>51545.75</v>
      </c>
      <c r="P1093" s="837"/>
      <c r="Q1093" s="850">
        <v>10309.15</v>
      </c>
    </row>
    <row r="1094" spans="1:17" ht="14.4" customHeight="1" x14ac:dyDescent="0.3">
      <c r="A1094" s="831" t="s">
        <v>586</v>
      </c>
      <c r="B1094" s="832" t="s">
        <v>7986</v>
      </c>
      <c r="C1094" s="832" t="s">
        <v>6833</v>
      </c>
      <c r="D1094" s="832" t="s">
        <v>6847</v>
      </c>
      <c r="E1094" s="832" t="s">
        <v>6848</v>
      </c>
      <c r="F1094" s="849">
        <v>51</v>
      </c>
      <c r="G1094" s="849">
        <v>47204.07</v>
      </c>
      <c r="H1094" s="849">
        <v>0.65308500718054852</v>
      </c>
      <c r="I1094" s="849">
        <v>925.57</v>
      </c>
      <c r="J1094" s="849">
        <v>68</v>
      </c>
      <c r="K1094" s="849">
        <v>72278.600000000006</v>
      </c>
      <c r="L1094" s="849">
        <v>1</v>
      </c>
      <c r="M1094" s="849">
        <v>1062.9205882352942</v>
      </c>
      <c r="N1094" s="849">
        <v>68</v>
      </c>
      <c r="O1094" s="849">
        <v>81646.58</v>
      </c>
      <c r="P1094" s="837">
        <v>1.1296093172806334</v>
      </c>
      <c r="Q1094" s="850">
        <v>1200.6849999999999</v>
      </c>
    </row>
    <row r="1095" spans="1:17" ht="14.4" customHeight="1" x14ac:dyDescent="0.3">
      <c r="A1095" s="831" t="s">
        <v>586</v>
      </c>
      <c r="B1095" s="832" t="s">
        <v>7986</v>
      </c>
      <c r="C1095" s="832" t="s">
        <v>6833</v>
      </c>
      <c r="D1095" s="832" t="s">
        <v>6849</v>
      </c>
      <c r="E1095" s="832" t="s">
        <v>6850</v>
      </c>
      <c r="F1095" s="849">
        <v>2</v>
      </c>
      <c r="G1095" s="849">
        <v>477.36</v>
      </c>
      <c r="H1095" s="849">
        <v>0.39482238120838675</v>
      </c>
      <c r="I1095" s="849">
        <v>238.68</v>
      </c>
      <c r="J1095" s="849">
        <v>5</v>
      </c>
      <c r="K1095" s="849">
        <v>1209.05</v>
      </c>
      <c r="L1095" s="849">
        <v>1</v>
      </c>
      <c r="M1095" s="849">
        <v>241.81</v>
      </c>
      <c r="N1095" s="849"/>
      <c r="O1095" s="849"/>
      <c r="P1095" s="837"/>
      <c r="Q1095" s="850"/>
    </row>
    <row r="1096" spans="1:17" ht="14.4" customHeight="1" x14ac:dyDescent="0.3">
      <c r="A1096" s="831" t="s">
        <v>586</v>
      </c>
      <c r="B1096" s="832" t="s">
        <v>7986</v>
      </c>
      <c r="C1096" s="832" t="s">
        <v>6833</v>
      </c>
      <c r="D1096" s="832" t="s">
        <v>8006</v>
      </c>
      <c r="E1096" s="832" t="s">
        <v>8007</v>
      </c>
      <c r="F1096" s="849">
        <v>1</v>
      </c>
      <c r="G1096" s="849">
        <v>2460.89</v>
      </c>
      <c r="H1096" s="849"/>
      <c r="I1096" s="849">
        <v>2460.89</v>
      </c>
      <c r="J1096" s="849"/>
      <c r="K1096" s="849"/>
      <c r="L1096" s="849"/>
      <c r="M1096" s="849"/>
      <c r="N1096" s="849">
        <v>1</v>
      </c>
      <c r="O1096" s="849">
        <v>2641.15</v>
      </c>
      <c r="P1096" s="837"/>
      <c r="Q1096" s="850">
        <v>2641.15</v>
      </c>
    </row>
    <row r="1097" spans="1:17" ht="14.4" customHeight="1" x14ac:dyDescent="0.3">
      <c r="A1097" s="831" t="s">
        <v>586</v>
      </c>
      <c r="B1097" s="832" t="s">
        <v>7986</v>
      </c>
      <c r="C1097" s="832" t="s">
        <v>6833</v>
      </c>
      <c r="D1097" s="832" t="s">
        <v>8008</v>
      </c>
      <c r="E1097" s="832" t="s">
        <v>8009</v>
      </c>
      <c r="F1097" s="849">
        <v>3</v>
      </c>
      <c r="G1097" s="849">
        <v>3270.12</v>
      </c>
      <c r="H1097" s="849"/>
      <c r="I1097" s="849">
        <v>1090.04</v>
      </c>
      <c r="J1097" s="849"/>
      <c r="K1097" s="849"/>
      <c r="L1097" s="849"/>
      <c r="M1097" s="849"/>
      <c r="N1097" s="849"/>
      <c r="O1097" s="849"/>
      <c r="P1097" s="837"/>
      <c r="Q1097" s="850"/>
    </row>
    <row r="1098" spans="1:17" ht="14.4" customHeight="1" x14ac:dyDescent="0.3">
      <c r="A1098" s="831" t="s">
        <v>586</v>
      </c>
      <c r="B1098" s="832" t="s">
        <v>7986</v>
      </c>
      <c r="C1098" s="832" t="s">
        <v>6570</v>
      </c>
      <c r="D1098" s="832" t="s">
        <v>6571</v>
      </c>
      <c r="E1098" s="832" t="s">
        <v>6572</v>
      </c>
      <c r="F1098" s="849">
        <v>182</v>
      </c>
      <c r="G1098" s="849">
        <v>60056.36</v>
      </c>
      <c r="H1098" s="849">
        <v>1.4677419354838708</v>
      </c>
      <c r="I1098" s="849">
        <v>329.98</v>
      </c>
      <c r="J1098" s="849">
        <v>124</v>
      </c>
      <c r="K1098" s="849">
        <v>40917.520000000004</v>
      </c>
      <c r="L1098" s="849">
        <v>1</v>
      </c>
      <c r="M1098" s="849">
        <v>329.98</v>
      </c>
      <c r="N1098" s="849">
        <v>147</v>
      </c>
      <c r="O1098" s="849">
        <v>48507.06</v>
      </c>
      <c r="P1098" s="837">
        <v>1.1854838709677418</v>
      </c>
      <c r="Q1098" s="850">
        <v>329.97999999999996</v>
      </c>
    </row>
    <row r="1099" spans="1:17" ht="14.4" customHeight="1" x14ac:dyDescent="0.3">
      <c r="A1099" s="831" t="s">
        <v>586</v>
      </c>
      <c r="B1099" s="832" t="s">
        <v>7986</v>
      </c>
      <c r="C1099" s="832" t="s">
        <v>6570</v>
      </c>
      <c r="D1099" s="832" t="s">
        <v>6573</v>
      </c>
      <c r="E1099" s="832" t="s">
        <v>6572</v>
      </c>
      <c r="F1099" s="849">
        <v>55</v>
      </c>
      <c r="G1099" s="849">
        <v>23837.550000000003</v>
      </c>
      <c r="H1099" s="849">
        <v>1.8965517241379313</v>
      </c>
      <c r="I1099" s="849">
        <v>433.41</v>
      </c>
      <c r="J1099" s="849">
        <v>29</v>
      </c>
      <c r="K1099" s="849">
        <v>12568.89</v>
      </c>
      <c r="L1099" s="849">
        <v>1</v>
      </c>
      <c r="M1099" s="849">
        <v>433.40999999999997</v>
      </c>
      <c r="N1099" s="849">
        <v>44</v>
      </c>
      <c r="O1099" s="849">
        <v>19070.04</v>
      </c>
      <c r="P1099" s="837">
        <v>1.517241379310345</v>
      </c>
      <c r="Q1099" s="850">
        <v>433.41</v>
      </c>
    </row>
    <row r="1100" spans="1:17" ht="14.4" customHeight="1" x14ac:dyDescent="0.3">
      <c r="A1100" s="831" t="s">
        <v>586</v>
      </c>
      <c r="B1100" s="832" t="s">
        <v>7986</v>
      </c>
      <c r="C1100" s="832" t="s">
        <v>6570</v>
      </c>
      <c r="D1100" s="832" t="s">
        <v>6851</v>
      </c>
      <c r="E1100" s="832" t="s">
        <v>6852</v>
      </c>
      <c r="F1100" s="849">
        <v>25</v>
      </c>
      <c r="G1100" s="849">
        <v>35884</v>
      </c>
      <c r="H1100" s="849">
        <v>5.0000000000000009</v>
      </c>
      <c r="I1100" s="849">
        <v>1435.36</v>
      </c>
      <c r="J1100" s="849">
        <v>5</v>
      </c>
      <c r="K1100" s="849">
        <v>7176.7999999999993</v>
      </c>
      <c r="L1100" s="849">
        <v>1</v>
      </c>
      <c r="M1100" s="849">
        <v>1435.36</v>
      </c>
      <c r="N1100" s="849">
        <v>12</v>
      </c>
      <c r="O1100" s="849">
        <v>17224.32</v>
      </c>
      <c r="P1100" s="837">
        <v>2.4000000000000004</v>
      </c>
      <c r="Q1100" s="850">
        <v>1435.36</v>
      </c>
    </row>
    <row r="1101" spans="1:17" ht="14.4" customHeight="1" x14ac:dyDescent="0.3">
      <c r="A1101" s="831" t="s">
        <v>586</v>
      </c>
      <c r="B1101" s="832" t="s">
        <v>7986</v>
      </c>
      <c r="C1101" s="832" t="s">
        <v>6570</v>
      </c>
      <c r="D1101" s="832" t="s">
        <v>6853</v>
      </c>
      <c r="E1101" s="832" t="s">
        <v>6852</v>
      </c>
      <c r="F1101" s="849">
        <v>3</v>
      </c>
      <c r="G1101" s="849">
        <v>5093.3099999999995</v>
      </c>
      <c r="H1101" s="849">
        <v>1.4999999999999998</v>
      </c>
      <c r="I1101" s="849">
        <v>1697.7699999999998</v>
      </c>
      <c r="J1101" s="849">
        <v>2</v>
      </c>
      <c r="K1101" s="849">
        <v>3395.54</v>
      </c>
      <c r="L1101" s="849">
        <v>1</v>
      </c>
      <c r="M1101" s="849">
        <v>1697.77</v>
      </c>
      <c r="N1101" s="849">
        <v>1</v>
      </c>
      <c r="O1101" s="849">
        <v>1697.77</v>
      </c>
      <c r="P1101" s="837">
        <v>0.5</v>
      </c>
      <c r="Q1101" s="850">
        <v>1697.77</v>
      </c>
    </row>
    <row r="1102" spans="1:17" ht="14.4" customHeight="1" x14ac:dyDescent="0.3">
      <c r="A1102" s="831" t="s">
        <v>586</v>
      </c>
      <c r="B1102" s="832" t="s">
        <v>7986</v>
      </c>
      <c r="C1102" s="832" t="s">
        <v>6570</v>
      </c>
      <c r="D1102" s="832" t="s">
        <v>6854</v>
      </c>
      <c r="E1102" s="832" t="s">
        <v>6855</v>
      </c>
      <c r="F1102" s="849"/>
      <c r="G1102" s="849"/>
      <c r="H1102" s="849"/>
      <c r="I1102" s="849"/>
      <c r="J1102" s="849"/>
      <c r="K1102" s="849"/>
      <c r="L1102" s="849"/>
      <c r="M1102" s="849"/>
      <c r="N1102" s="849">
        <v>1</v>
      </c>
      <c r="O1102" s="849">
        <v>722.97</v>
      </c>
      <c r="P1102" s="837"/>
      <c r="Q1102" s="850">
        <v>722.97</v>
      </c>
    </row>
    <row r="1103" spans="1:17" ht="14.4" customHeight="1" x14ac:dyDescent="0.3">
      <c r="A1103" s="831" t="s">
        <v>586</v>
      </c>
      <c r="B1103" s="832" t="s">
        <v>7986</v>
      </c>
      <c r="C1103" s="832" t="s">
        <v>6570</v>
      </c>
      <c r="D1103" s="832" t="s">
        <v>6856</v>
      </c>
      <c r="E1103" s="832" t="s">
        <v>6855</v>
      </c>
      <c r="F1103" s="849">
        <v>8</v>
      </c>
      <c r="G1103" s="849">
        <v>3779.84</v>
      </c>
      <c r="H1103" s="849">
        <v>1.1428571428571428</v>
      </c>
      <c r="I1103" s="849">
        <v>472.48</v>
      </c>
      <c r="J1103" s="849">
        <v>7</v>
      </c>
      <c r="K1103" s="849">
        <v>3307.36</v>
      </c>
      <c r="L1103" s="849">
        <v>1</v>
      </c>
      <c r="M1103" s="849">
        <v>472.48</v>
      </c>
      <c r="N1103" s="849">
        <v>8</v>
      </c>
      <c r="O1103" s="849">
        <v>3779.84</v>
      </c>
      <c r="P1103" s="837">
        <v>1.1428571428571428</v>
      </c>
      <c r="Q1103" s="850">
        <v>472.48</v>
      </c>
    </row>
    <row r="1104" spans="1:17" ht="14.4" customHeight="1" x14ac:dyDescent="0.3">
      <c r="A1104" s="831" t="s">
        <v>586</v>
      </c>
      <c r="B1104" s="832" t="s">
        <v>7986</v>
      </c>
      <c r="C1104" s="832" t="s">
        <v>6570</v>
      </c>
      <c r="D1104" s="832" t="s">
        <v>6858</v>
      </c>
      <c r="E1104" s="832" t="s">
        <v>6859</v>
      </c>
      <c r="F1104" s="849">
        <v>1</v>
      </c>
      <c r="G1104" s="849">
        <v>4312</v>
      </c>
      <c r="H1104" s="849"/>
      <c r="I1104" s="849">
        <v>4312</v>
      </c>
      <c r="J1104" s="849"/>
      <c r="K1104" s="849"/>
      <c r="L1104" s="849"/>
      <c r="M1104" s="849"/>
      <c r="N1104" s="849"/>
      <c r="O1104" s="849"/>
      <c r="P1104" s="837"/>
      <c r="Q1104" s="850"/>
    </row>
    <row r="1105" spans="1:17" ht="14.4" customHeight="1" x14ac:dyDescent="0.3">
      <c r="A1105" s="831" t="s">
        <v>586</v>
      </c>
      <c r="B1105" s="832" t="s">
        <v>7986</v>
      </c>
      <c r="C1105" s="832" t="s">
        <v>6570</v>
      </c>
      <c r="D1105" s="832" t="s">
        <v>6862</v>
      </c>
      <c r="E1105" s="832" t="s">
        <v>6863</v>
      </c>
      <c r="F1105" s="849"/>
      <c r="G1105" s="849"/>
      <c r="H1105" s="849"/>
      <c r="I1105" s="849"/>
      <c r="J1105" s="849"/>
      <c r="K1105" s="849"/>
      <c r="L1105" s="849"/>
      <c r="M1105" s="849"/>
      <c r="N1105" s="849">
        <v>1</v>
      </c>
      <c r="O1105" s="849">
        <v>4124.5200000000004</v>
      </c>
      <c r="P1105" s="837"/>
      <c r="Q1105" s="850">
        <v>4124.5200000000004</v>
      </c>
    </row>
    <row r="1106" spans="1:17" ht="14.4" customHeight="1" x14ac:dyDescent="0.3">
      <c r="A1106" s="831" t="s">
        <v>586</v>
      </c>
      <c r="B1106" s="832" t="s">
        <v>7986</v>
      </c>
      <c r="C1106" s="832" t="s">
        <v>6570</v>
      </c>
      <c r="D1106" s="832" t="s">
        <v>6864</v>
      </c>
      <c r="E1106" s="832" t="s">
        <v>6865</v>
      </c>
      <c r="F1106" s="849">
        <v>2</v>
      </c>
      <c r="G1106" s="849">
        <v>1214.82</v>
      </c>
      <c r="H1106" s="849">
        <v>1</v>
      </c>
      <c r="I1106" s="849">
        <v>607.41</v>
      </c>
      <c r="J1106" s="849">
        <v>2</v>
      </c>
      <c r="K1106" s="849">
        <v>1214.82</v>
      </c>
      <c r="L1106" s="849">
        <v>1</v>
      </c>
      <c r="M1106" s="849">
        <v>607.41</v>
      </c>
      <c r="N1106" s="849"/>
      <c r="O1106" s="849"/>
      <c r="P1106" s="837"/>
      <c r="Q1106" s="850"/>
    </row>
    <row r="1107" spans="1:17" ht="14.4" customHeight="1" x14ac:dyDescent="0.3">
      <c r="A1107" s="831" t="s">
        <v>586</v>
      </c>
      <c r="B1107" s="832" t="s">
        <v>7986</v>
      </c>
      <c r="C1107" s="832" t="s">
        <v>6570</v>
      </c>
      <c r="D1107" s="832" t="s">
        <v>6868</v>
      </c>
      <c r="E1107" s="832" t="s">
        <v>6867</v>
      </c>
      <c r="F1107" s="849">
        <v>0.8</v>
      </c>
      <c r="G1107" s="849">
        <v>1012.64</v>
      </c>
      <c r="H1107" s="849">
        <v>2.6666666666666665</v>
      </c>
      <c r="I1107" s="849">
        <v>1265.8</v>
      </c>
      <c r="J1107" s="849">
        <v>0.3</v>
      </c>
      <c r="K1107" s="849">
        <v>379.74</v>
      </c>
      <c r="L1107" s="849">
        <v>1</v>
      </c>
      <c r="M1107" s="849">
        <v>1265.8000000000002</v>
      </c>
      <c r="N1107" s="849">
        <v>0.60000000000000009</v>
      </c>
      <c r="O1107" s="849">
        <v>759.48</v>
      </c>
      <c r="P1107" s="837">
        <v>2</v>
      </c>
      <c r="Q1107" s="850">
        <v>1265.8</v>
      </c>
    </row>
    <row r="1108" spans="1:17" ht="14.4" customHeight="1" x14ac:dyDescent="0.3">
      <c r="A1108" s="831" t="s">
        <v>586</v>
      </c>
      <c r="B1108" s="832" t="s">
        <v>7986</v>
      </c>
      <c r="C1108" s="832" t="s">
        <v>6570</v>
      </c>
      <c r="D1108" s="832" t="s">
        <v>6869</v>
      </c>
      <c r="E1108" s="832" t="s">
        <v>6579</v>
      </c>
      <c r="F1108" s="849">
        <v>20</v>
      </c>
      <c r="G1108" s="849">
        <v>1741</v>
      </c>
      <c r="H1108" s="849">
        <v>0.8</v>
      </c>
      <c r="I1108" s="849">
        <v>87.05</v>
      </c>
      <c r="J1108" s="849">
        <v>25</v>
      </c>
      <c r="K1108" s="849">
        <v>2176.25</v>
      </c>
      <c r="L1108" s="849">
        <v>1</v>
      </c>
      <c r="M1108" s="849">
        <v>87.05</v>
      </c>
      <c r="N1108" s="849">
        <v>19</v>
      </c>
      <c r="O1108" s="849">
        <v>1653.9499999999998</v>
      </c>
      <c r="P1108" s="837">
        <v>0.7599999999999999</v>
      </c>
      <c r="Q1108" s="850">
        <v>87.05</v>
      </c>
    </row>
    <row r="1109" spans="1:17" ht="14.4" customHeight="1" x14ac:dyDescent="0.3">
      <c r="A1109" s="831" t="s">
        <v>586</v>
      </c>
      <c r="B1109" s="832" t="s">
        <v>7986</v>
      </c>
      <c r="C1109" s="832" t="s">
        <v>6570</v>
      </c>
      <c r="D1109" s="832" t="s">
        <v>6870</v>
      </c>
      <c r="E1109" s="832" t="s">
        <v>6579</v>
      </c>
      <c r="F1109" s="849">
        <v>7</v>
      </c>
      <c r="G1109" s="849">
        <v>903.21</v>
      </c>
      <c r="H1109" s="849"/>
      <c r="I1109" s="849">
        <v>129.03</v>
      </c>
      <c r="J1109" s="849"/>
      <c r="K1109" s="849"/>
      <c r="L1109" s="849"/>
      <c r="M1109" s="849"/>
      <c r="N1109" s="849">
        <v>6</v>
      </c>
      <c r="O1109" s="849">
        <v>774.18</v>
      </c>
      <c r="P1109" s="837"/>
      <c r="Q1109" s="850">
        <v>129.03</v>
      </c>
    </row>
    <row r="1110" spans="1:17" ht="14.4" customHeight="1" x14ac:dyDescent="0.3">
      <c r="A1110" s="831" t="s">
        <v>586</v>
      </c>
      <c r="B1110" s="832" t="s">
        <v>7986</v>
      </c>
      <c r="C1110" s="832" t="s">
        <v>6570</v>
      </c>
      <c r="D1110" s="832" t="s">
        <v>6871</v>
      </c>
      <c r="E1110" s="832" t="s">
        <v>6872</v>
      </c>
      <c r="F1110" s="849">
        <v>3</v>
      </c>
      <c r="G1110" s="849">
        <v>2627.79</v>
      </c>
      <c r="H1110" s="849">
        <v>0.60000000000000009</v>
      </c>
      <c r="I1110" s="849">
        <v>875.93</v>
      </c>
      <c r="J1110" s="849">
        <v>5</v>
      </c>
      <c r="K1110" s="849">
        <v>4379.6499999999996</v>
      </c>
      <c r="L1110" s="849">
        <v>1</v>
      </c>
      <c r="M1110" s="849">
        <v>875.93</v>
      </c>
      <c r="N1110" s="849">
        <v>5</v>
      </c>
      <c r="O1110" s="849">
        <v>4379.6499999999996</v>
      </c>
      <c r="P1110" s="837">
        <v>1</v>
      </c>
      <c r="Q1110" s="850">
        <v>875.93</v>
      </c>
    </row>
    <row r="1111" spans="1:17" ht="14.4" customHeight="1" x14ac:dyDescent="0.3">
      <c r="A1111" s="831" t="s">
        <v>586</v>
      </c>
      <c r="B1111" s="832" t="s">
        <v>7986</v>
      </c>
      <c r="C1111" s="832" t="s">
        <v>6570</v>
      </c>
      <c r="D1111" s="832" t="s">
        <v>6873</v>
      </c>
      <c r="E1111" s="832" t="s">
        <v>6874</v>
      </c>
      <c r="F1111" s="849">
        <v>3</v>
      </c>
      <c r="G1111" s="849">
        <v>1534.35</v>
      </c>
      <c r="H1111" s="849"/>
      <c r="I1111" s="849">
        <v>511.45</v>
      </c>
      <c r="J1111" s="849"/>
      <c r="K1111" s="849"/>
      <c r="L1111" s="849"/>
      <c r="M1111" s="849"/>
      <c r="N1111" s="849">
        <v>1</v>
      </c>
      <c r="O1111" s="849">
        <v>511.45</v>
      </c>
      <c r="P1111" s="837"/>
      <c r="Q1111" s="850">
        <v>511.45</v>
      </c>
    </row>
    <row r="1112" spans="1:17" ht="14.4" customHeight="1" x14ac:dyDescent="0.3">
      <c r="A1112" s="831" t="s">
        <v>586</v>
      </c>
      <c r="B1112" s="832" t="s">
        <v>7986</v>
      </c>
      <c r="C1112" s="832" t="s">
        <v>6570</v>
      </c>
      <c r="D1112" s="832" t="s">
        <v>6875</v>
      </c>
      <c r="E1112" s="832" t="s">
        <v>6876</v>
      </c>
      <c r="F1112" s="849">
        <v>3</v>
      </c>
      <c r="G1112" s="849">
        <v>2888.29</v>
      </c>
      <c r="H1112" s="849"/>
      <c r="I1112" s="849">
        <v>962.76333333333332</v>
      </c>
      <c r="J1112" s="849"/>
      <c r="K1112" s="849"/>
      <c r="L1112" s="849"/>
      <c r="M1112" s="849"/>
      <c r="N1112" s="849"/>
      <c r="O1112" s="849"/>
      <c r="P1112" s="837"/>
      <c r="Q1112" s="850"/>
    </row>
    <row r="1113" spans="1:17" ht="14.4" customHeight="1" x14ac:dyDescent="0.3">
      <c r="A1113" s="831" t="s">
        <v>586</v>
      </c>
      <c r="B1113" s="832" t="s">
        <v>7986</v>
      </c>
      <c r="C1113" s="832" t="s">
        <v>6570</v>
      </c>
      <c r="D1113" s="832" t="s">
        <v>6877</v>
      </c>
      <c r="E1113" s="832" t="s">
        <v>6575</v>
      </c>
      <c r="F1113" s="849">
        <v>0.4</v>
      </c>
      <c r="G1113" s="849">
        <v>45.84</v>
      </c>
      <c r="H1113" s="849">
        <v>0.66656972517085933</v>
      </c>
      <c r="I1113" s="849">
        <v>114.60000000000001</v>
      </c>
      <c r="J1113" s="849">
        <v>0.6</v>
      </c>
      <c r="K1113" s="849">
        <v>68.77000000000001</v>
      </c>
      <c r="L1113" s="849">
        <v>1</v>
      </c>
      <c r="M1113" s="849">
        <v>114.61666666666669</v>
      </c>
      <c r="N1113" s="849">
        <v>1</v>
      </c>
      <c r="O1113" s="849">
        <v>114.60000000000001</v>
      </c>
      <c r="P1113" s="837">
        <v>1.6664243129271483</v>
      </c>
      <c r="Q1113" s="850">
        <v>114.60000000000001</v>
      </c>
    </row>
    <row r="1114" spans="1:17" ht="14.4" customHeight="1" x14ac:dyDescent="0.3">
      <c r="A1114" s="831" t="s">
        <v>586</v>
      </c>
      <c r="B1114" s="832" t="s">
        <v>7986</v>
      </c>
      <c r="C1114" s="832" t="s">
        <v>6570</v>
      </c>
      <c r="D1114" s="832" t="s">
        <v>6878</v>
      </c>
      <c r="E1114" s="832" t="s">
        <v>6575</v>
      </c>
      <c r="F1114" s="849">
        <v>0.30000000000000004</v>
      </c>
      <c r="G1114" s="849">
        <v>41.37</v>
      </c>
      <c r="H1114" s="849">
        <v>1.5</v>
      </c>
      <c r="I1114" s="849">
        <v>137.89999999999998</v>
      </c>
      <c r="J1114" s="849">
        <v>0.2</v>
      </c>
      <c r="K1114" s="849">
        <v>27.58</v>
      </c>
      <c r="L1114" s="849">
        <v>1</v>
      </c>
      <c r="M1114" s="849">
        <v>137.89999999999998</v>
      </c>
      <c r="N1114" s="849">
        <v>0.4</v>
      </c>
      <c r="O1114" s="849">
        <v>55.16</v>
      </c>
      <c r="P1114" s="837">
        <v>2</v>
      </c>
      <c r="Q1114" s="850">
        <v>137.89999999999998</v>
      </c>
    </row>
    <row r="1115" spans="1:17" ht="14.4" customHeight="1" x14ac:dyDescent="0.3">
      <c r="A1115" s="831" t="s">
        <v>586</v>
      </c>
      <c r="B1115" s="832" t="s">
        <v>7986</v>
      </c>
      <c r="C1115" s="832" t="s">
        <v>6570</v>
      </c>
      <c r="D1115" s="832" t="s">
        <v>6574</v>
      </c>
      <c r="E1115" s="832" t="s">
        <v>6575</v>
      </c>
      <c r="F1115" s="849">
        <v>9.8000000000000007</v>
      </c>
      <c r="G1115" s="849">
        <v>6169.8700000000008</v>
      </c>
      <c r="H1115" s="849">
        <v>1.3611098242432669</v>
      </c>
      <c r="I1115" s="849">
        <v>629.57857142857142</v>
      </c>
      <c r="J1115" s="849">
        <v>7.1999999999999993</v>
      </c>
      <c r="K1115" s="849">
        <v>4532.9699999999993</v>
      </c>
      <c r="L1115" s="849">
        <v>1</v>
      </c>
      <c r="M1115" s="849">
        <v>629.57916666666665</v>
      </c>
      <c r="N1115" s="849">
        <v>14.6</v>
      </c>
      <c r="O1115" s="849">
        <v>9191.85</v>
      </c>
      <c r="P1115" s="837">
        <v>2.0277764909099334</v>
      </c>
      <c r="Q1115" s="850">
        <v>629.57876712328766</v>
      </c>
    </row>
    <row r="1116" spans="1:17" ht="14.4" customHeight="1" x14ac:dyDescent="0.3">
      <c r="A1116" s="831" t="s">
        <v>586</v>
      </c>
      <c r="B1116" s="832" t="s">
        <v>7986</v>
      </c>
      <c r="C1116" s="832" t="s">
        <v>6570</v>
      </c>
      <c r="D1116" s="832" t="s">
        <v>6879</v>
      </c>
      <c r="E1116" s="832" t="s">
        <v>6880</v>
      </c>
      <c r="F1116" s="849">
        <v>2</v>
      </c>
      <c r="G1116" s="849">
        <v>2339.6999999999998</v>
      </c>
      <c r="H1116" s="849">
        <v>1</v>
      </c>
      <c r="I1116" s="849">
        <v>1169.8499999999999</v>
      </c>
      <c r="J1116" s="849">
        <v>2</v>
      </c>
      <c r="K1116" s="849">
        <v>2339.6999999999998</v>
      </c>
      <c r="L1116" s="849">
        <v>1</v>
      </c>
      <c r="M1116" s="849">
        <v>1169.8499999999999</v>
      </c>
      <c r="N1116" s="849"/>
      <c r="O1116" s="849"/>
      <c r="P1116" s="837"/>
      <c r="Q1116" s="850"/>
    </row>
    <row r="1117" spans="1:17" ht="14.4" customHeight="1" x14ac:dyDescent="0.3">
      <c r="A1117" s="831" t="s">
        <v>586</v>
      </c>
      <c r="B1117" s="832" t="s">
        <v>7986</v>
      </c>
      <c r="C1117" s="832" t="s">
        <v>6570</v>
      </c>
      <c r="D1117" s="832" t="s">
        <v>6576</v>
      </c>
      <c r="E1117" s="832" t="s">
        <v>6577</v>
      </c>
      <c r="F1117" s="849">
        <v>2</v>
      </c>
      <c r="G1117" s="849">
        <v>4223.6000000000004</v>
      </c>
      <c r="H1117" s="849">
        <v>0.5</v>
      </c>
      <c r="I1117" s="849">
        <v>2111.8000000000002</v>
      </c>
      <c r="J1117" s="849">
        <v>4</v>
      </c>
      <c r="K1117" s="849">
        <v>8447.2000000000007</v>
      </c>
      <c r="L1117" s="849">
        <v>1</v>
      </c>
      <c r="M1117" s="849">
        <v>2111.8000000000002</v>
      </c>
      <c r="N1117" s="849">
        <v>6</v>
      </c>
      <c r="O1117" s="849">
        <v>12670.8</v>
      </c>
      <c r="P1117" s="837">
        <v>1.4999999999999998</v>
      </c>
      <c r="Q1117" s="850">
        <v>2111.7999999999997</v>
      </c>
    </row>
    <row r="1118" spans="1:17" ht="14.4" customHeight="1" x14ac:dyDescent="0.3">
      <c r="A1118" s="831" t="s">
        <v>586</v>
      </c>
      <c r="B1118" s="832" t="s">
        <v>7986</v>
      </c>
      <c r="C1118" s="832" t="s">
        <v>6570</v>
      </c>
      <c r="D1118" s="832" t="s">
        <v>6882</v>
      </c>
      <c r="E1118" s="832" t="s">
        <v>6883</v>
      </c>
      <c r="F1118" s="849">
        <v>11</v>
      </c>
      <c r="G1118" s="849">
        <v>11377.189999999999</v>
      </c>
      <c r="H1118" s="849">
        <v>2.75</v>
      </c>
      <c r="I1118" s="849">
        <v>1034.29</v>
      </c>
      <c r="J1118" s="849">
        <v>4</v>
      </c>
      <c r="K1118" s="849">
        <v>4137.16</v>
      </c>
      <c r="L1118" s="849">
        <v>1</v>
      </c>
      <c r="M1118" s="849">
        <v>1034.29</v>
      </c>
      <c r="N1118" s="849">
        <v>12</v>
      </c>
      <c r="O1118" s="849">
        <v>12411.48</v>
      </c>
      <c r="P1118" s="837">
        <v>3</v>
      </c>
      <c r="Q1118" s="850">
        <v>1034.29</v>
      </c>
    </row>
    <row r="1119" spans="1:17" ht="14.4" customHeight="1" x14ac:dyDescent="0.3">
      <c r="A1119" s="831" t="s">
        <v>586</v>
      </c>
      <c r="B1119" s="832" t="s">
        <v>7986</v>
      </c>
      <c r="C1119" s="832" t="s">
        <v>6570</v>
      </c>
      <c r="D1119" s="832" t="s">
        <v>6884</v>
      </c>
      <c r="E1119" s="832" t="s">
        <v>6883</v>
      </c>
      <c r="F1119" s="849">
        <v>14</v>
      </c>
      <c r="G1119" s="849">
        <v>15394.119999999999</v>
      </c>
      <c r="H1119" s="849">
        <v>0.7</v>
      </c>
      <c r="I1119" s="849">
        <v>1099.58</v>
      </c>
      <c r="J1119" s="849">
        <v>20</v>
      </c>
      <c r="K1119" s="849">
        <v>21991.599999999999</v>
      </c>
      <c r="L1119" s="849">
        <v>1</v>
      </c>
      <c r="M1119" s="849">
        <v>1099.58</v>
      </c>
      <c r="N1119" s="849">
        <v>10</v>
      </c>
      <c r="O1119" s="849">
        <v>10995.8</v>
      </c>
      <c r="P1119" s="837">
        <v>0.5</v>
      </c>
      <c r="Q1119" s="850">
        <v>1099.58</v>
      </c>
    </row>
    <row r="1120" spans="1:17" ht="14.4" customHeight="1" x14ac:dyDescent="0.3">
      <c r="A1120" s="831" t="s">
        <v>586</v>
      </c>
      <c r="B1120" s="832" t="s">
        <v>7986</v>
      </c>
      <c r="C1120" s="832" t="s">
        <v>6570</v>
      </c>
      <c r="D1120" s="832" t="s">
        <v>6885</v>
      </c>
      <c r="E1120" s="832" t="s">
        <v>6883</v>
      </c>
      <c r="F1120" s="849">
        <v>3</v>
      </c>
      <c r="G1120" s="849">
        <v>3541.26</v>
      </c>
      <c r="H1120" s="849">
        <v>0.15789473684210525</v>
      </c>
      <c r="I1120" s="849">
        <v>1180.42</v>
      </c>
      <c r="J1120" s="849">
        <v>19</v>
      </c>
      <c r="K1120" s="849">
        <v>22427.980000000003</v>
      </c>
      <c r="L1120" s="849">
        <v>1</v>
      </c>
      <c r="M1120" s="849">
        <v>1180.42</v>
      </c>
      <c r="N1120" s="849">
        <v>14</v>
      </c>
      <c r="O1120" s="849">
        <v>16525.88</v>
      </c>
      <c r="P1120" s="837">
        <v>0.73684210526315785</v>
      </c>
      <c r="Q1120" s="850">
        <v>1180.42</v>
      </c>
    </row>
    <row r="1121" spans="1:17" ht="14.4" customHeight="1" x14ac:dyDescent="0.3">
      <c r="A1121" s="831" t="s">
        <v>586</v>
      </c>
      <c r="B1121" s="832" t="s">
        <v>7986</v>
      </c>
      <c r="C1121" s="832" t="s">
        <v>6570</v>
      </c>
      <c r="D1121" s="832" t="s">
        <v>6886</v>
      </c>
      <c r="E1121" s="832" t="s">
        <v>6883</v>
      </c>
      <c r="F1121" s="849">
        <v>8</v>
      </c>
      <c r="G1121" s="849">
        <v>9982.24</v>
      </c>
      <c r="H1121" s="849">
        <v>0.30769230769230771</v>
      </c>
      <c r="I1121" s="849">
        <v>1247.78</v>
      </c>
      <c r="J1121" s="849">
        <v>26</v>
      </c>
      <c r="K1121" s="849">
        <v>32442.28</v>
      </c>
      <c r="L1121" s="849">
        <v>1</v>
      </c>
      <c r="M1121" s="849">
        <v>1247.78</v>
      </c>
      <c r="N1121" s="849">
        <v>14</v>
      </c>
      <c r="O1121" s="849">
        <v>17468.919999999998</v>
      </c>
      <c r="P1121" s="837">
        <v>0.53846153846153844</v>
      </c>
      <c r="Q1121" s="850">
        <v>1247.78</v>
      </c>
    </row>
    <row r="1122" spans="1:17" ht="14.4" customHeight="1" x14ac:dyDescent="0.3">
      <c r="A1122" s="831" t="s">
        <v>586</v>
      </c>
      <c r="B1122" s="832" t="s">
        <v>7986</v>
      </c>
      <c r="C1122" s="832" t="s">
        <v>6570</v>
      </c>
      <c r="D1122" s="832" t="s">
        <v>6887</v>
      </c>
      <c r="E1122" s="832" t="s">
        <v>6883</v>
      </c>
      <c r="F1122" s="849">
        <v>3</v>
      </c>
      <c r="G1122" s="849">
        <v>4128.87</v>
      </c>
      <c r="H1122" s="849"/>
      <c r="I1122" s="849">
        <v>1376.29</v>
      </c>
      <c r="J1122" s="849"/>
      <c r="K1122" s="849"/>
      <c r="L1122" s="849"/>
      <c r="M1122" s="849"/>
      <c r="N1122" s="849">
        <v>2</v>
      </c>
      <c r="O1122" s="849">
        <v>2752.58</v>
      </c>
      <c r="P1122" s="837"/>
      <c r="Q1122" s="850">
        <v>1376.29</v>
      </c>
    </row>
    <row r="1123" spans="1:17" ht="14.4" customHeight="1" x14ac:dyDescent="0.3">
      <c r="A1123" s="831" t="s">
        <v>586</v>
      </c>
      <c r="B1123" s="832" t="s">
        <v>7986</v>
      </c>
      <c r="C1123" s="832" t="s">
        <v>6570</v>
      </c>
      <c r="D1123" s="832" t="s">
        <v>6888</v>
      </c>
      <c r="E1123" s="832" t="s">
        <v>6889</v>
      </c>
      <c r="F1123" s="849">
        <v>1</v>
      </c>
      <c r="G1123" s="849">
        <v>10625.84</v>
      </c>
      <c r="H1123" s="849">
        <v>0.33333333333333331</v>
      </c>
      <c r="I1123" s="849">
        <v>10625.84</v>
      </c>
      <c r="J1123" s="849">
        <v>3</v>
      </c>
      <c r="K1123" s="849">
        <v>31877.52</v>
      </c>
      <c r="L1123" s="849">
        <v>1</v>
      </c>
      <c r="M1123" s="849">
        <v>10625.84</v>
      </c>
      <c r="N1123" s="849"/>
      <c r="O1123" s="849"/>
      <c r="P1123" s="837"/>
      <c r="Q1123" s="850"/>
    </row>
    <row r="1124" spans="1:17" ht="14.4" customHeight="1" x14ac:dyDescent="0.3">
      <c r="A1124" s="831" t="s">
        <v>586</v>
      </c>
      <c r="B1124" s="832" t="s">
        <v>7986</v>
      </c>
      <c r="C1124" s="832" t="s">
        <v>6570</v>
      </c>
      <c r="D1124" s="832" t="s">
        <v>6892</v>
      </c>
      <c r="E1124" s="832" t="s">
        <v>6893</v>
      </c>
      <c r="F1124" s="849"/>
      <c r="G1124" s="849"/>
      <c r="H1124" s="849"/>
      <c r="I1124" s="849"/>
      <c r="J1124" s="849">
        <v>4</v>
      </c>
      <c r="K1124" s="849">
        <v>10258</v>
      </c>
      <c r="L1124" s="849">
        <v>1</v>
      </c>
      <c r="M1124" s="849">
        <v>2564.5</v>
      </c>
      <c r="N1124" s="849"/>
      <c r="O1124" s="849"/>
      <c r="P1124" s="837"/>
      <c r="Q1124" s="850"/>
    </row>
    <row r="1125" spans="1:17" ht="14.4" customHeight="1" x14ac:dyDescent="0.3">
      <c r="A1125" s="831" t="s">
        <v>586</v>
      </c>
      <c r="B1125" s="832" t="s">
        <v>7986</v>
      </c>
      <c r="C1125" s="832" t="s">
        <v>6570</v>
      </c>
      <c r="D1125" s="832" t="s">
        <v>6894</v>
      </c>
      <c r="E1125" s="832" t="s">
        <v>6895</v>
      </c>
      <c r="F1125" s="849"/>
      <c r="G1125" s="849"/>
      <c r="H1125" s="849"/>
      <c r="I1125" s="849"/>
      <c r="J1125" s="849">
        <v>2</v>
      </c>
      <c r="K1125" s="849">
        <v>3887.8</v>
      </c>
      <c r="L1125" s="849">
        <v>1</v>
      </c>
      <c r="M1125" s="849">
        <v>1943.9</v>
      </c>
      <c r="N1125" s="849">
        <v>2</v>
      </c>
      <c r="O1125" s="849">
        <v>3887.8</v>
      </c>
      <c r="P1125" s="837">
        <v>1</v>
      </c>
      <c r="Q1125" s="850">
        <v>1943.9</v>
      </c>
    </row>
    <row r="1126" spans="1:17" ht="14.4" customHeight="1" x14ac:dyDescent="0.3">
      <c r="A1126" s="831" t="s">
        <v>586</v>
      </c>
      <c r="B1126" s="832" t="s">
        <v>7986</v>
      </c>
      <c r="C1126" s="832" t="s">
        <v>6570</v>
      </c>
      <c r="D1126" s="832" t="s">
        <v>6896</v>
      </c>
      <c r="E1126" s="832" t="s">
        <v>6895</v>
      </c>
      <c r="F1126" s="849"/>
      <c r="G1126" s="849"/>
      <c r="H1126" s="849"/>
      <c r="I1126" s="849"/>
      <c r="J1126" s="849">
        <v>2</v>
      </c>
      <c r="K1126" s="849">
        <v>3887.8</v>
      </c>
      <c r="L1126" s="849">
        <v>1</v>
      </c>
      <c r="M1126" s="849">
        <v>1943.9</v>
      </c>
      <c r="N1126" s="849">
        <v>2</v>
      </c>
      <c r="O1126" s="849">
        <v>3887.8</v>
      </c>
      <c r="P1126" s="837">
        <v>1</v>
      </c>
      <c r="Q1126" s="850">
        <v>1943.9</v>
      </c>
    </row>
    <row r="1127" spans="1:17" ht="14.4" customHeight="1" x14ac:dyDescent="0.3">
      <c r="A1127" s="831" t="s">
        <v>586</v>
      </c>
      <c r="B1127" s="832" t="s">
        <v>7986</v>
      </c>
      <c r="C1127" s="832" t="s">
        <v>6570</v>
      </c>
      <c r="D1127" s="832" t="s">
        <v>6897</v>
      </c>
      <c r="E1127" s="832" t="s">
        <v>6898</v>
      </c>
      <c r="F1127" s="849"/>
      <c r="G1127" s="849"/>
      <c r="H1127" s="849"/>
      <c r="I1127" s="849"/>
      <c r="J1127" s="849"/>
      <c r="K1127" s="849"/>
      <c r="L1127" s="849"/>
      <c r="M1127" s="849"/>
      <c r="N1127" s="849">
        <v>9</v>
      </c>
      <c r="O1127" s="849">
        <v>34992</v>
      </c>
      <c r="P1127" s="837"/>
      <c r="Q1127" s="850">
        <v>3888</v>
      </c>
    </row>
    <row r="1128" spans="1:17" ht="14.4" customHeight="1" x14ac:dyDescent="0.3">
      <c r="A1128" s="831" t="s">
        <v>586</v>
      </c>
      <c r="B1128" s="832" t="s">
        <v>7986</v>
      </c>
      <c r="C1128" s="832" t="s">
        <v>6570</v>
      </c>
      <c r="D1128" s="832" t="s">
        <v>6899</v>
      </c>
      <c r="E1128" s="832" t="s">
        <v>6900</v>
      </c>
      <c r="F1128" s="849">
        <v>15</v>
      </c>
      <c r="G1128" s="849">
        <v>7492.95</v>
      </c>
      <c r="H1128" s="849">
        <v>3.0000000000000004</v>
      </c>
      <c r="I1128" s="849">
        <v>499.53</v>
      </c>
      <c r="J1128" s="849">
        <v>5</v>
      </c>
      <c r="K1128" s="849">
        <v>2497.6499999999996</v>
      </c>
      <c r="L1128" s="849">
        <v>1</v>
      </c>
      <c r="M1128" s="849">
        <v>499.52999999999992</v>
      </c>
      <c r="N1128" s="849">
        <v>20</v>
      </c>
      <c r="O1128" s="849">
        <v>9990.6</v>
      </c>
      <c r="P1128" s="837">
        <v>4.0000000000000009</v>
      </c>
      <c r="Q1128" s="850">
        <v>499.53000000000003</v>
      </c>
    </row>
    <row r="1129" spans="1:17" ht="14.4" customHeight="1" x14ac:dyDescent="0.3">
      <c r="A1129" s="831" t="s">
        <v>586</v>
      </c>
      <c r="B1129" s="832" t="s">
        <v>7986</v>
      </c>
      <c r="C1129" s="832" t="s">
        <v>6570</v>
      </c>
      <c r="D1129" s="832" t="s">
        <v>6901</v>
      </c>
      <c r="E1129" s="832" t="s">
        <v>6900</v>
      </c>
      <c r="F1129" s="849">
        <v>9</v>
      </c>
      <c r="G1129" s="849">
        <v>3842.82</v>
      </c>
      <c r="H1129" s="849">
        <v>0.6</v>
      </c>
      <c r="I1129" s="849">
        <v>426.98</v>
      </c>
      <c r="J1129" s="849">
        <v>15</v>
      </c>
      <c r="K1129" s="849">
        <v>6404.7000000000007</v>
      </c>
      <c r="L1129" s="849">
        <v>1</v>
      </c>
      <c r="M1129" s="849">
        <v>426.98000000000008</v>
      </c>
      <c r="N1129" s="849">
        <v>14</v>
      </c>
      <c r="O1129" s="849">
        <v>5977.72</v>
      </c>
      <c r="P1129" s="837">
        <v>0.93333333333333324</v>
      </c>
      <c r="Q1129" s="850">
        <v>426.98</v>
      </c>
    </row>
    <row r="1130" spans="1:17" ht="14.4" customHeight="1" x14ac:dyDescent="0.3">
      <c r="A1130" s="831" t="s">
        <v>586</v>
      </c>
      <c r="B1130" s="832" t="s">
        <v>7986</v>
      </c>
      <c r="C1130" s="832" t="s">
        <v>6570</v>
      </c>
      <c r="D1130" s="832" t="s">
        <v>6902</v>
      </c>
      <c r="E1130" s="832" t="s">
        <v>6903</v>
      </c>
      <c r="F1130" s="849">
        <v>4</v>
      </c>
      <c r="G1130" s="849">
        <v>38631.480000000003</v>
      </c>
      <c r="H1130" s="849">
        <v>4</v>
      </c>
      <c r="I1130" s="849">
        <v>9657.8700000000008</v>
      </c>
      <c r="J1130" s="849">
        <v>1</v>
      </c>
      <c r="K1130" s="849">
        <v>9657.8700000000008</v>
      </c>
      <c r="L1130" s="849">
        <v>1</v>
      </c>
      <c r="M1130" s="849">
        <v>9657.8700000000008</v>
      </c>
      <c r="N1130" s="849">
        <v>6</v>
      </c>
      <c r="O1130" s="849">
        <v>57947.22</v>
      </c>
      <c r="P1130" s="837">
        <v>6</v>
      </c>
      <c r="Q1130" s="850">
        <v>9657.8700000000008</v>
      </c>
    </row>
    <row r="1131" spans="1:17" ht="14.4" customHeight="1" x14ac:dyDescent="0.3">
      <c r="A1131" s="831" t="s">
        <v>586</v>
      </c>
      <c r="B1131" s="832" t="s">
        <v>7986</v>
      </c>
      <c r="C1131" s="832" t="s">
        <v>6570</v>
      </c>
      <c r="D1131" s="832" t="s">
        <v>6904</v>
      </c>
      <c r="E1131" s="832" t="s">
        <v>6579</v>
      </c>
      <c r="F1131" s="849">
        <v>44</v>
      </c>
      <c r="G1131" s="849">
        <v>3036.88</v>
      </c>
      <c r="H1131" s="849">
        <v>0.93617021276595758</v>
      </c>
      <c r="I1131" s="849">
        <v>69.02</v>
      </c>
      <c r="J1131" s="849">
        <v>47</v>
      </c>
      <c r="K1131" s="849">
        <v>3243.9399999999996</v>
      </c>
      <c r="L1131" s="849">
        <v>1</v>
      </c>
      <c r="M1131" s="849">
        <v>69.02</v>
      </c>
      <c r="N1131" s="849">
        <v>41</v>
      </c>
      <c r="O1131" s="849">
        <v>2829.82</v>
      </c>
      <c r="P1131" s="837">
        <v>0.87234042553191504</v>
      </c>
      <c r="Q1131" s="850">
        <v>69.02000000000001</v>
      </c>
    </row>
    <row r="1132" spans="1:17" ht="14.4" customHeight="1" x14ac:dyDescent="0.3">
      <c r="A1132" s="831" t="s">
        <v>586</v>
      </c>
      <c r="B1132" s="832" t="s">
        <v>7986</v>
      </c>
      <c r="C1132" s="832" t="s">
        <v>6570</v>
      </c>
      <c r="D1132" s="832" t="s">
        <v>6905</v>
      </c>
      <c r="E1132" s="832" t="s">
        <v>6579</v>
      </c>
      <c r="F1132" s="849">
        <v>22</v>
      </c>
      <c r="G1132" s="849">
        <v>1869.56</v>
      </c>
      <c r="H1132" s="849">
        <v>1.2941176470588234</v>
      </c>
      <c r="I1132" s="849">
        <v>84.98</v>
      </c>
      <c r="J1132" s="849">
        <v>17</v>
      </c>
      <c r="K1132" s="849">
        <v>1444.66</v>
      </c>
      <c r="L1132" s="849">
        <v>1</v>
      </c>
      <c r="M1132" s="849">
        <v>84.98</v>
      </c>
      <c r="N1132" s="849">
        <v>9</v>
      </c>
      <c r="O1132" s="849">
        <v>764.82</v>
      </c>
      <c r="P1132" s="837">
        <v>0.52941176470588236</v>
      </c>
      <c r="Q1132" s="850">
        <v>84.98</v>
      </c>
    </row>
    <row r="1133" spans="1:17" ht="14.4" customHeight="1" x14ac:dyDescent="0.3">
      <c r="A1133" s="831" t="s">
        <v>586</v>
      </c>
      <c r="B1133" s="832" t="s">
        <v>7986</v>
      </c>
      <c r="C1133" s="832" t="s">
        <v>6570</v>
      </c>
      <c r="D1133" s="832" t="s">
        <v>6910</v>
      </c>
      <c r="E1133" s="832" t="s">
        <v>6911</v>
      </c>
      <c r="F1133" s="849">
        <v>2</v>
      </c>
      <c r="G1133" s="849">
        <v>1426.04</v>
      </c>
      <c r="H1133" s="849"/>
      <c r="I1133" s="849">
        <v>713.02</v>
      </c>
      <c r="J1133" s="849"/>
      <c r="K1133" s="849"/>
      <c r="L1133" s="849"/>
      <c r="M1133" s="849"/>
      <c r="N1133" s="849"/>
      <c r="O1133" s="849"/>
      <c r="P1133" s="837"/>
      <c r="Q1133" s="850"/>
    </row>
    <row r="1134" spans="1:17" ht="14.4" customHeight="1" x14ac:dyDescent="0.3">
      <c r="A1134" s="831" t="s">
        <v>586</v>
      </c>
      <c r="B1134" s="832" t="s">
        <v>7986</v>
      </c>
      <c r="C1134" s="832" t="s">
        <v>6570</v>
      </c>
      <c r="D1134" s="832" t="s">
        <v>6912</v>
      </c>
      <c r="E1134" s="832" t="s">
        <v>6913</v>
      </c>
      <c r="F1134" s="849">
        <v>4</v>
      </c>
      <c r="G1134" s="849">
        <v>920.28</v>
      </c>
      <c r="H1134" s="849">
        <v>1.3333333333333333</v>
      </c>
      <c r="I1134" s="849">
        <v>230.07</v>
      </c>
      <c r="J1134" s="849">
        <v>3</v>
      </c>
      <c r="K1134" s="849">
        <v>690.21</v>
      </c>
      <c r="L1134" s="849">
        <v>1</v>
      </c>
      <c r="M1134" s="849">
        <v>230.07000000000002</v>
      </c>
      <c r="N1134" s="849">
        <v>11</v>
      </c>
      <c r="O1134" s="849">
        <v>2530.77</v>
      </c>
      <c r="P1134" s="837">
        <v>3.6666666666666665</v>
      </c>
      <c r="Q1134" s="850">
        <v>230.07</v>
      </c>
    </row>
    <row r="1135" spans="1:17" ht="14.4" customHeight="1" x14ac:dyDescent="0.3">
      <c r="A1135" s="831" t="s">
        <v>586</v>
      </c>
      <c r="B1135" s="832" t="s">
        <v>7986</v>
      </c>
      <c r="C1135" s="832" t="s">
        <v>6570</v>
      </c>
      <c r="D1135" s="832" t="s">
        <v>6914</v>
      </c>
      <c r="E1135" s="832" t="s">
        <v>6915</v>
      </c>
      <c r="F1135" s="849"/>
      <c r="G1135" s="849"/>
      <c r="H1135" s="849"/>
      <c r="I1135" s="849"/>
      <c r="J1135" s="849">
        <v>2</v>
      </c>
      <c r="K1135" s="849">
        <v>246.66</v>
      </c>
      <c r="L1135" s="849">
        <v>1</v>
      </c>
      <c r="M1135" s="849">
        <v>123.33</v>
      </c>
      <c r="N1135" s="849">
        <v>2</v>
      </c>
      <c r="O1135" s="849">
        <v>246.66</v>
      </c>
      <c r="P1135" s="837">
        <v>1</v>
      </c>
      <c r="Q1135" s="850">
        <v>123.33</v>
      </c>
    </row>
    <row r="1136" spans="1:17" ht="14.4" customHeight="1" x14ac:dyDescent="0.3">
      <c r="A1136" s="831" t="s">
        <v>586</v>
      </c>
      <c r="B1136" s="832" t="s">
        <v>7986</v>
      </c>
      <c r="C1136" s="832" t="s">
        <v>6570</v>
      </c>
      <c r="D1136" s="832" t="s">
        <v>6917</v>
      </c>
      <c r="E1136" s="832" t="s">
        <v>6918</v>
      </c>
      <c r="F1136" s="849">
        <v>7</v>
      </c>
      <c r="G1136" s="849">
        <v>1523.4799999999998</v>
      </c>
      <c r="H1136" s="849">
        <v>0.77777777777777779</v>
      </c>
      <c r="I1136" s="849">
        <v>217.63999999999996</v>
      </c>
      <c r="J1136" s="849">
        <v>9</v>
      </c>
      <c r="K1136" s="849">
        <v>1958.7599999999998</v>
      </c>
      <c r="L1136" s="849">
        <v>1</v>
      </c>
      <c r="M1136" s="849">
        <v>217.64</v>
      </c>
      <c r="N1136" s="849">
        <v>9</v>
      </c>
      <c r="O1136" s="849">
        <v>1958.7599999999998</v>
      </c>
      <c r="P1136" s="837">
        <v>1</v>
      </c>
      <c r="Q1136" s="850">
        <v>217.64</v>
      </c>
    </row>
    <row r="1137" spans="1:17" ht="14.4" customHeight="1" x14ac:dyDescent="0.3">
      <c r="A1137" s="831" t="s">
        <v>586</v>
      </c>
      <c r="B1137" s="832" t="s">
        <v>7986</v>
      </c>
      <c r="C1137" s="832" t="s">
        <v>6570</v>
      </c>
      <c r="D1137" s="832" t="s">
        <v>6919</v>
      </c>
      <c r="E1137" s="832" t="s">
        <v>6918</v>
      </c>
      <c r="F1137" s="849">
        <v>5</v>
      </c>
      <c r="G1137" s="849">
        <v>1326.55</v>
      </c>
      <c r="H1137" s="849">
        <v>5</v>
      </c>
      <c r="I1137" s="849">
        <v>265.31</v>
      </c>
      <c r="J1137" s="849">
        <v>1</v>
      </c>
      <c r="K1137" s="849">
        <v>265.31</v>
      </c>
      <c r="L1137" s="849">
        <v>1</v>
      </c>
      <c r="M1137" s="849">
        <v>265.31</v>
      </c>
      <c r="N1137" s="849">
        <v>13</v>
      </c>
      <c r="O1137" s="849">
        <v>3449.0299999999997</v>
      </c>
      <c r="P1137" s="837">
        <v>12.999999999999998</v>
      </c>
      <c r="Q1137" s="850">
        <v>265.31</v>
      </c>
    </row>
    <row r="1138" spans="1:17" ht="14.4" customHeight="1" x14ac:dyDescent="0.3">
      <c r="A1138" s="831" t="s">
        <v>586</v>
      </c>
      <c r="B1138" s="832" t="s">
        <v>7986</v>
      </c>
      <c r="C1138" s="832" t="s">
        <v>6570</v>
      </c>
      <c r="D1138" s="832" t="s">
        <v>6920</v>
      </c>
      <c r="E1138" s="832" t="s">
        <v>6921</v>
      </c>
      <c r="F1138" s="849">
        <v>2</v>
      </c>
      <c r="G1138" s="849">
        <v>1036.3599999999999</v>
      </c>
      <c r="H1138" s="849">
        <v>0.4</v>
      </c>
      <c r="I1138" s="849">
        <v>518.17999999999995</v>
      </c>
      <c r="J1138" s="849">
        <v>5</v>
      </c>
      <c r="K1138" s="849">
        <v>2590.8999999999996</v>
      </c>
      <c r="L1138" s="849">
        <v>1</v>
      </c>
      <c r="M1138" s="849">
        <v>518.17999999999995</v>
      </c>
      <c r="N1138" s="849">
        <v>3</v>
      </c>
      <c r="O1138" s="849">
        <v>1554.54</v>
      </c>
      <c r="P1138" s="837">
        <v>0.60000000000000009</v>
      </c>
      <c r="Q1138" s="850">
        <v>518.17999999999995</v>
      </c>
    </row>
    <row r="1139" spans="1:17" ht="14.4" customHeight="1" x14ac:dyDescent="0.3">
      <c r="A1139" s="831" t="s">
        <v>586</v>
      </c>
      <c r="B1139" s="832" t="s">
        <v>7986</v>
      </c>
      <c r="C1139" s="832" t="s">
        <v>6570</v>
      </c>
      <c r="D1139" s="832" t="s">
        <v>6922</v>
      </c>
      <c r="E1139" s="832" t="s">
        <v>6923</v>
      </c>
      <c r="F1139" s="849"/>
      <c r="G1139" s="849"/>
      <c r="H1139" s="849"/>
      <c r="I1139" s="849"/>
      <c r="J1139" s="849">
        <v>4</v>
      </c>
      <c r="K1139" s="849">
        <v>4137.16</v>
      </c>
      <c r="L1139" s="849">
        <v>1</v>
      </c>
      <c r="M1139" s="849">
        <v>1034.29</v>
      </c>
      <c r="N1139" s="849">
        <v>1</v>
      </c>
      <c r="O1139" s="849">
        <v>1034.29</v>
      </c>
      <c r="P1139" s="837">
        <v>0.25</v>
      </c>
      <c r="Q1139" s="850">
        <v>1034.29</v>
      </c>
    </row>
    <row r="1140" spans="1:17" ht="14.4" customHeight="1" x14ac:dyDescent="0.3">
      <c r="A1140" s="831" t="s">
        <v>586</v>
      </c>
      <c r="B1140" s="832" t="s">
        <v>7986</v>
      </c>
      <c r="C1140" s="832" t="s">
        <v>6570</v>
      </c>
      <c r="D1140" s="832" t="s">
        <v>6925</v>
      </c>
      <c r="E1140" s="832" t="s">
        <v>6579</v>
      </c>
      <c r="F1140" s="849">
        <v>5</v>
      </c>
      <c r="G1140" s="849">
        <v>481.9</v>
      </c>
      <c r="H1140" s="849">
        <v>0.83333333333333337</v>
      </c>
      <c r="I1140" s="849">
        <v>96.38</v>
      </c>
      <c r="J1140" s="849">
        <v>6</v>
      </c>
      <c r="K1140" s="849">
        <v>578.28</v>
      </c>
      <c r="L1140" s="849">
        <v>1</v>
      </c>
      <c r="M1140" s="849">
        <v>96.38</v>
      </c>
      <c r="N1140" s="849">
        <v>4</v>
      </c>
      <c r="O1140" s="849">
        <v>385.52</v>
      </c>
      <c r="P1140" s="837">
        <v>0.66666666666666663</v>
      </c>
      <c r="Q1140" s="850">
        <v>96.38</v>
      </c>
    </row>
    <row r="1141" spans="1:17" ht="14.4" customHeight="1" x14ac:dyDescent="0.3">
      <c r="A1141" s="831" t="s">
        <v>586</v>
      </c>
      <c r="B1141" s="832" t="s">
        <v>7986</v>
      </c>
      <c r="C1141" s="832" t="s">
        <v>6570</v>
      </c>
      <c r="D1141" s="832" t="s">
        <v>6578</v>
      </c>
      <c r="E1141" s="832" t="s">
        <v>6579</v>
      </c>
      <c r="F1141" s="849">
        <v>13</v>
      </c>
      <c r="G1141" s="849">
        <v>1576.25</v>
      </c>
      <c r="H1141" s="849">
        <v>1.8571428571428572</v>
      </c>
      <c r="I1141" s="849">
        <v>121.25</v>
      </c>
      <c r="J1141" s="849">
        <v>7</v>
      </c>
      <c r="K1141" s="849">
        <v>848.75</v>
      </c>
      <c r="L1141" s="849">
        <v>1</v>
      </c>
      <c r="M1141" s="849">
        <v>121.25</v>
      </c>
      <c r="N1141" s="849">
        <v>15</v>
      </c>
      <c r="O1141" s="849">
        <v>1818.75</v>
      </c>
      <c r="P1141" s="837">
        <v>2.1428571428571428</v>
      </c>
      <c r="Q1141" s="850">
        <v>121.25</v>
      </c>
    </row>
    <row r="1142" spans="1:17" ht="14.4" customHeight="1" x14ac:dyDescent="0.3">
      <c r="A1142" s="831" t="s">
        <v>586</v>
      </c>
      <c r="B1142" s="832" t="s">
        <v>7986</v>
      </c>
      <c r="C1142" s="832" t="s">
        <v>6570</v>
      </c>
      <c r="D1142" s="832" t="s">
        <v>6926</v>
      </c>
      <c r="E1142" s="832" t="s">
        <v>6579</v>
      </c>
      <c r="F1142" s="849">
        <v>1</v>
      </c>
      <c r="G1142" s="849">
        <v>103.64</v>
      </c>
      <c r="H1142" s="849"/>
      <c r="I1142" s="849">
        <v>103.64</v>
      </c>
      <c r="J1142" s="849"/>
      <c r="K1142" s="849"/>
      <c r="L1142" s="849"/>
      <c r="M1142" s="849"/>
      <c r="N1142" s="849"/>
      <c r="O1142" s="849"/>
      <c r="P1142" s="837"/>
      <c r="Q1142" s="850"/>
    </row>
    <row r="1143" spans="1:17" ht="14.4" customHeight="1" x14ac:dyDescent="0.3">
      <c r="A1143" s="831" t="s">
        <v>586</v>
      </c>
      <c r="B1143" s="832" t="s">
        <v>7986</v>
      </c>
      <c r="C1143" s="832" t="s">
        <v>6570</v>
      </c>
      <c r="D1143" s="832" t="s">
        <v>6927</v>
      </c>
      <c r="E1143" s="832" t="s">
        <v>6579</v>
      </c>
      <c r="F1143" s="849">
        <v>1</v>
      </c>
      <c r="G1143" s="849">
        <v>114</v>
      </c>
      <c r="H1143" s="849"/>
      <c r="I1143" s="849">
        <v>114</v>
      </c>
      <c r="J1143" s="849"/>
      <c r="K1143" s="849"/>
      <c r="L1143" s="849"/>
      <c r="M1143" s="849"/>
      <c r="N1143" s="849"/>
      <c r="O1143" s="849"/>
      <c r="P1143" s="837"/>
      <c r="Q1143" s="850"/>
    </row>
    <row r="1144" spans="1:17" ht="14.4" customHeight="1" x14ac:dyDescent="0.3">
      <c r="A1144" s="831" t="s">
        <v>586</v>
      </c>
      <c r="B1144" s="832" t="s">
        <v>7986</v>
      </c>
      <c r="C1144" s="832" t="s">
        <v>6570</v>
      </c>
      <c r="D1144" s="832" t="s">
        <v>6928</v>
      </c>
      <c r="E1144" s="832" t="s">
        <v>6579</v>
      </c>
      <c r="F1144" s="849"/>
      <c r="G1144" s="849"/>
      <c r="H1144" s="849"/>
      <c r="I1144" s="849"/>
      <c r="J1144" s="849">
        <v>2</v>
      </c>
      <c r="K1144" s="849">
        <v>344.08</v>
      </c>
      <c r="L1144" s="849">
        <v>1</v>
      </c>
      <c r="M1144" s="849">
        <v>172.04</v>
      </c>
      <c r="N1144" s="849"/>
      <c r="O1144" s="849"/>
      <c r="P1144" s="837"/>
      <c r="Q1144" s="850"/>
    </row>
    <row r="1145" spans="1:17" ht="14.4" customHeight="1" x14ac:dyDescent="0.3">
      <c r="A1145" s="831" t="s">
        <v>586</v>
      </c>
      <c r="B1145" s="832" t="s">
        <v>7986</v>
      </c>
      <c r="C1145" s="832" t="s">
        <v>6570</v>
      </c>
      <c r="D1145" s="832" t="s">
        <v>6929</v>
      </c>
      <c r="E1145" s="832" t="s">
        <v>6579</v>
      </c>
      <c r="F1145" s="849">
        <v>15</v>
      </c>
      <c r="G1145" s="849">
        <v>1352.4</v>
      </c>
      <c r="H1145" s="849">
        <v>0.57692307692307698</v>
      </c>
      <c r="I1145" s="849">
        <v>90.160000000000011</v>
      </c>
      <c r="J1145" s="849">
        <v>26</v>
      </c>
      <c r="K1145" s="849">
        <v>2344.16</v>
      </c>
      <c r="L1145" s="849">
        <v>1</v>
      </c>
      <c r="M1145" s="849">
        <v>90.16</v>
      </c>
      <c r="N1145" s="849">
        <v>16</v>
      </c>
      <c r="O1145" s="849">
        <v>1442.56</v>
      </c>
      <c r="P1145" s="837">
        <v>0.61538461538461542</v>
      </c>
      <c r="Q1145" s="850">
        <v>90.16</v>
      </c>
    </row>
    <row r="1146" spans="1:17" ht="14.4" customHeight="1" x14ac:dyDescent="0.3">
      <c r="A1146" s="831" t="s">
        <v>586</v>
      </c>
      <c r="B1146" s="832" t="s">
        <v>7986</v>
      </c>
      <c r="C1146" s="832" t="s">
        <v>6570</v>
      </c>
      <c r="D1146" s="832" t="s">
        <v>6932</v>
      </c>
      <c r="E1146" s="832" t="s">
        <v>6933</v>
      </c>
      <c r="F1146" s="849">
        <v>1</v>
      </c>
      <c r="G1146" s="849">
        <v>4452.0600000000004</v>
      </c>
      <c r="H1146" s="849">
        <v>1</v>
      </c>
      <c r="I1146" s="849">
        <v>4452.0600000000004</v>
      </c>
      <c r="J1146" s="849">
        <v>1</v>
      </c>
      <c r="K1146" s="849">
        <v>4452.0600000000004</v>
      </c>
      <c r="L1146" s="849">
        <v>1</v>
      </c>
      <c r="M1146" s="849">
        <v>4452.0600000000004</v>
      </c>
      <c r="N1146" s="849"/>
      <c r="O1146" s="849"/>
      <c r="P1146" s="837"/>
      <c r="Q1146" s="850"/>
    </row>
    <row r="1147" spans="1:17" ht="14.4" customHeight="1" x14ac:dyDescent="0.3">
      <c r="A1147" s="831" t="s">
        <v>586</v>
      </c>
      <c r="B1147" s="832" t="s">
        <v>7986</v>
      </c>
      <c r="C1147" s="832" t="s">
        <v>6570</v>
      </c>
      <c r="D1147" s="832" t="s">
        <v>6934</v>
      </c>
      <c r="E1147" s="832" t="s">
        <v>6935</v>
      </c>
      <c r="F1147" s="849">
        <v>2</v>
      </c>
      <c r="G1147" s="849">
        <v>3662.5</v>
      </c>
      <c r="H1147" s="849">
        <v>2</v>
      </c>
      <c r="I1147" s="849">
        <v>1831.25</v>
      </c>
      <c r="J1147" s="849">
        <v>1</v>
      </c>
      <c r="K1147" s="849">
        <v>1831.25</v>
      </c>
      <c r="L1147" s="849">
        <v>1</v>
      </c>
      <c r="M1147" s="849">
        <v>1831.25</v>
      </c>
      <c r="N1147" s="849">
        <v>1</v>
      </c>
      <c r="O1147" s="849">
        <v>1831.25</v>
      </c>
      <c r="P1147" s="837">
        <v>1</v>
      </c>
      <c r="Q1147" s="850">
        <v>1831.25</v>
      </c>
    </row>
    <row r="1148" spans="1:17" ht="14.4" customHeight="1" x14ac:dyDescent="0.3">
      <c r="A1148" s="831" t="s">
        <v>586</v>
      </c>
      <c r="B1148" s="832" t="s">
        <v>7986</v>
      </c>
      <c r="C1148" s="832" t="s">
        <v>6570</v>
      </c>
      <c r="D1148" s="832" t="s">
        <v>6580</v>
      </c>
      <c r="E1148" s="832" t="s">
        <v>6581</v>
      </c>
      <c r="F1148" s="849">
        <v>2</v>
      </c>
      <c r="G1148" s="849">
        <v>25363.96</v>
      </c>
      <c r="H1148" s="849">
        <v>2</v>
      </c>
      <c r="I1148" s="849">
        <v>12681.98</v>
      </c>
      <c r="J1148" s="849">
        <v>1</v>
      </c>
      <c r="K1148" s="849">
        <v>12681.98</v>
      </c>
      <c r="L1148" s="849">
        <v>1</v>
      </c>
      <c r="M1148" s="849">
        <v>12681.98</v>
      </c>
      <c r="N1148" s="849">
        <v>1</v>
      </c>
      <c r="O1148" s="849">
        <v>12681.98</v>
      </c>
      <c r="P1148" s="837">
        <v>1</v>
      </c>
      <c r="Q1148" s="850">
        <v>12681.98</v>
      </c>
    </row>
    <row r="1149" spans="1:17" ht="14.4" customHeight="1" x14ac:dyDescent="0.3">
      <c r="A1149" s="831" t="s">
        <v>586</v>
      </c>
      <c r="B1149" s="832" t="s">
        <v>7986</v>
      </c>
      <c r="C1149" s="832" t="s">
        <v>6570</v>
      </c>
      <c r="D1149" s="832" t="s">
        <v>6936</v>
      </c>
      <c r="E1149" s="832" t="s">
        <v>6937</v>
      </c>
      <c r="F1149" s="849"/>
      <c r="G1149" s="849"/>
      <c r="H1149" s="849"/>
      <c r="I1149" s="849"/>
      <c r="J1149" s="849"/>
      <c r="K1149" s="849"/>
      <c r="L1149" s="849"/>
      <c r="M1149" s="849"/>
      <c r="N1149" s="849">
        <v>1</v>
      </c>
      <c r="O1149" s="849">
        <v>4902</v>
      </c>
      <c r="P1149" s="837"/>
      <c r="Q1149" s="850">
        <v>4902</v>
      </c>
    </row>
    <row r="1150" spans="1:17" ht="14.4" customHeight="1" x14ac:dyDescent="0.3">
      <c r="A1150" s="831" t="s">
        <v>586</v>
      </c>
      <c r="B1150" s="832" t="s">
        <v>7986</v>
      </c>
      <c r="C1150" s="832" t="s">
        <v>6570</v>
      </c>
      <c r="D1150" s="832" t="s">
        <v>6940</v>
      </c>
      <c r="E1150" s="832" t="s">
        <v>6941</v>
      </c>
      <c r="F1150" s="849">
        <v>1</v>
      </c>
      <c r="G1150" s="849">
        <v>4990</v>
      </c>
      <c r="H1150" s="849">
        <v>1</v>
      </c>
      <c r="I1150" s="849">
        <v>4990</v>
      </c>
      <c r="J1150" s="849">
        <v>1</v>
      </c>
      <c r="K1150" s="849">
        <v>4990</v>
      </c>
      <c r="L1150" s="849">
        <v>1</v>
      </c>
      <c r="M1150" s="849">
        <v>4990</v>
      </c>
      <c r="N1150" s="849">
        <v>3</v>
      </c>
      <c r="O1150" s="849">
        <v>14970</v>
      </c>
      <c r="P1150" s="837">
        <v>3</v>
      </c>
      <c r="Q1150" s="850">
        <v>4990</v>
      </c>
    </row>
    <row r="1151" spans="1:17" ht="14.4" customHeight="1" x14ac:dyDescent="0.3">
      <c r="A1151" s="831" t="s">
        <v>586</v>
      </c>
      <c r="B1151" s="832" t="s">
        <v>7986</v>
      </c>
      <c r="C1151" s="832" t="s">
        <v>6570</v>
      </c>
      <c r="D1151" s="832" t="s">
        <v>6942</v>
      </c>
      <c r="E1151" s="832" t="s">
        <v>6943</v>
      </c>
      <c r="F1151" s="849"/>
      <c r="G1151" s="849"/>
      <c r="H1151" s="849"/>
      <c r="I1151" s="849"/>
      <c r="J1151" s="849"/>
      <c r="K1151" s="849"/>
      <c r="L1151" s="849"/>
      <c r="M1151" s="849"/>
      <c r="N1151" s="849">
        <v>1</v>
      </c>
      <c r="O1151" s="849">
        <v>1486.15</v>
      </c>
      <c r="P1151" s="837"/>
      <c r="Q1151" s="850">
        <v>1486.15</v>
      </c>
    </row>
    <row r="1152" spans="1:17" ht="14.4" customHeight="1" x14ac:dyDescent="0.3">
      <c r="A1152" s="831" t="s">
        <v>586</v>
      </c>
      <c r="B1152" s="832" t="s">
        <v>7986</v>
      </c>
      <c r="C1152" s="832" t="s">
        <v>6570</v>
      </c>
      <c r="D1152" s="832" t="s">
        <v>6944</v>
      </c>
      <c r="E1152" s="832" t="s">
        <v>6945</v>
      </c>
      <c r="F1152" s="849">
        <v>1</v>
      </c>
      <c r="G1152" s="849">
        <v>2916.33</v>
      </c>
      <c r="H1152" s="849">
        <v>1</v>
      </c>
      <c r="I1152" s="849">
        <v>2916.33</v>
      </c>
      <c r="J1152" s="849">
        <v>1</v>
      </c>
      <c r="K1152" s="849">
        <v>2916.33</v>
      </c>
      <c r="L1152" s="849">
        <v>1</v>
      </c>
      <c r="M1152" s="849">
        <v>2916.33</v>
      </c>
      <c r="N1152" s="849">
        <v>1</v>
      </c>
      <c r="O1152" s="849">
        <v>2916.33</v>
      </c>
      <c r="P1152" s="837">
        <v>1</v>
      </c>
      <c r="Q1152" s="850">
        <v>2916.33</v>
      </c>
    </row>
    <row r="1153" spans="1:17" ht="14.4" customHeight="1" x14ac:dyDescent="0.3">
      <c r="A1153" s="831" t="s">
        <v>586</v>
      </c>
      <c r="B1153" s="832" t="s">
        <v>7986</v>
      </c>
      <c r="C1153" s="832" t="s">
        <v>6570</v>
      </c>
      <c r="D1153" s="832" t="s">
        <v>6948</v>
      </c>
      <c r="E1153" s="832" t="s">
        <v>6949</v>
      </c>
      <c r="F1153" s="849">
        <v>2</v>
      </c>
      <c r="G1153" s="849">
        <v>5668.9</v>
      </c>
      <c r="H1153" s="849">
        <v>2</v>
      </c>
      <c r="I1153" s="849">
        <v>2834.45</v>
      </c>
      <c r="J1153" s="849">
        <v>1</v>
      </c>
      <c r="K1153" s="849">
        <v>2834.45</v>
      </c>
      <c r="L1153" s="849">
        <v>1</v>
      </c>
      <c r="M1153" s="849">
        <v>2834.45</v>
      </c>
      <c r="N1153" s="849">
        <v>1</v>
      </c>
      <c r="O1153" s="849">
        <v>2834.45</v>
      </c>
      <c r="P1153" s="837">
        <v>1</v>
      </c>
      <c r="Q1153" s="850">
        <v>2834.45</v>
      </c>
    </row>
    <row r="1154" spans="1:17" ht="14.4" customHeight="1" x14ac:dyDescent="0.3">
      <c r="A1154" s="831" t="s">
        <v>586</v>
      </c>
      <c r="B1154" s="832" t="s">
        <v>7986</v>
      </c>
      <c r="C1154" s="832" t="s">
        <v>6570</v>
      </c>
      <c r="D1154" s="832" t="s">
        <v>6950</v>
      </c>
      <c r="E1154" s="832" t="s">
        <v>6949</v>
      </c>
      <c r="F1154" s="849">
        <v>2</v>
      </c>
      <c r="G1154" s="849">
        <v>8603.9</v>
      </c>
      <c r="H1154" s="849"/>
      <c r="I1154" s="849">
        <v>4301.95</v>
      </c>
      <c r="J1154" s="849"/>
      <c r="K1154" s="849"/>
      <c r="L1154" s="849"/>
      <c r="M1154" s="849"/>
      <c r="N1154" s="849"/>
      <c r="O1154" s="849"/>
      <c r="P1154" s="837"/>
      <c r="Q1154" s="850"/>
    </row>
    <row r="1155" spans="1:17" ht="14.4" customHeight="1" x14ac:dyDescent="0.3">
      <c r="A1155" s="831" t="s">
        <v>586</v>
      </c>
      <c r="B1155" s="832" t="s">
        <v>7986</v>
      </c>
      <c r="C1155" s="832" t="s">
        <v>6570</v>
      </c>
      <c r="D1155" s="832" t="s">
        <v>6951</v>
      </c>
      <c r="E1155" s="832" t="s">
        <v>6952</v>
      </c>
      <c r="F1155" s="849">
        <v>7</v>
      </c>
      <c r="G1155" s="849">
        <v>8734.4600000000009</v>
      </c>
      <c r="H1155" s="849">
        <v>1.7500000000000002</v>
      </c>
      <c r="I1155" s="849">
        <v>1247.7800000000002</v>
      </c>
      <c r="J1155" s="849">
        <v>4</v>
      </c>
      <c r="K1155" s="849">
        <v>4991.12</v>
      </c>
      <c r="L1155" s="849">
        <v>1</v>
      </c>
      <c r="M1155" s="849">
        <v>1247.78</v>
      </c>
      <c r="N1155" s="849">
        <v>10</v>
      </c>
      <c r="O1155" s="849">
        <v>12477.8</v>
      </c>
      <c r="P1155" s="837">
        <v>2.5</v>
      </c>
      <c r="Q1155" s="850">
        <v>1247.78</v>
      </c>
    </row>
    <row r="1156" spans="1:17" ht="14.4" customHeight="1" x14ac:dyDescent="0.3">
      <c r="A1156" s="831" t="s">
        <v>586</v>
      </c>
      <c r="B1156" s="832" t="s">
        <v>7986</v>
      </c>
      <c r="C1156" s="832" t="s">
        <v>6570</v>
      </c>
      <c r="D1156" s="832" t="s">
        <v>6953</v>
      </c>
      <c r="E1156" s="832" t="s">
        <v>6952</v>
      </c>
      <c r="F1156" s="849">
        <v>28</v>
      </c>
      <c r="G1156" s="849">
        <v>39812.92</v>
      </c>
      <c r="H1156" s="849">
        <v>1.3333333333333333</v>
      </c>
      <c r="I1156" s="849">
        <v>1421.8899999999999</v>
      </c>
      <c r="J1156" s="849">
        <v>21</v>
      </c>
      <c r="K1156" s="849">
        <v>29859.69</v>
      </c>
      <c r="L1156" s="849">
        <v>1</v>
      </c>
      <c r="M1156" s="849">
        <v>1421.8899999999999</v>
      </c>
      <c r="N1156" s="849">
        <v>33</v>
      </c>
      <c r="O1156" s="849">
        <v>46922.369999999995</v>
      </c>
      <c r="P1156" s="837">
        <v>1.5714285714285714</v>
      </c>
      <c r="Q1156" s="850">
        <v>1421.8899999999999</v>
      </c>
    </row>
    <row r="1157" spans="1:17" ht="14.4" customHeight="1" x14ac:dyDescent="0.3">
      <c r="A1157" s="831" t="s">
        <v>586</v>
      </c>
      <c r="B1157" s="832" t="s">
        <v>7986</v>
      </c>
      <c r="C1157" s="832" t="s">
        <v>6570</v>
      </c>
      <c r="D1157" s="832" t="s">
        <v>6954</v>
      </c>
      <c r="E1157" s="832" t="s">
        <v>6952</v>
      </c>
      <c r="F1157" s="849">
        <v>29</v>
      </c>
      <c r="G1157" s="849">
        <v>48027.189999999995</v>
      </c>
      <c r="H1157" s="849">
        <v>1.2608695652173911</v>
      </c>
      <c r="I1157" s="849">
        <v>1656.11</v>
      </c>
      <c r="J1157" s="849">
        <v>23</v>
      </c>
      <c r="K1157" s="849">
        <v>38090.53</v>
      </c>
      <c r="L1157" s="849">
        <v>1</v>
      </c>
      <c r="M1157" s="849">
        <v>1656.11</v>
      </c>
      <c r="N1157" s="849">
        <v>28</v>
      </c>
      <c r="O1157" s="849">
        <v>46371.08</v>
      </c>
      <c r="P1157" s="837">
        <v>1.2173913043478262</v>
      </c>
      <c r="Q1157" s="850">
        <v>1656.1100000000001</v>
      </c>
    </row>
    <row r="1158" spans="1:17" ht="14.4" customHeight="1" x14ac:dyDescent="0.3">
      <c r="A1158" s="831" t="s">
        <v>586</v>
      </c>
      <c r="B1158" s="832" t="s">
        <v>7986</v>
      </c>
      <c r="C1158" s="832" t="s">
        <v>6570</v>
      </c>
      <c r="D1158" s="832" t="s">
        <v>6955</v>
      </c>
      <c r="E1158" s="832" t="s">
        <v>6952</v>
      </c>
      <c r="F1158" s="849">
        <v>6</v>
      </c>
      <c r="G1158" s="849">
        <v>10676.64</v>
      </c>
      <c r="H1158" s="849">
        <v>0.8571428571428571</v>
      </c>
      <c r="I1158" s="849">
        <v>1779.4399999999998</v>
      </c>
      <c r="J1158" s="849">
        <v>7</v>
      </c>
      <c r="K1158" s="849">
        <v>12456.08</v>
      </c>
      <c r="L1158" s="849">
        <v>1</v>
      </c>
      <c r="M1158" s="849">
        <v>1779.44</v>
      </c>
      <c r="N1158" s="849">
        <v>15</v>
      </c>
      <c r="O1158" s="849">
        <v>26691.600000000002</v>
      </c>
      <c r="P1158" s="837">
        <v>2.1428571428571432</v>
      </c>
      <c r="Q1158" s="850">
        <v>1779.44</v>
      </c>
    </row>
    <row r="1159" spans="1:17" ht="14.4" customHeight="1" x14ac:dyDescent="0.3">
      <c r="A1159" s="831" t="s">
        <v>586</v>
      </c>
      <c r="B1159" s="832" t="s">
        <v>7986</v>
      </c>
      <c r="C1159" s="832" t="s">
        <v>6570</v>
      </c>
      <c r="D1159" s="832" t="s">
        <v>6582</v>
      </c>
      <c r="E1159" s="832" t="s">
        <v>6583</v>
      </c>
      <c r="F1159" s="849">
        <v>7</v>
      </c>
      <c r="G1159" s="849">
        <v>9938.74</v>
      </c>
      <c r="H1159" s="849">
        <v>0.35</v>
      </c>
      <c r="I1159" s="849">
        <v>1419.82</v>
      </c>
      <c r="J1159" s="849">
        <v>20</v>
      </c>
      <c r="K1159" s="849">
        <v>28396.400000000001</v>
      </c>
      <c r="L1159" s="849">
        <v>1</v>
      </c>
      <c r="M1159" s="849">
        <v>1419.8200000000002</v>
      </c>
      <c r="N1159" s="849">
        <v>15</v>
      </c>
      <c r="O1159" s="849">
        <v>21297.3</v>
      </c>
      <c r="P1159" s="837">
        <v>0.74999999999999989</v>
      </c>
      <c r="Q1159" s="850">
        <v>1419.82</v>
      </c>
    </row>
    <row r="1160" spans="1:17" ht="14.4" customHeight="1" x14ac:dyDescent="0.3">
      <c r="A1160" s="831" t="s">
        <v>586</v>
      </c>
      <c r="B1160" s="832" t="s">
        <v>7986</v>
      </c>
      <c r="C1160" s="832" t="s">
        <v>6570</v>
      </c>
      <c r="D1160" s="832" t="s">
        <v>6956</v>
      </c>
      <c r="E1160" s="832" t="s">
        <v>6583</v>
      </c>
      <c r="F1160" s="849">
        <v>7</v>
      </c>
      <c r="G1160" s="849">
        <v>10831.03</v>
      </c>
      <c r="H1160" s="849">
        <v>0.18918918918918923</v>
      </c>
      <c r="I1160" s="849">
        <v>1547.2900000000002</v>
      </c>
      <c r="J1160" s="849">
        <v>37</v>
      </c>
      <c r="K1160" s="849">
        <v>57249.729999999996</v>
      </c>
      <c r="L1160" s="849">
        <v>1</v>
      </c>
      <c r="M1160" s="849">
        <v>1547.29</v>
      </c>
      <c r="N1160" s="849">
        <v>19</v>
      </c>
      <c r="O1160" s="849">
        <v>29398.510000000002</v>
      </c>
      <c r="P1160" s="837">
        <v>0.5135135135135136</v>
      </c>
      <c r="Q1160" s="850">
        <v>1547.2900000000002</v>
      </c>
    </row>
    <row r="1161" spans="1:17" ht="14.4" customHeight="1" x14ac:dyDescent="0.3">
      <c r="A1161" s="831" t="s">
        <v>586</v>
      </c>
      <c r="B1161" s="832" t="s">
        <v>7986</v>
      </c>
      <c r="C1161" s="832" t="s">
        <v>6570</v>
      </c>
      <c r="D1161" s="832" t="s">
        <v>6957</v>
      </c>
      <c r="E1161" s="832" t="s">
        <v>6583</v>
      </c>
      <c r="F1161" s="849"/>
      <c r="G1161" s="849"/>
      <c r="H1161" s="849"/>
      <c r="I1161" s="849"/>
      <c r="J1161" s="849">
        <v>4</v>
      </c>
      <c r="K1161" s="849">
        <v>6578.84</v>
      </c>
      <c r="L1161" s="849">
        <v>1</v>
      </c>
      <c r="M1161" s="849">
        <v>1644.71</v>
      </c>
      <c r="N1161" s="849">
        <v>1</v>
      </c>
      <c r="O1161" s="849">
        <v>1644.71</v>
      </c>
      <c r="P1161" s="837">
        <v>0.25</v>
      </c>
      <c r="Q1161" s="850">
        <v>1644.71</v>
      </c>
    </row>
    <row r="1162" spans="1:17" ht="14.4" customHeight="1" x14ac:dyDescent="0.3">
      <c r="A1162" s="831" t="s">
        <v>586</v>
      </c>
      <c r="B1162" s="832" t="s">
        <v>7986</v>
      </c>
      <c r="C1162" s="832" t="s">
        <v>6570</v>
      </c>
      <c r="D1162" s="832" t="s">
        <v>8010</v>
      </c>
      <c r="E1162" s="832" t="s">
        <v>8011</v>
      </c>
      <c r="F1162" s="849"/>
      <c r="G1162" s="849"/>
      <c r="H1162" s="849"/>
      <c r="I1162" s="849"/>
      <c r="J1162" s="849">
        <v>4</v>
      </c>
      <c r="K1162" s="849">
        <v>8912.7199999999993</v>
      </c>
      <c r="L1162" s="849">
        <v>1</v>
      </c>
      <c r="M1162" s="849">
        <v>2228.1799999999998</v>
      </c>
      <c r="N1162" s="849"/>
      <c r="O1162" s="849"/>
      <c r="P1162" s="837"/>
      <c r="Q1162" s="850"/>
    </row>
    <row r="1163" spans="1:17" ht="14.4" customHeight="1" x14ac:dyDescent="0.3">
      <c r="A1163" s="831" t="s">
        <v>586</v>
      </c>
      <c r="B1163" s="832" t="s">
        <v>7986</v>
      </c>
      <c r="C1163" s="832" t="s">
        <v>6570</v>
      </c>
      <c r="D1163" s="832" t="s">
        <v>6959</v>
      </c>
      <c r="E1163" s="832" t="s">
        <v>6960</v>
      </c>
      <c r="F1163" s="849">
        <v>49</v>
      </c>
      <c r="G1163" s="849">
        <v>38675.210000000006</v>
      </c>
      <c r="H1163" s="849">
        <v>0.55681818181818199</v>
      </c>
      <c r="I1163" s="849">
        <v>789.29000000000008</v>
      </c>
      <c r="J1163" s="849">
        <v>88</v>
      </c>
      <c r="K1163" s="849">
        <v>69457.51999999999</v>
      </c>
      <c r="L1163" s="849">
        <v>1</v>
      </c>
      <c r="M1163" s="849">
        <v>789.28999999999985</v>
      </c>
      <c r="N1163" s="849">
        <v>91</v>
      </c>
      <c r="O1163" s="849">
        <v>71825.39</v>
      </c>
      <c r="P1163" s="837">
        <v>1.0340909090909092</v>
      </c>
      <c r="Q1163" s="850">
        <v>789.29</v>
      </c>
    </row>
    <row r="1164" spans="1:17" ht="14.4" customHeight="1" x14ac:dyDescent="0.3">
      <c r="A1164" s="831" t="s">
        <v>586</v>
      </c>
      <c r="B1164" s="832" t="s">
        <v>7986</v>
      </c>
      <c r="C1164" s="832" t="s">
        <v>6570</v>
      </c>
      <c r="D1164" s="832" t="s">
        <v>6965</v>
      </c>
      <c r="E1164" s="832" t="s">
        <v>6966</v>
      </c>
      <c r="F1164" s="849"/>
      <c r="G1164" s="849"/>
      <c r="H1164" s="849"/>
      <c r="I1164" s="849"/>
      <c r="J1164" s="849"/>
      <c r="K1164" s="849"/>
      <c r="L1164" s="849"/>
      <c r="M1164" s="849"/>
      <c r="N1164" s="849">
        <v>1</v>
      </c>
      <c r="O1164" s="849">
        <v>322.20999999999998</v>
      </c>
      <c r="P1164" s="837"/>
      <c r="Q1164" s="850">
        <v>322.20999999999998</v>
      </c>
    </row>
    <row r="1165" spans="1:17" ht="14.4" customHeight="1" x14ac:dyDescent="0.3">
      <c r="A1165" s="831" t="s">
        <v>586</v>
      </c>
      <c r="B1165" s="832" t="s">
        <v>7986</v>
      </c>
      <c r="C1165" s="832" t="s">
        <v>6570</v>
      </c>
      <c r="D1165" s="832" t="s">
        <v>6967</v>
      </c>
      <c r="E1165" s="832" t="s">
        <v>6583</v>
      </c>
      <c r="F1165" s="849">
        <v>11</v>
      </c>
      <c r="G1165" s="849">
        <v>14022.029999999999</v>
      </c>
      <c r="H1165" s="849">
        <v>0.73333333333333339</v>
      </c>
      <c r="I1165" s="849">
        <v>1274.7299999999998</v>
      </c>
      <c r="J1165" s="849">
        <v>15</v>
      </c>
      <c r="K1165" s="849">
        <v>19120.949999999997</v>
      </c>
      <c r="L1165" s="849">
        <v>1</v>
      </c>
      <c r="M1165" s="849">
        <v>1274.7299999999998</v>
      </c>
      <c r="N1165" s="849">
        <v>12</v>
      </c>
      <c r="O1165" s="849">
        <v>15296.76</v>
      </c>
      <c r="P1165" s="837">
        <v>0.80000000000000016</v>
      </c>
      <c r="Q1165" s="850">
        <v>1274.73</v>
      </c>
    </row>
    <row r="1166" spans="1:17" ht="14.4" customHeight="1" x14ac:dyDescent="0.3">
      <c r="A1166" s="831" t="s">
        <v>586</v>
      </c>
      <c r="B1166" s="832" t="s">
        <v>7986</v>
      </c>
      <c r="C1166" s="832" t="s">
        <v>6570</v>
      </c>
      <c r="D1166" s="832" t="s">
        <v>6968</v>
      </c>
      <c r="E1166" s="832" t="s">
        <v>6969</v>
      </c>
      <c r="F1166" s="849">
        <v>3</v>
      </c>
      <c r="G1166" s="849">
        <v>37921.590000000004</v>
      </c>
      <c r="H1166" s="849">
        <v>0.60000000000000009</v>
      </c>
      <c r="I1166" s="849">
        <v>12640.53</v>
      </c>
      <c r="J1166" s="849">
        <v>5</v>
      </c>
      <c r="K1166" s="849">
        <v>63202.649999999994</v>
      </c>
      <c r="L1166" s="849">
        <v>1</v>
      </c>
      <c r="M1166" s="849">
        <v>12640.529999999999</v>
      </c>
      <c r="N1166" s="849">
        <v>3</v>
      </c>
      <c r="O1166" s="849">
        <v>37921.590000000004</v>
      </c>
      <c r="P1166" s="837">
        <v>0.60000000000000009</v>
      </c>
      <c r="Q1166" s="850">
        <v>12640.53</v>
      </c>
    </row>
    <row r="1167" spans="1:17" ht="14.4" customHeight="1" x14ac:dyDescent="0.3">
      <c r="A1167" s="831" t="s">
        <v>586</v>
      </c>
      <c r="B1167" s="832" t="s">
        <v>7986</v>
      </c>
      <c r="C1167" s="832" t="s">
        <v>6570</v>
      </c>
      <c r="D1167" s="832" t="s">
        <v>6972</v>
      </c>
      <c r="E1167" s="832" t="s">
        <v>6973</v>
      </c>
      <c r="F1167" s="849">
        <v>3</v>
      </c>
      <c r="G1167" s="849">
        <v>37355.729999999996</v>
      </c>
      <c r="H1167" s="849"/>
      <c r="I1167" s="849">
        <v>12451.909999999998</v>
      </c>
      <c r="J1167" s="849"/>
      <c r="K1167" s="849"/>
      <c r="L1167" s="849"/>
      <c r="M1167" s="849"/>
      <c r="N1167" s="849">
        <v>1</v>
      </c>
      <c r="O1167" s="849">
        <v>12451.91</v>
      </c>
      <c r="P1167" s="837"/>
      <c r="Q1167" s="850">
        <v>12451.91</v>
      </c>
    </row>
    <row r="1168" spans="1:17" ht="14.4" customHeight="1" x14ac:dyDescent="0.3">
      <c r="A1168" s="831" t="s">
        <v>586</v>
      </c>
      <c r="B1168" s="832" t="s">
        <v>7986</v>
      </c>
      <c r="C1168" s="832" t="s">
        <v>6570</v>
      </c>
      <c r="D1168" s="832" t="s">
        <v>6974</v>
      </c>
      <c r="E1168" s="832" t="s">
        <v>6973</v>
      </c>
      <c r="F1168" s="849">
        <v>1</v>
      </c>
      <c r="G1168" s="849">
        <v>13282.04</v>
      </c>
      <c r="H1168" s="849"/>
      <c r="I1168" s="849">
        <v>13282.04</v>
      </c>
      <c r="J1168" s="849"/>
      <c r="K1168" s="849"/>
      <c r="L1168" s="849"/>
      <c r="M1168" s="849"/>
      <c r="N1168" s="849">
        <v>1</v>
      </c>
      <c r="O1168" s="849">
        <v>13282.04</v>
      </c>
      <c r="P1168" s="837"/>
      <c r="Q1168" s="850">
        <v>13282.04</v>
      </c>
    </row>
    <row r="1169" spans="1:17" ht="14.4" customHeight="1" x14ac:dyDescent="0.3">
      <c r="A1169" s="831" t="s">
        <v>586</v>
      </c>
      <c r="B1169" s="832" t="s">
        <v>7986</v>
      </c>
      <c r="C1169" s="832" t="s">
        <v>6570</v>
      </c>
      <c r="D1169" s="832" t="s">
        <v>6975</v>
      </c>
      <c r="E1169" s="832" t="s">
        <v>6971</v>
      </c>
      <c r="F1169" s="849">
        <v>3</v>
      </c>
      <c r="G1169" s="849">
        <v>3816</v>
      </c>
      <c r="H1169" s="849">
        <v>0.5</v>
      </c>
      <c r="I1169" s="849">
        <v>1272</v>
      </c>
      <c r="J1169" s="849">
        <v>6</v>
      </c>
      <c r="K1169" s="849">
        <v>7632</v>
      </c>
      <c r="L1169" s="849">
        <v>1</v>
      </c>
      <c r="M1169" s="849">
        <v>1272</v>
      </c>
      <c r="N1169" s="849">
        <v>4</v>
      </c>
      <c r="O1169" s="849">
        <v>5088</v>
      </c>
      <c r="P1169" s="837">
        <v>0.66666666666666663</v>
      </c>
      <c r="Q1169" s="850">
        <v>1272</v>
      </c>
    </row>
    <row r="1170" spans="1:17" ht="14.4" customHeight="1" x14ac:dyDescent="0.3">
      <c r="A1170" s="831" t="s">
        <v>586</v>
      </c>
      <c r="B1170" s="832" t="s">
        <v>7986</v>
      </c>
      <c r="C1170" s="832" t="s">
        <v>6570</v>
      </c>
      <c r="D1170" s="832" t="s">
        <v>6976</v>
      </c>
      <c r="E1170" s="832" t="s">
        <v>6977</v>
      </c>
      <c r="F1170" s="849">
        <v>3</v>
      </c>
      <c r="G1170" s="849">
        <v>31886.850000000002</v>
      </c>
      <c r="H1170" s="849">
        <v>0.50000000000000011</v>
      </c>
      <c r="I1170" s="849">
        <v>10628.95</v>
      </c>
      <c r="J1170" s="849">
        <v>6</v>
      </c>
      <c r="K1170" s="849">
        <v>63773.7</v>
      </c>
      <c r="L1170" s="849">
        <v>1</v>
      </c>
      <c r="M1170" s="849">
        <v>10628.949999999999</v>
      </c>
      <c r="N1170" s="849">
        <v>4</v>
      </c>
      <c r="O1170" s="849">
        <v>42515.8</v>
      </c>
      <c r="P1170" s="837">
        <v>0.66666666666666674</v>
      </c>
      <c r="Q1170" s="850">
        <v>10628.95</v>
      </c>
    </row>
    <row r="1171" spans="1:17" ht="14.4" customHeight="1" x14ac:dyDescent="0.3">
      <c r="A1171" s="831" t="s">
        <v>586</v>
      </c>
      <c r="B1171" s="832" t="s">
        <v>7986</v>
      </c>
      <c r="C1171" s="832" t="s">
        <v>6570</v>
      </c>
      <c r="D1171" s="832" t="s">
        <v>6978</v>
      </c>
      <c r="E1171" s="832" t="s">
        <v>6979</v>
      </c>
      <c r="F1171" s="849">
        <v>1</v>
      </c>
      <c r="G1171" s="849">
        <v>37159</v>
      </c>
      <c r="H1171" s="849">
        <v>1</v>
      </c>
      <c r="I1171" s="849">
        <v>37159</v>
      </c>
      <c r="J1171" s="849">
        <v>1</v>
      </c>
      <c r="K1171" s="849">
        <v>37159</v>
      </c>
      <c r="L1171" s="849">
        <v>1</v>
      </c>
      <c r="M1171" s="849">
        <v>37159</v>
      </c>
      <c r="N1171" s="849"/>
      <c r="O1171" s="849"/>
      <c r="P1171" s="837"/>
      <c r="Q1171" s="850"/>
    </row>
    <row r="1172" spans="1:17" ht="14.4" customHeight="1" x14ac:dyDescent="0.3">
      <c r="A1172" s="831" t="s">
        <v>586</v>
      </c>
      <c r="B1172" s="832" t="s">
        <v>7986</v>
      </c>
      <c r="C1172" s="832" t="s">
        <v>6570</v>
      </c>
      <c r="D1172" s="832" t="s">
        <v>6980</v>
      </c>
      <c r="E1172" s="832" t="s">
        <v>6981</v>
      </c>
      <c r="F1172" s="849">
        <v>1</v>
      </c>
      <c r="G1172" s="849">
        <v>9986</v>
      </c>
      <c r="H1172" s="849">
        <v>1</v>
      </c>
      <c r="I1172" s="849">
        <v>9986</v>
      </c>
      <c r="J1172" s="849">
        <v>1</v>
      </c>
      <c r="K1172" s="849">
        <v>9986</v>
      </c>
      <c r="L1172" s="849">
        <v>1</v>
      </c>
      <c r="M1172" s="849">
        <v>9986</v>
      </c>
      <c r="N1172" s="849"/>
      <c r="O1172" s="849"/>
      <c r="P1172" s="837"/>
      <c r="Q1172" s="850"/>
    </row>
    <row r="1173" spans="1:17" ht="14.4" customHeight="1" x14ac:dyDescent="0.3">
      <c r="A1173" s="831" t="s">
        <v>586</v>
      </c>
      <c r="B1173" s="832" t="s">
        <v>7986</v>
      </c>
      <c r="C1173" s="832" t="s">
        <v>6570</v>
      </c>
      <c r="D1173" s="832" t="s">
        <v>6982</v>
      </c>
      <c r="E1173" s="832" t="s">
        <v>6983</v>
      </c>
      <c r="F1173" s="849">
        <v>1</v>
      </c>
      <c r="G1173" s="849">
        <v>2347</v>
      </c>
      <c r="H1173" s="849">
        <v>1</v>
      </c>
      <c r="I1173" s="849">
        <v>2347</v>
      </c>
      <c r="J1173" s="849">
        <v>1</v>
      </c>
      <c r="K1173" s="849">
        <v>2347</v>
      </c>
      <c r="L1173" s="849">
        <v>1</v>
      </c>
      <c r="M1173" s="849">
        <v>2347</v>
      </c>
      <c r="N1173" s="849"/>
      <c r="O1173" s="849"/>
      <c r="P1173" s="837"/>
      <c r="Q1173" s="850"/>
    </row>
    <row r="1174" spans="1:17" ht="14.4" customHeight="1" x14ac:dyDescent="0.3">
      <c r="A1174" s="831" t="s">
        <v>586</v>
      </c>
      <c r="B1174" s="832" t="s">
        <v>7986</v>
      </c>
      <c r="C1174" s="832" t="s">
        <v>6570</v>
      </c>
      <c r="D1174" s="832" t="s">
        <v>6986</v>
      </c>
      <c r="E1174" s="832" t="s">
        <v>6987</v>
      </c>
      <c r="F1174" s="849"/>
      <c r="G1174" s="849"/>
      <c r="H1174" s="849"/>
      <c r="I1174" s="849"/>
      <c r="J1174" s="849">
        <v>4</v>
      </c>
      <c r="K1174" s="849">
        <v>4380.92</v>
      </c>
      <c r="L1174" s="849">
        <v>1</v>
      </c>
      <c r="M1174" s="849">
        <v>1095.23</v>
      </c>
      <c r="N1174" s="849">
        <v>5</v>
      </c>
      <c r="O1174" s="849">
        <v>5476.15</v>
      </c>
      <c r="P1174" s="837">
        <v>1.25</v>
      </c>
      <c r="Q1174" s="850">
        <v>1095.23</v>
      </c>
    </row>
    <row r="1175" spans="1:17" ht="14.4" customHeight="1" x14ac:dyDescent="0.3">
      <c r="A1175" s="831" t="s">
        <v>586</v>
      </c>
      <c r="B1175" s="832" t="s">
        <v>7986</v>
      </c>
      <c r="C1175" s="832" t="s">
        <v>6570</v>
      </c>
      <c r="D1175" s="832" t="s">
        <v>6988</v>
      </c>
      <c r="E1175" s="832" t="s">
        <v>6989</v>
      </c>
      <c r="F1175" s="849"/>
      <c r="G1175" s="849"/>
      <c r="H1175" s="849"/>
      <c r="I1175" s="849"/>
      <c r="J1175" s="849">
        <v>1</v>
      </c>
      <c r="K1175" s="849">
        <v>11674</v>
      </c>
      <c r="L1175" s="849">
        <v>1</v>
      </c>
      <c r="M1175" s="849">
        <v>11674</v>
      </c>
      <c r="N1175" s="849">
        <v>1</v>
      </c>
      <c r="O1175" s="849">
        <v>11674</v>
      </c>
      <c r="P1175" s="837">
        <v>1</v>
      </c>
      <c r="Q1175" s="850">
        <v>11674</v>
      </c>
    </row>
    <row r="1176" spans="1:17" ht="14.4" customHeight="1" x14ac:dyDescent="0.3">
      <c r="A1176" s="831" t="s">
        <v>586</v>
      </c>
      <c r="B1176" s="832" t="s">
        <v>7986</v>
      </c>
      <c r="C1176" s="832" t="s">
        <v>6570</v>
      </c>
      <c r="D1176" s="832" t="s">
        <v>6990</v>
      </c>
      <c r="E1176" s="832" t="s">
        <v>6991</v>
      </c>
      <c r="F1176" s="849"/>
      <c r="G1176" s="849"/>
      <c r="H1176" s="849"/>
      <c r="I1176" s="849"/>
      <c r="J1176" s="849">
        <v>14</v>
      </c>
      <c r="K1176" s="849">
        <v>12637.38</v>
      </c>
      <c r="L1176" s="849">
        <v>1</v>
      </c>
      <c r="M1176" s="849">
        <v>902.67</v>
      </c>
      <c r="N1176" s="849">
        <v>17</v>
      </c>
      <c r="O1176" s="849">
        <v>15345.39</v>
      </c>
      <c r="P1176" s="837">
        <v>1.2142857142857144</v>
      </c>
      <c r="Q1176" s="850">
        <v>902.67</v>
      </c>
    </row>
    <row r="1177" spans="1:17" ht="14.4" customHeight="1" x14ac:dyDescent="0.3">
      <c r="A1177" s="831" t="s">
        <v>586</v>
      </c>
      <c r="B1177" s="832" t="s">
        <v>7986</v>
      </c>
      <c r="C1177" s="832" t="s">
        <v>6570</v>
      </c>
      <c r="D1177" s="832" t="s">
        <v>6992</v>
      </c>
      <c r="E1177" s="832" t="s">
        <v>6991</v>
      </c>
      <c r="F1177" s="849">
        <v>39</v>
      </c>
      <c r="G1177" s="849">
        <v>40147.380000000005</v>
      </c>
      <c r="H1177" s="849">
        <v>1.3</v>
      </c>
      <c r="I1177" s="849">
        <v>1029.42</v>
      </c>
      <c r="J1177" s="849">
        <v>30</v>
      </c>
      <c r="K1177" s="849">
        <v>30882.600000000002</v>
      </c>
      <c r="L1177" s="849">
        <v>1</v>
      </c>
      <c r="M1177" s="849">
        <v>1029.42</v>
      </c>
      <c r="N1177" s="849">
        <v>20</v>
      </c>
      <c r="O1177" s="849">
        <v>20588.400000000001</v>
      </c>
      <c r="P1177" s="837">
        <v>0.66666666666666663</v>
      </c>
      <c r="Q1177" s="850">
        <v>1029.42</v>
      </c>
    </row>
    <row r="1178" spans="1:17" ht="14.4" customHeight="1" x14ac:dyDescent="0.3">
      <c r="A1178" s="831" t="s">
        <v>586</v>
      </c>
      <c r="B1178" s="832" t="s">
        <v>7986</v>
      </c>
      <c r="C1178" s="832" t="s">
        <v>6570</v>
      </c>
      <c r="D1178" s="832" t="s">
        <v>6993</v>
      </c>
      <c r="E1178" s="832" t="s">
        <v>6994</v>
      </c>
      <c r="F1178" s="849"/>
      <c r="G1178" s="849"/>
      <c r="H1178" s="849"/>
      <c r="I1178" s="849"/>
      <c r="J1178" s="849">
        <v>3</v>
      </c>
      <c r="K1178" s="849">
        <v>3111.57</v>
      </c>
      <c r="L1178" s="849">
        <v>1</v>
      </c>
      <c r="M1178" s="849">
        <v>1037.19</v>
      </c>
      <c r="N1178" s="849"/>
      <c r="O1178" s="849"/>
      <c r="P1178" s="837"/>
      <c r="Q1178" s="850"/>
    </row>
    <row r="1179" spans="1:17" ht="14.4" customHeight="1" x14ac:dyDescent="0.3">
      <c r="A1179" s="831" t="s">
        <v>586</v>
      </c>
      <c r="B1179" s="832" t="s">
        <v>7986</v>
      </c>
      <c r="C1179" s="832" t="s">
        <v>6570</v>
      </c>
      <c r="D1179" s="832" t="s">
        <v>6995</v>
      </c>
      <c r="E1179" s="832" t="s">
        <v>6996</v>
      </c>
      <c r="F1179" s="849"/>
      <c r="G1179" s="849"/>
      <c r="H1179" s="849"/>
      <c r="I1179" s="849"/>
      <c r="J1179" s="849">
        <v>3</v>
      </c>
      <c r="K1179" s="849">
        <v>28513.47</v>
      </c>
      <c r="L1179" s="849">
        <v>1</v>
      </c>
      <c r="M1179" s="849">
        <v>9504.49</v>
      </c>
      <c r="N1179" s="849">
        <v>4</v>
      </c>
      <c r="O1179" s="849">
        <v>38017.96</v>
      </c>
      <c r="P1179" s="837">
        <v>1.3333333333333333</v>
      </c>
      <c r="Q1179" s="850">
        <v>9504.49</v>
      </c>
    </row>
    <row r="1180" spans="1:17" ht="14.4" customHeight="1" x14ac:dyDescent="0.3">
      <c r="A1180" s="831" t="s">
        <v>586</v>
      </c>
      <c r="B1180" s="832" t="s">
        <v>7986</v>
      </c>
      <c r="C1180" s="832" t="s">
        <v>6570</v>
      </c>
      <c r="D1180" s="832" t="s">
        <v>7006</v>
      </c>
      <c r="E1180" s="832" t="s">
        <v>7007</v>
      </c>
      <c r="F1180" s="849"/>
      <c r="G1180" s="849"/>
      <c r="H1180" s="849"/>
      <c r="I1180" s="849"/>
      <c r="J1180" s="849"/>
      <c r="K1180" s="849"/>
      <c r="L1180" s="849"/>
      <c r="M1180" s="849"/>
      <c r="N1180" s="849">
        <v>2</v>
      </c>
      <c r="O1180" s="849">
        <v>18370.580000000002</v>
      </c>
      <c r="P1180" s="837"/>
      <c r="Q1180" s="850">
        <v>9185.2900000000009</v>
      </c>
    </row>
    <row r="1181" spans="1:17" ht="14.4" customHeight="1" x14ac:dyDescent="0.3">
      <c r="A1181" s="831" t="s">
        <v>586</v>
      </c>
      <c r="B1181" s="832" t="s">
        <v>7986</v>
      </c>
      <c r="C1181" s="832" t="s">
        <v>6570</v>
      </c>
      <c r="D1181" s="832" t="s">
        <v>7019</v>
      </c>
      <c r="E1181" s="832" t="s">
        <v>7018</v>
      </c>
      <c r="F1181" s="849"/>
      <c r="G1181" s="849"/>
      <c r="H1181" s="849"/>
      <c r="I1181" s="849"/>
      <c r="J1181" s="849">
        <v>4</v>
      </c>
      <c r="K1181" s="849">
        <v>2549.44</v>
      </c>
      <c r="L1181" s="849">
        <v>1</v>
      </c>
      <c r="M1181" s="849">
        <v>637.36</v>
      </c>
      <c r="N1181" s="849">
        <v>8</v>
      </c>
      <c r="O1181" s="849">
        <v>5098.88</v>
      </c>
      <c r="P1181" s="837">
        <v>2</v>
      </c>
      <c r="Q1181" s="850">
        <v>637.36</v>
      </c>
    </row>
    <row r="1182" spans="1:17" ht="14.4" customHeight="1" x14ac:dyDescent="0.3">
      <c r="A1182" s="831" t="s">
        <v>586</v>
      </c>
      <c r="B1182" s="832" t="s">
        <v>7986</v>
      </c>
      <c r="C1182" s="832" t="s">
        <v>6570</v>
      </c>
      <c r="D1182" s="832" t="s">
        <v>8012</v>
      </c>
      <c r="E1182" s="832" t="s">
        <v>8013</v>
      </c>
      <c r="F1182" s="849">
        <v>1</v>
      </c>
      <c r="G1182" s="849">
        <v>223.85</v>
      </c>
      <c r="H1182" s="849"/>
      <c r="I1182" s="849">
        <v>223.85</v>
      </c>
      <c r="J1182" s="849"/>
      <c r="K1182" s="849"/>
      <c r="L1182" s="849"/>
      <c r="M1182" s="849"/>
      <c r="N1182" s="849"/>
      <c r="O1182" s="849"/>
      <c r="P1182" s="837"/>
      <c r="Q1182" s="850"/>
    </row>
    <row r="1183" spans="1:17" ht="14.4" customHeight="1" x14ac:dyDescent="0.3">
      <c r="A1183" s="831" t="s">
        <v>586</v>
      </c>
      <c r="B1183" s="832" t="s">
        <v>7986</v>
      </c>
      <c r="C1183" s="832" t="s">
        <v>6570</v>
      </c>
      <c r="D1183" s="832" t="s">
        <v>7028</v>
      </c>
      <c r="E1183" s="832" t="s">
        <v>7029</v>
      </c>
      <c r="F1183" s="849">
        <v>1</v>
      </c>
      <c r="G1183" s="849">
        <v>1796</v>
      </c>
      <c r="H1183" s="849"/>
      <c r="I1183" s="849">
        <v>1796</v>
      </c>
      <c r="J1183" s="849"/>
      <c r="K1183" s="849"/>
      <c r="L1183" s="849"/>
      <c r="M1183" s="849"/>
      <c r="N1183" s="849">
        <v>3</v>
      </c>
      <c r="O1183" s="849">
        <v>5388</v>
      </c>
      <c r="P1183" s="837"/>
      <c r="Q1183" s="850">
        <v>1796</v>
      </c>
    </row>
    <row r="1184" spans="1:17" ht="14.4" customHeight="1" x14ac:dyDescent="0.3">
      <c r="A1184" s="831" t="s">
        <v>586</v>
      </c>
      <c r="B1184" s="832" t="s">
        <v>7986</v>
      </c>
      <c r="C1184" s="832" t="s">
        <v>6570</v>
      </c>
      <c r="D1184" s="832" t="s">
        <v>8014</v>
      </c>
      <c r="E1184" s="832" t="s">
        <v>8015</v>
      </c>
      <c r="F1184" s="849"/>
      <c r="G1184" s="849"/>
      <c r="H1184" s="849"/>
      <c r="I1184" s="849"/>
      <c r="J1184" s="849">
        <v>1</v>
      </c>
      <c r="K1184" s="849">
        <v>1796</v>
      </c>
      <c r="L1184" s="849">
        <v>1</v>
      </c>
      <c r="M1184" s="849">
        <v>1796</v>
      </c>
      <c r="N1184" s="849"/>
      <c r="O1184" s="849"/>
      <c r="P1184" s="837"/>
      <c r="Q1184" s="850"/>
    </row>
    <row r="1185" spans="1:17" ht="14.4" customHeight="1" x14ac:dyDescent="0.3">
      <c r="A1185" s="831" t="s">
        <v>586</v>
      </c>
      <c r="B1185" s="832" t="s">
        <v>7986</v>
      </c>
      <c r="C1185" s="832" t="s">
        <v>6570</v>
      </c>
      <c r="D1185" s="832" t="s">
        <v>7030</v>
      </c>
      <c r="E1185" s="832" t="s">
        <v>7031</v>
      </c>
      <c r="F1185" s="849"/>
      <c r="G1185" s="849"/>
      <c r="H1185" s="849"/>
      <c r="I1185" s="849"/>
      <c r="J1185" s="849">
        <v>1</v>
      </c>
      <c r="K1185" s="849">
        <v>1796</v>
      </c>
      <c r="L1185" s="849">
        <v>1</v>
      </c>
      <c r="M1185" s="849">
        <v>1796</v>
      </c>
      <c r="N1185" s="849"/>
      <c r="O1185" s="849"/>
      <c r="P1185" s="837"/>
      <c r="Q1185" s="850"/>
    </row>
    <row r="1186" spans="1:17" ht="14.4" customHeight="1" x14ac:dyDescent="0.3">
      <c r="A1186" s="831" t="s">
        <v>586</v>
      </c>
      <c r="B1186" s="832" t="s">
        <v>7986</v>
      </c>
      <c r="C1186" s="832" t="s">
        <v>6570</v>
      </c>
      <c r="D1186" s="832" t="s">
        <v>8016</v>
      </c>
      <c r="E1186" s="832" t="s">
        <v>8017</v>
      </c>
      <c r="F1186" s="849"/>
      <c r="G1186" s="849"/>
      <c r="H1186" s="849"/>
      <c r="I1186" s="849"/>
      <c r="J1186" s="849">
        <v>1</v>
      </c>
      <c r="K1186" s="849">
        <v>1796</v>
      </c>
      <c r="L1186" s="849">
        <v>1</v>
      </c>
      <c r="M1186" s="849">
        <v>1796</v>
      </c>
      <c r="N1186" s="849"/>
      <c r="O1186" s="849"/>
      <c r="P1186" s="837"/>
      <c r="Q1186" s="850"/>
    </row>
    <row r="1187" spans="1:17" ht="14.4" customHeight="1" x14ac:dyDescent="0.3">
      <c r="A1187" s="831" t="s">
        <v>586</v>
      </c>
      <c r="B1187" s="832" t="s">
        <v>7986</v>
      </c>
      <c r="C1187" s="832" t="s">
        <v>6570</v>
      </c>
      <c r="D1187" s="832" t="s">
        <v>7038</v>
      </c>
      <c r="E1187" s="832" t="s">
        <v>7039</v>
      </c>
      <c r="F1187" s="849">
        <v>2</v>
      </c>
      <c r="G1187" s="849">
        <v>970.04</v>
      </c>
      <c r="H1187" s="849">
        <v>0.4</v>
      </c>
      <c r="I1187" s="849">
        <v>485.02</v>
      </c>
      <c r="J1187" s="849">
        <v>5</v>
      </c>
      <c r="K1187" s="849">
        <v>2425.1</v>
      </c>
      <c r="L1187" s="849">
        <v>1</v>
      </c>
      <c r="M1187" s="849">
        <v>485.02</v>
      </c>
      <c r="N1187" s="849">
        <v>3</v>
      </c>
      <c r="O1187" s="849">
        <v>1455.06</v>
      </c>
      <c r="P1187" s="837">
        <v>0.6</v>
      </c>
      <c r="Q1187" s="850">
        <v>485.02</v>
      </c>
    </row>
    <row r="1188" spans="1:17" ht="14.4" customHeight="1" x14ac:dyDescent="0.3">
      <c r="A1188" s="831" t="s">
        <v>586</v>
      </c>
      <c r="B1188" s="832" t="s">
        <v>7986</v>
      </c>
      <c r="C1188" s="832" t="s">
        <v>6570</v>
      </c>
      <c r="D1188" s="832" t="s">
        <v>7042</v>
      </c>
      <c r="E1188" s="832" t="s">
        <v>7039</v>
      </c>
      <c r="F1188" s="849">
        <v>11</v>
      </c>
      <c r="G1188" s="849">
        <v>3978.59</v>
      </c>
      <c r="H1188" s="849">
        <v>0.61111111111111116</v>
      </c>
      <c r="I1188" s="849">
        <v>361.69</v>
      </c>
      <c r="J1188" s="849">
        <v>18</v>
      </c>
      <c r="K1188" s="849">
        <v>6510.42</v>
      </c>
      <c r="L1188" s="849">
        <v>1</v>
      </c>
      <c r="M1188" s="849">
        <v>361.69</v>
      </c>
      <c r="N1188" s="849">
        <v>22</v>
      </c>
      <c r="O1188" s="849">
        <v>7957.18</v>
      </c>
      <c r="P1188" s="837">
        <v>1.2222222222222223</v>
      </c>
      <c r="Q1188" s="850">
        <v>361.69</v>
      </c>
    </row>
    <row r="1189" spans="1:17" ht="14.4" customHeight="1" x14ac:dyDescent="0.3">
      <c r="A1189" s="831" t="s">
        <v>586</v>
      </c>
      <c r="B1189" s="832" t="s">
        <v>7986</v>
      </c>
      <c r="C1189" s="832" t="s">
        <v>6570</v>
      </c>
      <c r="D1189" s="832" t="s">
        <v>8018</v>
      </c>
      <c r="E1189" s="832" t="s">
        <v>8019</v>
      </c>
      <c r="F1189" s="849"/>
      <c r="G1189" s="849"/>
      <c r="H1189" s="849"/>
      <c r="I1189" s="849"/>
      <c r="J1189" s="849"/>
      <c r="K1189" s="849"/>
      <c r="L1189" s="849"/>
      <c r="M1189" s="849"/>
      <c r="N1189" s="849">
        <v>1</v>
      </c>
      <c r="O1189" s="849">
        <v>4676</v>
      </c>
      <c r="P1189" s="837"/>
      <c r="Q1189" s="850">
        <v>4676</v>
      </c>
    </row>
    <row r="1190" spans="1:17" ht="14.4" customHeight="1" x14ac:dyDescent="0.3">
      <c r="A1190" s="831" t="s">
        <v>586</v>
      </c>
      <c r="B1190" s="832" t="s">
        <v>7986</v>
      </c>
      <c r="C1190" s="832" t="s">
        <v>6570</v>
      </c>
      <c r="D1190" s="832" t="s">
        <v>8020</v>
      </c>
      <c r="E1190" s="832" t="s">
        <v>8021</v>
      </c>
      <c r="F1190" s="849"/>
      <c r="G1190" s="849"/>
      <c r="H1190" s="849"/>
      <c r="I1190" s="849"/>
      <c r="J1190" s="849"/>
      <c r="K1190" s="849"/>
      <c r="L1190" s="849"/>
      <c r="M1190" s="849"/>
      <c r="N1190" s="849">
        <v>3</v>
      </c>
      <c r="O1190" s="849">
        <v>1776</v>
      </c>
      <c r="P1190" s="837"/>
      <c r="Q1190" s="850">
        <v>592</v>
      </c>
    </row>
    <row r="1191" spans="1:17" ht="14.4" customHeight="1" x14ac:dyDescent="0.3">
      <c r="A1191" s="831" t="s">
        <v>586</v>
      </c>
      <c r="B1191" s="832" t="s">
        <v>7986</v>
      </c>
      <c r="C1191" s="832" t="s">
        <v>6570</v>
      </c>
      <c r="D1191" s="832" t="s">
        <v>8022</v>
      </c>
      <c r="E1191" s="832" t="s">
        <v>7048</v>
      </c>
      <c r="F1191" s="849">
        <v>1</v>
      </c>
      <c r="G1191" s="849">
        <v>3292.8</v>
      </c>
      <c r="H1191" s="849">
        <v>1</v>
      </c>
      <c r="I1191" s="849">
        <v>3292.8</v>
      </c>
      <c r="J1191" s="849">
        <v>1</v>
      </c>
      <c r="K1191" s="849">
        <v>3292.8</v>
      </c>
      <c r="L1191" s="849">
        <v>1</v>
      </c>
      <c r="M1191" s="849">
        <v>3292.8</v>
      </c>
      <c r="N1191" s="849"/>
      <c r="O1191" s="849"/>
      <c r="P1191" s="837"/>
      <c r="Q1191" s="850"/>
    </row>
    <row r="1192" spans="1:17" ht="14.4" customHeight="1" x14ac:dyDescent="0.3">
      <c r="A1192" s="831" t="s">
        <v>586</v>
      </c>
      <c r="B1192" s="832" t="s">
        <v>7986</v>
      </c>
      <c r="C1192" s="832" t="s">
        <v>6570</v>
      </c>
      <c r="D1192" s="832" t="s">
        <v>7047</v>
      </c>
      <c r="E1192" s="832" t="s">
        <v>7048</v>
      </c>
      <c r="F1192" s="849">
        <v>3</v>
      </c>
      <c r="G1192" s="849">
        <v>16228.8</v>
      </c>
      <c r="H1192" s="849">
        <v>0.6</v>
      </c>
      <c r="I1192" s="849">
        <v>5409.5999999999995</v>
      </c>
      <c r="J1192" s="849">
        <v>5</v>
      </c>
      <c r="K1192" s="849">
        <v>27048</v>
      </c>
      <c r="L1192" s="849">
        <v>1</v>
      </c>
      <c r="M1192" s="849">
        <v>5409.6</v>
      </c>
      <c r="N1192" s="849">
        <v>2</v>
      </c>
      <c r="O1192" s="849">
        <v>10819.2</v>
      </c>
      <c r="P1192" s="837">
        <v>0.4</v>
      </c>
      <c r="Q1192" s="850">
        <v>5409.6</v>
      </c>
    </row>
    <row r="1193" spans="1:17" ht="14.4" customHeight="1" x14ac:dyDescent="0.3">
      <c r="A1193" s="831" t="s">
        <v>586</v>
      </c>
      <c r="B1193" s="832" t="s">
        <v>7986</v>
      </c>
      <c r="C1193" s="832" t="s">
        <v>6570</v>
      </c>
      <c r="D1193" s="832" t="s">
        <v>8023</v>
      </c>
      <c r="E1193" s="832" t="s">
        <v>8024</v>
      </c>
      <c r="F1193" s="849">
        <v>8</v>
      </c>
      <c r="G1193" s="849">
        <v>65064</v>
      </c>
      <c r="H1193" s="849"/>
      <c r="I1193" s="849">
        <v>8133</v>
      </c>
      <c r="J1193" s="849"/>
      <c r="K1193" s="849"/>
      <c r="L1193" s="849"/>
      <c r="M1193" s="849"/>
      <c r="N1193" s="849"/>
      <c r="O1193" s="849"/>
      <c r="P1193" s="837"/>
      <c r="Q1193" s="850"/>
    </row>
    <row r="1194" spans="1:17" ht="14.4" customHeight="1" x14ac:dyDescent="0.3">
      <c r="A1194" s="831" t="s">
        <v>586</v>
      </c>
      <c r="B1194" s="832" t="s">
        <v>7986</v>
      </c>
      <c r="C1194" s="832" t="s">
        <v>6570</v>
      </c>
      <c r="D1194" s="832" t="s">
        <v>8025</v>
      </c>
      <c r="E1194" s="832" t="s">
        <v>8024</v>
      </c>
      <c r="F1194" s="849">
        <v>2</v>
      </c>
      <c r="G1194" s="849">
        <v>11498</v>
      </c>
      <c r="H1194" s="849"/>
      <c r="I1194" s="849">
        <v>5749</v>
      </c>
      <c r="J1194" s="849"/>
      <c r="K1194" s="849"/>
      <c r="L1194" s="849"/>
      <c r="M1194" s="849"/>
      <c r="N1194" s="849"/>
      <c r="O1194" s="849"/>
      <c r="P1194" s="837"/>
      <c r="Q1194" s="850"/>
    </row>
    <row r="1195" spans="1:17" ht="14.4" customHeight="1" x14ac:dyDescent="0.3">
      <c r="A1195" s="831" t="s">
        <v>586</v>
      </c>
      <c r="B1195" s="832" t="s">
        <v>7986</v>
      </c>
      <c r="C1195" s="832" t="s">
        <v>6570</v>
      </c>
      <c r="D1195" s="832" t="s">
        <v>8026</v>
      </c>
      <c r="E1195" s="832" t="s">
        <v>8027</v>
      </c>
      <c r="F1195" s="849">
        <v>8</v>
      </c>
      <c r="G1195" s="849">
        <v>21776</v>
      </c>
      <c r="H1195" s="849"/>
      <c r="I1195" s="849">
        <v>2722</v>
      </c>
      <c r="J1195" s="849"/>
      <c r="K1195" s="849"/>
      <c r="L1195" s="849"/>
      <c r="M1195" s="849"/>
      <c r="N1195" s="849"/>
      <c r="O1195" s="849"/>
      <c r="P1195" s="837"/>
      <c r="Q1195" s="850"/>
    </row>
    <row r="1196" spans="1:17" ht="14.4" customHeight="1" x14ac:dyDescent="0.3">
      <c r="A1196" s="831" t="s">
        <v>586</v>
      </c>
      <c r="B1196" s="832" t="s">
        <v>7986</v>
      </c>
      <c r="C1196" s="832" t="s">
        <v>6570</v>
      </c>
      <c r="D1196" s="832" t="s">
        <v>7058</v>
      </c>
      <c r="E1196" s="832" t="s">
        <v>7059</v>
      </c>
      <c r="F1196" s="849">
        <v>4</v>
      </c>
      <c r="G1196" s="849">
        <v>27336</v>
      </c>
      <c r="H1196" s="849"/>
      <c r="I1196" s="849">
        <v>6834</v>
      </c>
      <c r="J1196" s="849"/>
      <c r="K1196" s="849"/>
      <c r="L1196" s="849"/>
      <c r="M1196" s="849"/>
      <c r="N1196" s="849"/>
      <c r="O1196" s="849"/>
      <c r="P1196" s="837"/>
      <c r="Q1196" s="850"/>
    </row>
    <row r="1197" spans="1:17" ht="14.4" customHeight="1" x14ac:dyDescent="0.3">
      <c r="A1197" s="831" t="s">
        <v>586</v>
      </c>
      <c r="B1197" s="832" t="s">
        <v>7986</v>
      </c>
      <c r="C1197" s="832" t="s">
        <v>6570</v>
      </c>
      <c r="D1197" s="832" t="s">
        <v>6584</v>
      </c>
      <c r="E1197" s="832" t="s">
        <v>6585</v>
      </c>
      <c r="F1197" s="849">
        <v>16</v>
      </c>
      <c r="G1197" s="849">
        <v>13636.96</v>
      </c>
      <c r="H1197" s="849">
        <v>2.6666666666666665</v>
      </c>
      <c r="I1197" s="849">
        <v>852.31</v>
      </c>
      <c r="J1197" s="849">
        <v>6</v>
      </c>
      <c r="K1197" s="849">
        <v>5113.8599999999997</v>
      </c>
      <c r="L1197" s="849">
        <v>1</v>
      </c>
      <c r="M1197" s="849">
        <v>852.31</v>
      </c>
      <c r="N1197" s="849">
        <v>12</v>
      </c>
      <c r="O1197" s="849">
        <v>10227.719999999998</v>
      </c>
      <c r="P1197" s="837">
        <v>1.9999999999999996</v>
      </c>
      <c r="Q1197" s="850">
        <v>852.30999999999983</v>
      </c>
    </row>
    <row r="1198" spans="1:17" ht="14.4" customHeight="1" x14ac:dyDescent="0.3">
      <c r="A1198" s="831" t="s">
        <v>586</v>
      </c>
      <c r="B1198" s="832" t="s">
        <v>7986</v>
      </c>
      <c r="C1198" s="832" t="s">
        <v>6570</v>
      </c>
      <c r="D1198" s="832" t="s">
        <v>7065</v>
      </c>
      <c r="E1198" s="832" t="s">
        <v>7066</v>
      </c>
      <c r="F1198" s="849"/>
      <c r="G1198" s="849"/>
      <c r="H1198" s="849"/>
      <c r="I1198" s="849"/>
      <c r="J1198" s="849">
        <v>1</v>
      </c>
      <c r="K1198" s="849">
        <v>12873.29</v>
      </c>
      <c r="L1198" s="849">
        <v>1</v>
      </c>
      <c r="M1198" s="849">
        <v>12873.29</v>
      </c>
      <c r="N1198" s="849"/>
      <c r="O1198" s="849"/>
      <c r="P1198" s="837"/>
      <c r="Q1198" s="850"/>
    </row>
    <row r="1199" spans="1:17" ht="14.4" customHeight="1" x14ac:dyDescent="0.3">
      <c r="A1199" s="831" t="s">
        <v>586</v>
      </c>
      <c r="B1199" s="832" t="s">
        <v>7986</v>
      </c>
      <c r="C1199" s="832" t="s">
        <v>6570</v>
      </c>
      <c r="D1199" s="832" t="s">
        <v>7067</v>
      </c>
      <c r="E1199" s="832" t="s">
        <v>7068</v>
      </c>
      <c r="F1199" s="849"/>
      <c r="G1199" s="849"/>
      <c r="H1199" s="849"/>
      <c r="I1199" s="849"/>
      <c r="J1199" s="849">
        <v>1</v>
      </c>
      <c r="K1199" s="849">
        <v>750.33</v>
      </c>
      <c r="L1199" s="849">
        <v>1</v>
      </c>
      <c r="M1199" s="849">
        <v>750.33</v>
      </c>
      <c r="N1199" s="849"/>
      <c r="O1199" s="849"/>
      <c r="P1199" s="837"/>
      <c r="Q1199" s="850"/>
    </row>
    <row r="1200" spans="1:17" ht="14.4" customHeight="1" x14ac:dyDescent="0.3">
      <c r="A1200" s="831" t="s">
        <v>586</v>
      </c>
      <c r="B1200" s="832" t="s">
        <v>7986</v>
      </c>
      <c r="C1200" s="832" t="s">
        <v>6570</v>
      </c>
      <c r="D1200" s="832" t="s">
        <v>7069</v>
      </c>
      <c r="E1200" s="832" t="s">
        <v>7070</v>
      </c>
      <c r="F1200" s="849">
        <v>8</v>
      </c>
      <c r="G1200" s="849">
        <v>37882.800000000003</v>
      </c>
      <c r="H1200" s="849">
        <v>0.50000000000000011</v>
      </c>
      <c r="I1200" s="849">
        <v>4735.3500000000004</v>
      </c>
      <c r="J1200" s="849">
        <v>16</v>
      </c>
      <c r="K1200" s="849">
        <v>75765.599999999991</v>
      </c>
      <c r="L1200" s="849">
        <v>1</v>
      </c>
      <c r="M1200" s="849">
        <v>4735.3499999999995</v>
      </c>
      <c r="N1200" s="849">
        <v>14</v>
      </c>
      <c r="O1200" s="849">
        <v>66294.899999999994</v>
      </c>
      <c r="P1200" s="837">
        <v>0.875</v>
      </c>
      <c r="Q1200" s="850">
        <v>4735.3499999999995</v>
      </c>
    </row>
    <row r="1201" spans="1:17" ht="14.4" customHeight="1" x14ac:dyDescent="0.3">
      <c r="A1201" s="831" t="s">
        <v>586</v>
      </c>
      <c r="B1201" s="832" t="s">
        <v>7986</v>
      </c>
      <c r="C1201" s="832" t="s">
        <v>6570</v>
      </c>
      <c r="D1201" s="832" t="s">
        <v>7071</v>
      </c>
      <c r="E1201" s="832" t="s">
        <v>7072</v>
      </c>
      <c r="F1201" s="849">
        <v>6</v>
      </c>
      <c r="G1201" s="849">
        <v>47958.96</v>
      </c>
      <c r="H1201" s="849">
        <v>0.4</v>
      </c>
      <c r="I1201" s="849">
        <v>7993.16</v>
      </c>
      <c r="J1201" s="849">
        <v>15</v>
      </c>
      <c r="K1201" s="849">
        <v>119897.4</v>
      </c>
      <c r="L1201" s="849">
        <v>1</v>
      </c>
      <c r="M1201" s="849">
        <v>7993.16</v>
      </c>
      <c r="N1201" s="849">
        <v>13</v>
      </c>
      <c r="O1201" s="849">
        <v>103911.08</v>
      </c>
      <c r="P1201" s="837">
        <v>0.8666666666666667</v>
      </c>
      <c r="Q1201" s="850">
        <v>7993.16</v>
      </c>
    </row>
    <row r="1202" spans="1:17" ht="14.4" customHeight="1" x14ac:dyDescent="0.3">
      <c r="A1202" s="831" t="s">
        <v>586</v>
      </c>
      <c r="B1202" s="832" t="s">
        <v>7986</v>
      </c>
      <c r="C1202" s="832" t="s">
        <v>6570</v>
      </c>
      <c r="D1202" s="832" t="s">
        <v>7073</v>
      </c>
      <c r="E1202" s="832" t="s">
        <v>7074</v>
      </c>
      <c r="F1202" s="849">
        <v>7</v>
      </c>
      <c r="G1202" s="849">
        <v>20063.89</v>
      </c>
      <c r="H1202" s="849">
        <v>0.4375</v>
      </c>
      <c r="I1202" s="849">
        <v>2866.27</v>
      </c>
      <c r="J1202" s="849">
        <v>16</v>
      </c>
      <c r="K1202" s="849">
        <v>45860.32</v>
      </c>
      <c r="L1202" s="849">
        <v>1</v>
      </c>
      <c r="M1202" s="849">
        <v>2866.27</v>
      </c>
      <c r="N1202" s="849">
        <v>15</v>
      </c>
      <c r="O1202" s="849">
        <v>42994.049999999996</v>
      </c>
      <c r="P1202" s="837">
        <v>0.93749999999999989</v>
      </c>
      <c r="Q1202" s="850">
        <v>2866.2699999999995</v>
      </c>
    </row>
    <row r="1203" spans="1:17" ht="14.4" customHeight="1" x14ac:dyDescent="0.3">
      <c r="A1203" s="831" t="s">
        <v>586</v>
      </c>
      <c r="B1203" s="832" t="s">
        <v>7986</v>
      </c>
      <c r="C1203" s="832" t="s">
        <v>6570</v>
      </c>
      <c r="D1203" s="832" t="s">
        <v>7075</v>
      </c>
      <c r="E1203" s="832" t="s">
        <v>7076</v>
      </c>
      <c r="F1203" s="849">
        <v>4</v>
      </c>
      <c r="G1203" s="849">
        <v>9815.2000000000007</v>
      </c>
      <c r="H1203" s="849"/>
      <c r="I1203" s="849">
        <v>2453.8000000000002</v>
      </c>
      <c r="J1203" s="849"/>
      <c r="K1203" s="849"/>
      <c r="L1203" s="849"/>
      <c r="M1203" s="849"/>
      <c r="N1203" s="849">
        <v>2</v>
      </c>
      <c r="O1203" s="849">
        <v>4907.6000000000004</v>
      </c>
      <c r="P1203" s="837"/>
      <c r="Q1203" s="850">
        <v>2453.8000000000002</v>
      </c>
    </row>
    <row r="1204" spans="1:17" ht="14.4" customHeight="1" x14ac:dyDescent="0.3">
      <c r="A1204" s="831" t="s">
        <v>586</v>
      </c>
      <c r="B1204" s="832" t="s">
        <v>7986</v>
      </c>
      <c r="C1204" s="832" t="s">
        <v>6570</v>
      </c>
      <c r="D1204" s="832" t="s">
        <v>7077</v>
      </c>
      <c r="E1204" s="832" t="s">
        <v>7076</v>
      </c>
      <c r="F1204" s="849">
        <v>0.30000000000000004</v>
      </c>
      <c r="G1204" s="849">
        <v>211.07999999999998</v>
      </c>
      <c r="H1204" s="849"/>
      <c r="I1204" s="849">
        <v>703.5999999999998</v>
      </c>
      <c r="J1204" s="849"/>
      <c r="K1204" s="849"/>
      <c r="L1204" s="849"/>
      <c r="M1204" s="849"/>
      <c r="N1204" s="849">
        <v>0.1</v>
      </c>
      <c r="O1204" s="849">
        <v>70.36</v>
      </c>
      <c r="P1204" s="837"/>
      <c r="Q1204" s="850">
        <v>703.59999999999991</v>
      </c>
    </row>
    <row r="1205" spans="1:17" ht="14.4" customHeight="1" x14ac:dyDescent="0.3">
      <c r="A1205" s="831" t="s">
        <v>586</v>
      </c>
      <c r="B1205" s="832" t="s">
        <v>7986</v>
      </c>
      <c r="C1205" s="832" t="s">
        <v>6570</v>
      </c>
      <c r="D1205" s="832" t="s">
        <v>7078</v>
      </c>
      <c r="E1205" s="832" t="s">
        <v>7076</v>
      </c>
      <c r="F1205" s="849">
        <v>1.2000000000000002</v>
      </c>
      <c r="G1205" s="849">
        <v>1846.8000000000002</v>
      </c>
      <c r="H1205" s="849"/>
      <c r="I1205" s="849">
        <v>1539</v>
      </c>
      <c r="J1205" s="849"/>
      <c r="K1205" s="849"/>
      <c r="L1205" s="849"/>
      <c r="M1205" s="849"/>
      <c r="N1205" s="849">
        <v>0.4</v>
      </c>
      <c r="O1205" s="849">
        <v>615.6</v>
      </c>
      <c r="P1205" s="837"/>
      <c r="Q1205" s="850">
        <v>1539</v>
      </c>
    </row>
    <row r="1206" spans="1:17" ht="14.4" customHeight="1" x14ac:dyDescent="0.3">
      <c r="A1206" s="831" t="s">
        <v>586</v>
      </c>
      <c r="B1206" s="832" t="s">
        <v>7986</v>
      </c>
      <c r="C1206" s="832" t="s">
        <v>6570</v>
      </c>
      <c r="D1206" s="832" t="s">
        <v>7079</v>
      </c>
      <c r="E1206" s="832" t="s">
        <v>7076</v>
      </c>
      <c r="F1206" s="849">
        <v>0.7</v>
      </c>
      <c r="G1206" s="849">
        <v>1241.17</v>
      </c>
      <c r="H1206" s="849"/>
      <c r="I1206" s="849">
        <v>1773.1000000000001</v>
      </c>
      <c r="J1206" s="849"/>
      <c r="K1206" s="849"/>
      <c r="L1206" s="849"/>
      <c r="M1206" s="849"/>
      <c r="N1206" s="849">
        <v>0.2</v>
      </c>
      <c r="O1206" s="849">
        <v>354.62</v>
      </c>
      <c r="P1206" s="837"/>
      <c r="Q1206" s="850">
        <v>1773.1</v>
      </c>
    </row>
    <row r="1207" spans="1:17" ht="14.4" customHeight="1" x14ac:dyDescent="0.3">
      <c r="A1207" s="831" t="s">
        <v>586</v>
      </c>
      <c r="B1207" s="832" t="s">
        <v>7986</v>
      </c>
      <c r="C1207" s="832" t="s">
        <v>6570</v>
      </c>
      <c r="D1207" s="832" t="s">
        <v>6586</v>
      </c>
      <c r="E1207" s="832" t="s">
        <v>6587</v>
      </c>
      <c r="F1207" s="849">
        <v>7.1999999999999993</v>
      </c>
      <c r="G1207" s="849">
        <v>1814.5899999999997</v>
      </c>
      <c r="H1207" s="849">
        <v>1.6000123444815755</v>
      </c>
      <c r="I1207" s="849">
        <v>252.02638888888887</v>
      </c>
      <c r="J1207" s="849">
        <v>4.5</v>
      </c>
      <c r="K1207" s="849">
        <v>1134.1100000000001</v>
      </c>
      <c r="L1207" s="849">
        <v>1</v>
      </c>
      <c r="M1207" s="849">
        <v>252.02444444444447</v>
      </c>
      <c r="N1207" s="849">
        <v>14</v>
      </c>
      <c r="O1207" s="849">
        <v>3528.41</v>
      </c>
      <c r="P1207" s="837">
        <v>3.1111708740774699</v>
      </c>
      <c r="Q1207" s="850">
        <v>252.02928571428569</v>
      </c>
    </row>
    <row r="1208" spans="1:17" ht="14.4" customHeight="1" x14ac:dyDescent="0.3">
      <c r="A1208" s="831" t="s">
        <v>586</v>
      </c>
      <c r="B1208" s="832" t="s">
        <v>7986</v>
      </c>
      <c r="C1208" s="832" t="s">
        <v>6570</v>
      </c>
      <c r="D1208" s="832" t="s">
        <v>7085</v>
      </c>
      <c r="E1208" s="832" t="s">
        <v>6587</v>
      </c>
      <c r="F1208" s="849">
        <v>4</v>
      </c>
      <c r="G1208" s="849">
        <v>2188.8000000000002</v>
      </c>
      <c r="H1208" s="849"/>
      <c r="I1208" s="849">
        <v>547.20000000000005</v>
      </c>
      <c r="J1208" s="849"/>
      <c r="K1208" s="849"/>
      <c r="L1208" s="849"/>
      <c r="M1208" s="849"/>
      <c r="N1208" s="849"/>
      <c r="O1208" s="849"/>
      <c r="P1208" s="837"/>
      <c r="Q1208" s="850"/>
    </row>
    <row r="1209" spans="1:17" ht="14.4" customHeight="1" x14ac:dyDescent="0.3">
      <c r="A1209" s="831" t="s">
        <v>586</v>
      </c>
      <c r="B1209" s="832" t="s">
        <v>7986</v>
      </c>
      <c r="C1209" s="832" t="s">
        <v>6570</v>
      </c>
      <c r="D1209" s="832" t="s">
        <v>6588</v>
      </c>
      <c r="E1209" s="832" t="s">
        <v>6587</v>
      </c>
      <c r="F1209" s="849">
        <v>74</v>
      </c>
      <c r="G1209" s="849">
        <v>136816.38</v>
      </c>
      <c r="H1209" s="849">
        <v>1.48</v>
      </c>
      <c r="I1209" s="849">
        <v>1848.8700000000001</v>
      </c>
      <c r="J1209" s="849">
        <v>50</v>
      </c>
      <c r="K1209" s="849">
        <v>92443.5</v>
      </c>
      <c r="L1209" s="849">
        <v>1</v>
      </c>
      <c r="M1209" s="849">
        <v>1848.87</v>
      </c>
      <c r="N1209" s="849">
        <v>114</v>
      </c>
      <c r="O1209" s="849">
        <v>210771.18</v>
      </c>
      <c r="P1209" s="837">
        <v>2.2799999999999998</v>
      </c>
      <c r="Q1209" s="850">
        <v>1848.87</v>
      </c>
    </row>
    <row r="1210" spans="1:17" ht="14.4" customHeight="1" x14ac:dyDescent="0.3">
      <c r="A1210" s="831" t="s">
        <v>586</v>
      </c>
      <c r="B1210" s="832" t="s">
        <v>7986</v>
      </c>
      <c r="C1210" s="832" t="s">
        <v>6570</v>
      </c>
      <c r="D1210" s="832" t="s">
        <v>7086</v>
      </c>
      <c r="E1210" s="832" t="s">
        <v>7087</v>
      </c>
      <c r="F1210" s="849">
        <v>9</v>
      </c>
      <c r="G1210" s="849">
        <v>21452.76</v>
      </c>
      <c r="H1210" s="849">
        <v>1.125</v>
      </c>
      <c r="I1210" s="849">
        <v>2383.64</v>
      </c>
      <c r="J1210" s="849">
        <v>8</v>
      </c>
      <c r="K1210" s="849">
        <v>19069.12</v>
      </c>
      <c r="L1210" s="849">
        <v>1</v>
      </c>
      <c r="M1210" s="849">
        <v>2383.64</v>
      </c>
      <c r="N1210" s="849">
        <v>2</v>
      </c>
      <c r="O1210" s="849">
        <v>4767.28</v>
      </c>
      <c r="P1210" s="837">
        <v>0.25</v>
      </c>
      <c r="Q1210" s="850">
        <v>2383.64</v>
      </c>
    </row>
    <row r="1211" spans="1:17" ht="14.4" customHeight="1" x14ac:dyDescent="0.3">
      <c r="A1211" s="831" t="s">
        <v>586</v>
      </c>
      <c r="B1211" s="832" t="s">
        <v>7986</v>
      </c>
      <c r="C1211" s="832" t="s">
        <v>6570</v>
      </c>
      <c r="D1211" s="832" t="s">
        <v>7088</v>
      </c>
      <c r="E1211" s="832" t="s">
        <v>7089</v>
      </c>
      <c r="F1211" s="849">
        <v>83</v>
      </c>
      <c r="G1211" s="849">
        <v>151452.34</v>
      </c>
      <c r="H1211" s="849">
        <v>1.3002839374444737</v>
      </c>
      <c r="I1211" s="849">
        <v>1824.7269879518071</v>
      </c>
      <c r="J1211" s="849">
        <v>77</v>
      </c>
      <c r="K1211" s="849">
        <v>116476.36</v>
      </c>
      <c r="L1211" s="849">
        <v>1</v>
      </c>
      <c r="M1211" s="849">
        <v>1512.68</v>
      </c>
      <c r="N1211" s="849">
        <v>43</v>
      </c>
      <c r="O1211" s="849">
        <v>65045.24</v>
      </c>
      <c r="P1211" s="837">
        <v>0.55844155844155841</v>
      </c>
      <c r="Q1211" s="850">
        <v>1512.68</v>
      </c>
    </row>
    <row r="1212" spans="1:17" ht="14.4" customHeight="1" x14ac:dyDescent="0.3">
      <c r="A1212" s="831" t="s">
        <v>586</v>
      </c>
      <c r="B1212" s="832" t="s">
        <v>7986</v>
      </c>
      <c r="C1212" s="832" t="s">
        <v>6570</v>
      </c>
      <c r="D1212" s="832" t="s">
        <v>7090</v>
      </c>
      <c r="E1212" s="832" t="s">
        <v>7091</v>
      </c>
      <c r="F1212" s="849">
        <v>14</v>
      </c>
      <c r="G1212" s="849">
        <v>319809.42</v>
      </c>
      <c r="H1212" s="849">
        <v>0.82352941176470584</v>
      </c>
      <c r="I1212" s="849">
        <v>22843.53</v>
      </c>
      <c r="J1212" s="849">
        <v>17</v>
      </c>
      <c r="K1212" s="849">
        <v>388340.01</v>
      </c>
      <c r="L1212" s="849">
        <v>1</v>
      </c>
      <c r="M1212" s="849">
        <v>22843.53</v>
      </c>
      <c r="N1212" s="849">
        <v>9</v>
      </c>
      <c r="O1212" s="849">
        <v>205591.77</v>
      </c>
      <c r="P1212" s="837">
        <v>0.52941176470588236</v>
      </c>
      <c r="Q1212" s="850">
        <v>22843.53</v>
      </c>
    </row>
    <row r="1213" spans="1:17" ht="14.4" customHeight="1" x14ac:dyDescent="0.3">
      <c r="A1213" s="831" t="s">
        <v>586</v>
      </c>
      <c r="B1213" s="832" t="s">
        <v>7986</v>
      </c>
      <c r="C1213" s="832" t="s">
        <v>6570</v>
      </c>
      <c r="D1213" s="832" t="s">
        <v>7092</v>
      </c>
      <c r="E1213" s="832" t="s">
        <v>7093</v>
      </c>
      <c r="F1213" s="849">
        <v>58</v>
      </c>
      <c r="G1213" s="849">
        <v>533116.13</v>
      </c>
      <c r="H1213" s="849">
        <v>1.7937892221798641</v>
      </c>
      <c r="I1213" s="849">
        <v>9191.6574137931038</v>
      </c>
      <c r="J1213" s="849">
        <v>35</v>
      </c>
      <c r="K1213" s="849">
        <v>297201.09999999998</v>
      </c>
      <c r="L1213" s="849">
        <v>1</v>
      </c>
      <c r="M1213" s="849">
        <v>8491.4599999999991</v>
      </c>
      <c r="N1213" s="849">
        <v>31</v>
      </c>
      <c r="O1213" s="849">
        <v>263235.26</v>
      </c>
      <c r="P1213" s="837">
        <v>0.88571428571428579</v>
      </c>
      <c r="Q1213" s="850">
        <v>8491.4600000000009</v>
      </c>
    </row>
    <row r="1214" spans="1:17" ht="14.4" customHeight="1" x14ac:dyDescent="0.3">
      <c r="A1214" s="831" t="s">
        <v>586</v>
      </c>
      <c r="B1214" s="832" t="s">
        <v>7986</v>
      </c>
      <c r="C1214" s="832" t="s">
        <v>6570</v>
      </c>
      <c r="D1214" s="832" t="s">
        <v>7094</v>
      </c>
      <c r="E1214" s="832" t="s">
        <v>7095</v>
      </c>
      <c r="F1214" s="849">
        <v>208</v>
      </c>
      <c r="G1214" s="849">
        <v>623841.92000000004</v>
      </c>
      <c r="H1214" s="849">
        <v>1.3506493506493507</v>
      </c>
      <c r="I1214" s="849">
        <v>2999.2400000000002</v>
      </c>
      <c r="J1214" s="849">
        <v>154</v>
      </c>
      <c r="K1214" s="849">
        <v>461882.96</v>
      </c>
      <c r="L1214" s="849">
        <v>1</v>
      </c>
      <c r="M1214" s="849">
        <v>2999.2400000000002</v>
      </c>
      <c r="N1214" s="849">
        <v>121</v>
      </c>
      <c r="O1214" s="849">
        <v>362908.04</v>
      </c>
      <c r="P1214" s="837">
        <v>0.78571428571428559</v>
      </c>
      <c r="Q1214" s="850">
        <v>2999.24</v>
      </c>
    </row>
    <row r="1215" spans="1:17" ht="14.4" customHeight="1" x14ac:dyDescent="0.3">
      <c r="A1215" s="831" t="s">
        <v>586</v>
      </c>
      <c r="B1215" s="832" t="s">
        <v>7986</v>
      </c>
      <c r="C1215" s="832" t="s">
        <v>6570</v>
      </c>
      <c r="D1215" s="832" t="s">
        <v>7096</v>
      </c>
      <c r="E1215" s="832" t="s">
        <v>7097</v>
      </c>
      <c r="F1215" s="849"/>
      <c r="G1215" s="849"/>
      <c r="H1215" s="849"/>
      <c r="I1215" s="849"/>
      <c r="J1215" s="849">
        <v>1</v>
      </c>
      <c r="K1215" s="849">
        <v>8076.38</v>
      </c>
      <c r="L1215" s="849">
        <v>1</v>
      </c>
      <c r="M1215" s="849">
        <v>8076.38</v>
      </c>
      <c r="N1215" s="849">
        <v>1</v>
      </c>
      <c r="O1215" s="849">
        <v>8076.38</v>
      </c>
      <c r="P1215" s="837">
        <v>1</v>
      </c>
      <c r="Q1215" s="850">
        <v>8076.38</v>
      </c>
    </row>
    <row r="1216" spans="1:17" ht="14.4" customHeight="1" x14ac:dyDescent="0.3">
      <c r="A1216" s="831" t="s">
        <v>586</v>
      </c>
      <c r="B1216" s="832" t="s">
        <v>7986</v>
      </c>
      <c r="C1216" s="832" t="s">
        <v>6570</v>
      </c>
      <c r="D1216" s="832" t="s">
        <v>7102</v>
      </c>
      <c r="E1216" s="832" t="s">
        <v>7103</v>
      </c>
      <c r="F1216" s="849">
        <v>5</v>
      </c>
      <c r="G1216" s="849">
        <v>6166.35</v>
      </c>
      <c r="H1216" s="849">
        <v>2.5</v>
      </c>
      <c r="I1216" s="849">
        <v>1233.27</v>
      </c>
      <c r="J1216" s="849">
        <v>2</v>
      </c>
      <c r="K1216" s="849">
        <v>2466.54</v>
      </c>
      <c r="L1216" s="849">
        <v>1</v>
      </c>
      <c r="M1216" s="849">
        <v>1233.27</v>
      </c>
      <c r="N1216" s="849">
        <v>6</v>
      </c>
      <c r="O1216" s="849">
        <v>7399.62</v>
      </c>
      <c r="P1216" s="837">
        <v>3</v>
      </c>
      <c r="Q1216" s="850">
        <v>1233.27</v>
      </c>
    </row>
    <row r="1217" spans="1:17" ht="14.4" customHeight="1" x14ac:dyDescent="0.3">
      <c r="A1217" s="831" t="s">
        <v>586</v>
      </c>
      <c r="B1217" s="832" t="s">
        <v>7986</v>
      </c>
      <c r="C1217" s="832" t="s">
        <v>6570</v>
      </c>
      <c r="D1217" s="832" t="s">
        <v>7104</v>
      </c>
      <c r="E1217" s="832" t="s">
        <v>7105</v>
      </c>
      <c r="F1217" s="849">
        <v>5</v>
      </c>
      <c r="G1217" s="849">
        <v>28873.1</v>
      </c>
      <c r="H1217" s="849"/>
      <c r="I1217" s="849">
        <v>5774.62</v>
      </c>
      <c r="J1217" s="849"/>
      <c r="K1217" s="849"/>
      <c r="L1217" s="849"/>
      <c r="M1217" s="849"/>
      <c r="N1217" s="849">
        <v>4</v>
      </c>
      <c r="O1217" s="849">
        <v>23098.48</v>
      </c>
      <c r="P1217" s="837"/>
      <c r="Q1217" s="850">
        <v>5774.62</v>
      </c>
    </row>
    <row r="1218" spans="1:17" ht="14.4" customHeight="1" x14ac:dyDescent="0.3">
      <c r="A1218" s="831" t="s">
        <v>586</v>
      </c>
      <c r="B1218" s="832" t="s">
        <v>7986</v>
      </c>
      <c r="C1218" s="832" t="s">
        <v>6570</v>
      </c>
      <c r="D1218" s="832" t="s">
        <v>7106</v>
      </c>
      <c r="E1218" s="832" t="s">
        <v>7107</v>
      </c>
      <c r="F1218" s="849"/>
      <c r="G1218" s="849"/>
      <c r="H1218" s="849"/>
      <c r="I1218" s="849"/>
      <c r="J1218" s="849"/>
      <c r="K1218" s="849"/>
      <c r="L1218" s="849"/>
      <c r="M1218" s="849"/>
      <c r="N1218" s="849">
        <v>4</v>
      </c>
      <c r="O1218" s="849">
        <v>34817.68</v>
      </c>
      <c r="P1218" s="837"/>
      <c r="Q1218" s="850">
        <v>8704.42</v>
      </c>
    </row>
    <row r="1219" spans="1:17" ht="14.4" customHeight="1" x14ac:dyDescent="0.3">
      <c r="A1219" s="831" t="s">
        <v>586</v>
      </c>
      <c r="B1219" s="832" t="s">
        <v>7986</v>
      </c>
      <c r="C1219" s="832" t="s">
        <v>6570</v>
      </c>
      <c r="D1219" s="832" t="s">
        <v>7108</v>
      </c>
      <c r="E1219" s="832" t="s">
        <v>7107</v>
      </c>
      <c r="F1219" s="849">
        <v>5</v>
      </c>
      <c r="G1219" s="849">
        <v>46988.75</v>
      </c>
      <c r="H1219" s="849">
        <v>5</v>
      </c>
      <c r="I1219" s="849">
        <v>9397.75</v>
      </c>
      <c r="J1219" s="849">
        <v>1</v>
      </c>
      <c r="K1219" s="849">
        <v>9397.75</v>
      </c>
      <c r="L1219" s="849">
        <v>1</v>
      </c>
      <c r="M1219" s="849">
        <v>9397.75</v>
      </c>
      <c r="N1219" s="849">
        <v>1</v>
      </c>
      <c r="O1219" s="849">
        <v>9397.75</v>
      </c>
      <c r="P1219" s="837">
        <v>1</v>
      </c>
      <c r="Q1219" s="850">
        <v>9397.75</v>
      </c>
    </row>
    <row r="1220" spans="1:17" ht="14.4" customHeight="1" x14ac:dyDescent="0.3">
      <c r="A1220" s="831" t="s">
        <v>586</v>
      </c>
      <c r="B1220" s="832" t="s">
        <v>7986</v>
      </c>
      <c r="C1220" s="832" t="s">
        <v>6570</v>
      </c>
      <c r="D1220" s="832" t="s">
        <v>7109</v>
      </c>
      <c r="E1220" s="832" t="s">
        <v>7110</v>
      </c>
      <c r="F1220" s="849">
        <v>5</v>
      </c>
      <c r="G1220" s="849">
        <v>8322</v>
      </c>
      <c r="H1220" s="849">
        <v>5</v>
      </c>
      <c r="I1220" s="849">
        <v>1664.4</v>
      </c>
      <c r="J1220" s="849">
        <v>1</v>
      </c>
      <c r="K1220" s="849">
        <v>1664.4</v>
      </c>
      <c r="L1220" s="849">
        <v>1</v>
      </c>
      <c r="M1220" s="849">
        <v>1664.4</v>
      </c>
      <c r="N1220" s="849">
        <v>5</v>
      </c>
      <c r="O1220" s="849">
        <v>8322</v>
      </c>
      <c r="P1220" s="837">
        <v>5</v>
      </c>
      <c r="Q1220" s="850">
        <v>1664.4</v>
      </c>
    </row>
    <row r="1221" spans="1:17" ht="14.4" customHeight="1" x14ac:dyDescent="0.3">
      <c r="A1221" s="831" t="s">
        <v>586</v>
      </c>
      <c r="B1221" s="832" t="s">
        <v>7986</v>
      </c>
      <c r="C1221" s="832" t="s">
        <v>6570</v>
      </c>
      <c r="D1221" s="832" t="s">
        <v>7119</v>
      </c>
      <c r="E1221" s="832" t="s">
        <v>7120</v>
      </c>
      <c r="F1221" s="849">
        <v>6</v>
      </c>
      <c r="G1221" s="849">
        <v>64675.32</v>
      </c>
      <c r="H1221" s="849">
        <v>1.5</v>
      </c>
      <c r="I1221" s="849">
        <v>10779.22</v>
      </c>
      <c r="J1221" s="849">
        <v>4</v>
      </c>
      <c r="K1221" s="849">
        <v>43116.88</v>
      </c>
      <c r="L1221" s="849">
        <v>1</v>
      </c>
      <c r="M1221" s="849">
        <v>10779.22</v>
      </c>
      <c r="N1221" s="849">
        <v>5</v>
      </c>
      <c r="O1221" s="849">
        <v>53896.1</v>
      </c>
      <c r="P1221" s="837">
        <v>1.25</v>
      </c>
      <c r="Q1221" s="850">
        <v>10779.22</v>
      </c>
    </row>
    <row r="1222" spans="1:17" ht="14.4" customHeight="1" x14ac:dyDescent="0.3">
      <c r="A1222" s="831" t="s">
        <v>586</v>
      </c>
      <c r="B1222" s="832" t="s">
        <v>7986</v>
      </c>
      <c r="C1222" s="832" t="s">
        <v>6570</v>
      </c>
      <c r="D1222" s="832" t="s">
        <v>7121</v>
      </c>
      <c r="E1222" s="832" t="s">
        <v>7122</v>
      </c>
      <c r="F1222" s="849"/>
      <c r="G1222" s="849"/>
      <c r="H1222" s="849"/>
      <c r="I1222" s="849"/>
      <c r="J1222" s="849">
        <v>2</v>
      </c>
      <c r="K1222" s="849">
        <v>18225.5</v>
      </c>
      <c r="L1222" s="849">
        <v>1</v>
      </c>
      <c r="M1222" s="849">
        <v>9112.75</v>
      </c>
      <c r="N1222" s="849">
        <v>1</v>
      </c>
      <c r="O1222" s="849">
        <v>9112.75</v>
      </c>
      <c r="P1222" s="837">
        <v>0.5</v>
      </c>
      <c r="Q1222" s="850">
        <v>9112.75</v>
      </c>
    </row>
    <row r="1223" spans="1:17" ht="14.4" customHeight="1" x14ac:dyDescent="0.3">
      <c r="A1223" s="831" t="s">
        <v>586</v>
      </c>
      <c r="B1223" s="832" t="s">
        <v>7986</v>
      </c>
      <c r="C1223" s="832" t="s">
        <v>6570</v>
      </c>
      <c r="D1223" s="832" t="s">
        <v>7123</v>
      </c>
      <c r="E1223" s="832" t="s">
        <v>7124</v>
      </c>
      <c r="F1223" s="849">
        <v>12</v>
      </c>
      <c r="G1223" s="849">
        <v>14699.76</v>
      </c>
      <c r="H1223" s="849">
        <v>0.92307692307692313</v>
      </c>
      <c r="I1223" s="849">
        <v>1224.98</v>
      </c>
      <c r="J1223" s="849">
        <v>13</v>
      </c>
      <c r="K1223" s="849">
        <v>15924.74</v>
      </c>
      <c r="L1223" s="849">
        <v>1</v>
      </c>
      <c r="M1223" s="849">
        <v>1224.98</v>
      </c>
      <c r="N1223" s="849">
        <v>11</v>
      </c>
      <c r="O1223" s="849">
        <v>13474.779999999999</v>
      </c>
      <c r="P1223" s="837">
        <v>0.84615384615384615</v>
      </c>
      <c r="Q1223" s="850">
        <v>1224.9799999999998</v>
      </c>
    </row>
    <row r="1224" spans="1:17" ht="14.4" customHeight="1" x14ac:dyDescent="0.3">
      <c r="A1224" s="831" t="s">
        <v>586</v>
      </c>
      <c r="B1224" s="832" t="s">
        <v>7986</v>
      </c>
      <c r="C1224" s="832" t="s">
        <v>6570</v>
      </c>
      <c r="D1224" s="832" t="s">
        <v>7125</v>
      </c>
      <c r="E1224" s="832" t="s">
        <v>7124</v>
      </c>
      <c r="F1224" s="849">
        <v>16</v>
      </c>
      <c r="G1224" s="849">
        <v>30427.68</v>
      </c>
      <c r="H1224" s="849">
        <v>1.1428571428571428</v>
      </c>
      <c r="I1224" s="849">
        <v>1901.73</v>
      </c>
      <c r="J1224" s="849">
        <v>14</v>
      </c>
      <c r="K1224" s="849">
        <v>26624.22</v>
      </c>
      <c r="L1224" s="849">
        <v>1</v>
      </c>
      <c r="M1224" s="849">
        <v>1901.73</v>
      </c>
      <c r="N1224" s="849">
        <v>13</v>
      </c>
      <c r="O1224" s="849">
        <v>24722.489999999998</v>
      </c>
      <c r="P1224" s="837">
        <v>0.92857142857142849</v>
      </c>
      <c r="Q1224" s="850">
        <v>1901.7299999999998</v>
      </c>
    </row>
    <row r="1225" spans="1:17" ht="14.4" customHeight="1" x14ac:dyDescent="0.3">
      <c r="A1225" s="831" t="s">
        <v>586</v>
      </c>
      <c r="B1225" s="832" t="s">
        <v>7986</v>
      </c>
      <c r="C1225" s="832" t="s">
        <v>6570</v>
      </c>
      <c r="D1225" s="832" t="s">
        <v>7126</v>
      </c>
      <c r="E1225" s="832" t="s">
        <v>7127</v>
      </c>
      <c r="F1225" s="849">
        <v>1</v>
      </c>
      <c r="G1225" s="849">
        <v>1038</v>
      </c>
      <c r="H1225" s="849"/>
      <c r="I1225" s="849">
        <v>1038</v>
      </c>
      <c r="J1225" s="849"/>
      <c r="K1225" s="849"/>
      <c r="L1225" s="849"/>
      <c r="M1225" s="849"/>
      <c r="N1225" s="849"/>
      <c r="O1225" s="849"/>
      <c r="P1225" s="837"/>
      <c r="Q1225" s="850"/>
    </row>
    <row r="1226" spans="1:17" ht="14.4" customHeight="1" x14ac:dyDescent="0.3">
      <c r="A1226" s="831" t="s">
        <v>586</v>
      </c>
      <c r="B1226" s="832" t="s">
        <v>7986</v>
      </c>
      <c r="C1226" s="832" t="s">
        <v>6570</v>
      </c>
      <c r="D1226" s="832" t="s">
        <v>8028</v>
      </c>
      <c r="E1226" s="832" t="s">
        <v>8029</v>
      </c>
      <c r="F1226" s="849">
        <v>4</v>
      </c>
      <c r="G1226" s="849">
        <v>11188.6</v>
      </c>
      <c r="H1226" s="849">
        <v>2</v>
      </c>
      <c r="I1226" s="849">
        <v>2797.15</v>
      </c>
      <c r="J1226" s="849">
        <v>2</v>
      </c>
      <c r="K1226" s="849">
        <v>5594.3</v>
      </c>
      <c r="L1226" s="849">
        <v>1</v>
      </c>
      <c r="M1226" s="849">
        <v>2797.15</v>
      </c>
      <c r="N1226" s="849">
        <v>2</v>
      </c>
      <c r="O1226" s="849">
        <v>5594.3</v>
      </c>
      <c r="P1226" s="837">
        <v>1</v>
      </c>
      <c r="Q1226" s="850">
        <v>2797.15</v>
      </c>
    </row>
    <row r="1227" spans="1:17" ht="14.4" customHeight="1" x14ac:dyDescent="0.3">
      <c r="A1227" s="831" t="s">
        <v>586</v>
      </c>
      <c r="B1227" s="832" t="s">
        <v>7986</v>
      </c>
      <c r="C1227" s="832" t="s">
        <v>6570</v>
      </c>
      <c r="D1227" s="832" t="s">
        <v>7135</v>
      </c>
      <c r="E1227" s="832" t="s">
        <v>7136</v>
      </c>
      <c r="F1227" s="849">
        <v>4</v>
      </c>
      <c r="G1227" s="849">
        <v>13112.08</v>
      </c>
      <c r="H1227" s="849">
        <v>1.3333333333333335</v>
      </c>
      <c r="I1227" s="849">
        <v>3278.02</v>
      </c>
      <c r="J1227" s="849">
        <v>3</v>
      </c>
      <c r="K1227" s="849">
        <v>9834.06</v>
      </c>
      <c r="L1227" s="849">
        <v>1</v>
      </c>
      <c r="M1227" s="849">
        <v>3278.02</v>
      </c>
      <c r="N1227" s="849">
        <v>3</v>
      </c>
      <c r="O1227" s="849">
        <v>9834.06</v>
      </c>
      <c r="P1227" s="837">
        <v>1</v>
      </c>
      <c r="Q1227" s="850">
        <v>3278.02</v>
      </c>
    </row>
    <row r="1228" spans="1:17" ht="14.4" customHeight="1" x14ac:dyDescent="0.3">
      <c r="A1228" s="831" t="s">
        <v>586</v>
      </c>
      <c r="B1228" s="832" t="s">
        <v>7986</v>
      </c>
      <c r="C1228" s="832" t="s">
        <v>6570</v>
      </c>
      <c r="D1228" s="832" t="s">
        <v>7137</v>
      </c>
      <c r="E1228" s="832" t="s">
        <v>7138</v>
      </c>
      <c r="F1228" s="849">
        <v>5</v>
      </c>
      <c r="G1228" s="849">
        <v>34842.550000000003</v>
      </c>
      <c r="H1228" s="849">
        <v>1</v>
      </c>
      <c r="I1228" s="849">
        <v>6968.51</v>
      </c>
      <c r="J1228" s="849">
        <v>5</v>
      </c>
      <c r="K1228" s="849">
        <v>34842.550000000003</v>
      </c>
      <c r="L1228" s="849">
        <v>1</v>
      </c>
      <c r="M1228" s="849">
        <v>6968.51</v>
      </c>
      <c r="N1228" s="849">
        <v>4</v>
      </c>
      <c r="O1228" s="849">
        <v>27874.04</v>
      </c>
      <c r="P1228" s="837">
        <v>0.79999999999999993</v>
      </c>
      <c r="Q1228" s="850">
        <v>6968.51</v>
      </c>
    </row>
    <row r="1229" spans="1:17" ht="14.4" customHeight="1" x14ac:dyDescent="0.3">
      <c r="A1229" s="831" t="s">
        <v>586</v>
      </c>
      <c r="B1229" s="832" t="s">
        <v>7986</v>
      </c>
      <c r="C1229" s="832" t="s">
        <v>6570</v>
      </c>
      <c r="D1229" s="832" t="s">
        <v>7139</v>
      </c>
      <c r="E1229" s="832" t="s">
        <v>7138</v>
      </c>
      <c r="F1229" s="849">
        <v>1</v>
      </c>
      <c r="G1229" s="849">
        <v>8342.73</v>
      </c>
      <c r="H1229" s="849">
        <v>1</v>
      </c>
      <c r="I1229" s="849">
        <v>8342.73</v>
      </c>
      <c r="J1229" s="849">
        <v>1</v>
      </c>
      <c r="K1229" s="849">
        <v>8342.73</v>
      </c>
      <c r="L1229" s="849">
        <v>1</v>
      </c>
      <c r="M1229" s="849">
        <v>8342.73</v>
      </c>
      <c r="N1229" s="849">
        <v>1</v>
      </c>
      <c r="O1229" s="849">
        <v>8342.73</v>
      </c>
      <c r="P1229" s="837">
        <v>1</v>
      </c>
      <c r="Q1229" s="850">
        <v>8342.73</v>
      </c>
    </row>
    <row r="1230" spans="1:17" ht="14.4" customHeight="1" x14ac:dyDescent="0.3">
      <c r="A1230" s="831" t="s">
        <v>586</v>
      </c>
      <c r="B1230" s="832" t="s">
        <v>7986</v>
      </c>
      <c r="C1230" s="832" t="s">
        <v>6570</v>
      </c>
      <c r="D1230" s="832" t="s">
        <v>7140</v>
      </c>
      <c r="E1230" s="832" t="s">
        <v>7141</v>
      </c>
      <c r="F1230" s="849"/>
      <c r="G1230" s="849"/>
      <c r="H1230" s="849"/>
      <c r="I1230" s="849"/>
      <c r="J1230" s="849"/>
      <c r="K1230" s="849"/>
      <c r="L1230" s="849"/>
      <c r="M1230" s="849"/>
      <c r="N1230" s="849">
        <v>1</v>
      </c>
      <c r="O1230" s="849">
        <v>10084.85</v>
      </c>
      <c r="P1230" s="837"/>
      <c r="Q1230" s="850">
        <v>10084.85</v>
      </c>
    </row>
    <row r="1231" spans="1:17" ht="14.4" customHeight="1" x14ac:dyDescent="0.3">
      <c r="A1231" s="831" t="s">
        <v>586</v>
      </c>
      <c r="B1231" s="832" t="s">
        <v>7986</v>
      </c>
      <c r="C1231" s="832" t="s">
        <v>6570</v>
      </c>
      <c r="D1231" s="832" t="s">
        <v>7142</v>
      </c>
      <c r="E1231" s="832" t="s">
        <v>7143</v>
      </c>
      <c r="F1231" s="849">
        <v>1</v>
      </c>
      <c r="G1231" s="849">
        <v>11384.45</v>
      </c>
      <c r="H1231" s="849"/>
      <c r="I1231" s="849">
        <v>11384.45</v>
      </c>
      <c r="J1231" s="849"/>
      <c r="K1231" s="849"/>
      <c r="L1231" s="849"/>
      <c r="M1231" s="849"/>
      <c r="N1231" s="849">
        <v>1</v>
      </c>
      <c r="O1231" s="849">
        <v>11384.45</v>
      </c>
      <c r="P1231" s="837"/>
      <c r="Q1231" s="850">
        <v>11384.45</v>
      </c>
    </row>
    <row r="1232" spans="1:17" ht="14.4" customHeight="1" x14ac:dyDescent="0.3">
      <c r="A1232" s="831" t="s">
        <v>586</v>
      </c>
      <c r="B1232" s="832" t="s">
        <v>7986</v>
      </c>
      <c r="C1232" s="832" t="s">
        <v>6570</v>
      </c>
      <c r="D1232" s="832" t="s">
        <v>7144</v>
      </c>
      <c r="E1232" s="832" t="s">
        <v>7143</v>
      </c>
      <c r="F1232" s="849"/>
      <c r="G1232" s="849"/>
      <c r="H1232" s="849"/>
      <c r="I1232" s="849"/>
      <c r="J1232" s="849">
        <v>1</v>
      </c>
      <c r="K1232" s="849">
        <v>10320.11</v>
      </c>
      <c r="L1232" s="849">
        <v>1</v>
      </c>
      <c r="M1232" s="849">
        <v>10320.11</v>
      </c>
      <c r="N1232" s="849">
        <v>1</v>
      </c>
      <c r="O1232" s="849">
        <v>10320.11</v>
      </c>
      <c r="P1232" s="837">
        <v>1</v>
      </c>
      <c r="Q1232" s="850">
        <v>10320.11</v>
      </c>
    </row>
    <row r="1233" spans="1:17" ht="14.4" customHeight="1" x14ac:dyDescent="0.3">
      <c r="A1233" s="831" t="s">
        <v>586</v>
      </c>
      <c r="B1233" s="832" t="s">
        <v>7986</v>
      </c>
      <c r="C1233" s="832" t="s">
        <v>6570</v>
      </c>
      <c r="D1233" s="832" t="s">
        <v>6589</v>
      </c>
      <c r="E1233" s="832" t="s">
        <v>6590</v>
      </c>
      <c r="F1233" s="849"/>
      <c r="G1233" s="849"/>
      <c r="H1233" s="849"/>
      <c r="I1233" s="849"/>
      <c r="J1233" s="849">
        <v>2</v>
      </c>
      <c r="K1233" s="849">
        <v>19473.28</v>
      </c>
      <c r="L1233" s="849">
        <v>1</v>
      </c>
      <c r="M1233" s="849">
        <v>9736.64</v>
      </c>
      <c r="N1233" s="849">
        <v>1</v>
      </c>
      <c r="O1233" s="849">
        <v>9736.64</v>
      </c>
      <c r="P1233" s="837">
        <v>0.5</v>
      </c>
      <c r="Q1233" s="850">
        <v>9736.64</v>
      </c>
    </row>
    <row r="1234" spans="1:17" ht="14.4" customHeight="1" x14ac:dyDescent="0.3">
      <c r="A1234" s="831" t="s">
        <v>586</v>
      </c>
      <c r="B1234" s="832" t="s">
        <v>7986</v>
      </c>
      <c r="C1234" s="832" t="s">
        <v>6570</v>
      </c>
      <c r="D1234" s="832" t="s">
        <v>7145</v>
      </c>
      <c r="E1234" s="832" t="s">
        <v>7146</v>
      </c>
      <c r="F1234" s="849"/>
      <c r="G1234" s="849"/>
      <c r="H1234" s="849"/>
      <c r="I1234" s="849"/>
      <c r="J1234" s="849">
        <v>1</v>
      </c>
      <c r="K1234" s="849">
        <v>10257.93</v>
      </c>
      <c r="L1234" s="849">
        <v>1</v>
      </c>
      <c r="M1234" s="849">
        <v>10257.93</v>
      </c>
      <c r="N1234" s="849"/>
      <c r="O1234" s="849"/>
      <c r="P1234" s="837"/>
      <c r="Q1234" s="850"/>
    </row>
    <row r="1235" spans="1:17" ht="14.4" customHeight="1" x14ac:dyDescent="0.3">
      <c r="A1235" s="831" t="s">
        <v>586</v>
      </c>
      <c r="B1235" s="832" t="s">
        <v>7986</v>
      </c>
      <c r="C1235" s="832" t="s">
        <v>6570</v>
      </c>
      <c r="D1235" s="832" t="s">
        <v>8030</v>
      </c>
      <c r="E1235" s="832" t="s">
        <v>8031</v>
      </c>
      <c r="F1235" s="849"/>
      <c r="G1235" s="849"/>
      <c r="H1235" s="849"/>
      <c r="I1235" s="849"/>
      <c r="J1235" s="849"/>
      <c r="K1235" s="849"/>
      <c r="L1235" s="849"/>
      <c r="M1235" s="849"/>
      <c r="N1235" s="849">
        <v>4</v>
      </c>
      <c r="O1235" s="849">
        <v>3934.04</v>
      </c>
      <c r="P1235" s="837"/>
      <c r="Q1235" s="850">
        <v>983.51</v>
      </c>
    </row>
    <row r="1236" spans="1:17" ht="14.4" customHeight="1" x14ac:dyDescent="0.3">
      <c r="A1236" s="831" t="s">
        <v>586</v>
      </c>
      <c r="B1236" s="832" t="s">
        <v>7986</v>
      </c>
      <c r="C1236" s="832" t="s">
        <v>6570</v>
      </c>
      <c r="D1236" s="832" t="s">
        <v>8032</v>
      </c>
      <c r="E1236" s="832" t="s">
        <v>8033</v>
      </c>
      <c r="F1236" s="849"/>
      <c r="G1236" s="849"/>
      <c r="H1236" s="849"/>
      <c r="I1236" s="849"/>
      <c r="J1236" s="849"/>
      <c r="K1236" s="849"/>
      <c r="L1236" s="849"/>
      <c r="M1236" s="849"/>
      <c r="N1236" s="849">
        <v>5</v>
      </c>
      <c r="O1236" s="849">
        <v>8850.5499999999993</v>
      </c>
      <c r="P1236" s="837"/>
      <c r="Q1236" s="850">
        <v>1770.11</v>
      </c>
    </row>
    <row r="1237" spans="1:17" ht="14.4" customHeight="1" x14ac:dyDescent="0.3">
      <c r="A1237" s="831" t="s">
        <v>586</v>
      </c>
      <c r="B1237" s="832" t="s">
        <v>7986</v>
      </c>
      <c r="C1237" s="832" t="s">
        <v>6570</v>
      </c>
      <c r="D1237" s="832" t="s">
        <v>7157</v>
      </c>
      <c r="E1237" s="832" t="s">
        <v>7158</v>
      </c>
      <c r="F1237" s="849"/>
      <c r="G1237" s="849"/>
      <c r="H1237" s="849"/>
      <c r="I1237" s="849"/>
      <c r="J1237" s="849">
        <v>3</v>
      </c>
      <c r="K1237" s="849">
        <v>3572.34</v>
      </c>
      <c r="L1237" s="849">
        <v>1</v>
      </c>
      <c r="M1237" s="849">
        <v>1190.78</v>
      </c>
      <c r="N1237" s="849">
        <v>9</v>
      </c>
      <c r="O1237" s="849">
        <v>10717.019999999999</v>
      </c>
      <c r="P1237" s="837">
        <v>2.9999999999999996</v>
      </c>
      <c r="Q1237" s="850">
        <v>1190.7799999999997</v>
      </c>
    </row>
    <row r="1238" spans="1:17" ht="14.4" customHeight="1" x14ac:dyDescent="0.3">
      <c r="A1238" s="831" t="s">
        <v>586</v>
      </c>
      <c r="B1238" s="832" t="s">
        <v>7986</v>
      </c>
      <c r="C1238" s="832" t="s">
        <v>6570</v>
      </c>
      <c r="D1238" s="832" t="s">
        <v>7159</v>
      </c>
      <c r="E1238" s="832" t="s">
        <v>7158</v>
      </c>
      <c r="F1238" s="849"/>
      <c r="G1238" s="849"/>
      <c r="H1238" s="849"/>
      <c r="I1238" s="849"/>
      <c r="J1238" s="849">
        <v>15</v>
      </c>
      <c r="K1238" s="849">
        <v>18390.3</v>
      </c>
      <c r="L1238" s="849">
        <v>1</v>
      </c>
      <c r="M1238" s="849">
        <v>1226.02</v>
      </c>
      <c r="N1238" s="849">
        <v>10</v>
      </c>
      <c r="O1238" s="849">
        <v>12260.199999999999</v>
      </c>
      <c r="P1238" s="837">
        <v>0.66666666666666663</v>
      </c>
      <c r="Q1238" s="850">
        <v>1226.02</v>
      </c>
    </row>
    <row r="1239" spans="1:17" ht="14.4" customHeight="1" x14ac:dyDescent="0.3">
      <c r="A1239" s="831" t="s">
        <v>586</v>
      </c>
      <c r="B1239" s="832" t="s">
        <v>7986</v>
      </c>
      <c r="C1239" s="832" t="s">
        <v>6570</v>
      </c>
      <c r="D1239" s="832" t="s">
        <v>7160</v>
      </c>
      <c r="E1239" s="832" t="s">
        <v>7158</v>
      </c>
      <c r="F1239" s="849"/>
      <c r="G1239" s="849"/>
      <c r="H1239" s="849"/>
      <c r="I1239" s="849"/>
      <c r="J1239" s="849">
        <v>3</v>
      </c>
      <c r="K1239" s="849">
        <v>3771.33</v>
      </c>
      <c r="L1239" s="849">
        <v>1</v>
      </c>
      <c r="M1239" s="849">
        <v>1257.1099999999999</v>
      </c>
      <c r="N1239" s="849">
        <v>5</v>
      </c>
      <c r="O1239" s="849">
        <v>6285.5499999999993</v>
      </c>
      <c r="P1239" s="837">
        <v>1.6666666666666665</v>
      </c>
      <c r="Q1239" s="850">
        <v>1257.1099999999999</v>
      </c>
    </row>
    <row r="1240" spans="1:17" ht="14.4" customHeight="1" x14ac:dyDescent="0.3">
      <c r="A1240" s="831" t="s">
        <v>586</v>
      </c>
      <c r="B1240" s="832" t="s">
        <v>7986</v>
      </c>
      <c r="C1240" s="832" t="s">
        <v>6570</v>
      </c>
      <c r="D1240" s="832" t="s">
        <v>7161</v>
      </c>
      <c r="E1240" s="832" t="s">
        <v>7162</v>
      </c>
      <c r="F1240" s="849"/>
      <c r="G1240" s="849"/>
      <c r="H1240" s="849"/>
      <c r="I1240" s="849"/>
      <c r="J1240" s="849">
        <v>2</v>
      </c>
      <c r="K1240" s="849">
        <v>1662.12</v>
      </c>
      <c r="L1240" s="849">
        <v>1</v>
      </c>
      <c r="M1240" s="849">
        <v>831.06</v>
      </c>
      <c r="N1240" s="849"/>
      <c r="O1240" s="849"/>
      <c r="P1240" s="837"/>
      <c r="Q1240" s="850"/>
    </row>
    <row r="1241" spans="1:17" ht="14.4" customHeight="1" x14ac:dyDescent="0.3">
      <c r="A1241" s="831" t="s">
        <v>586</v>
      </c>
      <c r="B1241" s="832" t="s">
        <v>7986</v>
      </c>
      <c r="C1241" s="832" t="s">
        <v>6570</v>
      </c>
      <c r="D1241" s="832" t="s">
        <v>7166</v>
      </c>
      <c r="E1241" s="832" t="s">
        <v>7164</v>
      </c>
      <c r="F1241" s="849">
        <v>2</v>
      </c>
      <c r="G1241" s="849">
        <v>22472.5</v>
      </c>
      <c r="H1241" s="849">
        <v>1</v>
      </c>
      <c r="I1241" s="849">
        <v>11236.25</v>
      </c>
      <c r="J1241" s="849">
        <v>2</v>
      </c>
      <c r="K1241" s="849">
        <v>22472.5</v>
      </c>
      <c r="L1241" s="849">
        <v>1</v>
      </c>
      <c r="M1241" s="849">
        <v>11236.25</v>
      </c>
      <c r="N1241" s="849">
        <v>3</v>
      </c>
      <c r="O1241" s="849">
        <v>33708.75</v>
      </c>
      <c r="P1241" s="837">
        <v>1.5</v>
      </c>
      <c r="Q1241" s="850">
        <v>11236.25</v>
      </c>
    </row>
    <row r="1242" spans="1:17" ht="14.4" customHeight="1" x14ac:dyDescent="0.3">
      <c r="A1242" s="831" t="s">
        <v>586</v>
      </c>
      <c r="B1242" s="832" t="s">
        <v>7986</v>
      </c>
      <c r="C1242" s="832" t="s">
        <v>6570</v>
      </c>
      <c r="D1242" s="832" t="s">
        <v>7167</v>
      </c>
      <c r="E1242" s="832" t="s">
        <v>7168</v>
      </c>
      <c r="F1242" s="849"/>
      <c r="G1242" s="849"/>
      <c r="H1242" s="849"/>
      <c r="I1242" s="849"/>
      <c r="J1242" s="849"/>
      <c r="K1242" s="849"/>
      <c r="L1242" s="849"/>
      <c r="M1242" s="849"/>
      <c r="N1242" s="849">
        <v>1</v>
      </c>
      <c r="O1242" s="849">
        <v>20716.91</v>
      </c>
      <c r="P1242" s="837"/>
      <c r="Q1242" s="850">
        <v>20716.91</v>
      </c>
    </row>
    <row r="1243" spans="1:17" ht="14.4" customHeight="1" x14ac:dyDescent="0.3">
      <c r="A1243" s="831" t="s">
        <v>586</v>
      </c>
      <c r="B1243" s="832" t="s">
        <v>7986</v>
      </c>
      <c r="C1243" s="832" t="s">
        <v>6570</v>
      </c>
      <c r="D1243" s="832" t="s">
        <v>8034</v>
      </c>
      <c r="E1243" s="832" t="s">
        <v>8035</v>
      </c>
      <c r="F1243" s="849">
        <v>1</v>
      </c>
      <c r="G1243" s="849">
        <v>22007</v>
      </c>
      <c r="H1243" s="849"/>
      <c r="I1243" s="849">
        <v>22007</v>
      </c>
      <c r="J1243" s="849"/>
      <c r="K1243" s="849"/>
      <c r="L1243" s="849"/>
      <c r="M1243" s="849"/>
      <c r="N1243" s="849"/>
      <c r="O1243" s="849"/>
      <c r="P1243" s="837"/>
      <c r="Q1243" s="850"/>
    </row>
    <row r="1244" spans="1:17" ht="14.4" customHeight="1" x14ac:dyDescent="0.3">
      <c r="A1244" s="831" t="s">
        <v>586</v>
      </c>
      <c r="B1244" s="832" t="s">
        <v>7986</v>
      </c>
      <c r="C1244" s="832" t="s">
        <v>6570</v>
      </c>
      <c r="D1244" s="832" t="s">
        <v>7175</v>
      </c>
      <c r="E1244" s="832" t="s">
        <v>7176</v>
      </c>
      <c r="F1244" s="849">
        <v>3</v>
      </c>
      <c r="G1244" s="849">
        <v>34713</v>
      </c>
      <c r="H1244" s="849">
        <v>0.33333333333333331</v>
      </c>
      <c r="I1244" s="849">
        <v>11571</v>
      </c>
      <c r="J1244" s="849">
        <v>9</v>
      </c>
      <c r="K1244" s="849">
        <v>104139</v>
      </c>
      <c r="L1244" s="849">
        <v>1</v>
      </c>
      <c r="M1244" s="849">
        <v>11571</v>
      </c>
      <c r="N1244" s="849">
        <v>3</v>
      </c>
      <c r="O1244" s="849">
        <v>34713</v>
      </c>
      <c r="P1244" s="837">
        <v>0.33333333333333331</v>
      </c>
      <c r="Q1244" s="850">
        <v>11571</v>
      </c>
    </row>
    <row r="1245" spans="1:17" ht="14.4" customHeight="1" x14ac:dyDescent="0.3">
      <c r="A1245" s="831" t="s">
        <v>586</v>
      </c>
      <c r="B1245" s="832" t="s">
        <v>7986</v>
      </c>
      <c r="C1245" s="832" t="s">
        <v>6570</v>
      </c>
      <c r="D1245" s="832" t="s">
        <v>7177</v>
      </c>
      <c r="E1245" s="832" t="s">
        <v>6583</v>
      </c>
      <c r="F1245" s="849">
        <v>8</v>
      </c>
      <c r="G1245" s="849">
        <v>10877.68</v>
      </c>
      <c r="H1245" s="849">
        <v>0.38095238095238099</v>
      </c>
      <c r="I1245" s="849">
        <v>1359.71</v>
      </c>
      <c r="J1245" s="849">
        <v>21</v>
      </c>
      <c r="K1245" s="849">
        <v>28553.91</v>
      </c>
      <c r="L1245" s="849">
        <v>1</v>
      </c>
      <c r="M1245" s="849">
        <v>1359.71</v>
      </c>
      <c r="N1245" s="849">
        <v>12</v>
      </c>
      <c r="O1245" s="849">
        <v>16316.52</v>
      </c>
      <c r="P1245" s="837">
        <v>0.5714285714285714</v>
      </c>
      <c r="Q1245" s="850">
        <v>1359.71</v>
      </c>
    </row>
    <row r="1246" spans="1:17" ht="14.4" customHeight="1" x14ac:dyDescent="0.3">
      <c r="A1246" s="831" t="s">
        <v>586</v>
      </c>
      <c r="B1246" s="832" t="s">
        <v>7986</v>
      </c>
      <c r="C1246" s="832" t="s">
        <v>6570</v>
      </c>
      <c r="D1246" s="832" t="s">
        <v>7178</v>
      </c>
      <c r="E1246" s="832" t="s">
        <v>7179</v>
      </c>
      <c r="F1246" s="849">
        <v>5</v>
      </c>
      <c r="G1246" s="849">
        <v>7119.8</v>
      </c>
      <c r="H1246" s="849">
        <v>0.625</v>
      </c>
      <c r="I1246" s="849">
        <v>1423.96</v>
      </c>
      <c r="J1246" s="849">
        <v>8</v>
      </c>
      <c r="K1246" s="849">
        <v>11391.68</v>
      </c>
      <c r="L1246" s="849">
        <v>1</v>
      </c>
      <c r="M1246" s="849">
        <v>1423.96</v>
      </c>
      <c r="N1246" s="849"/>
      <c r="O1246" s="849"/>
      <c r="P1246" s="837"/>
      <c r="Q1246" s="850"/>
    </row>
    <row r="1247" spans="1:17" ht="14.4" customHeight="1" x14ac:dyDescent="0.3">
      <c r="A1247" s="831" t="s">
        <v>586</v>
      </c>
      <c r="B1247" s="832" t="s">
        <v>7986</v>
      </c>
      <c r="C1247" s="832" t="s">
        <v>6570</v>
      </c>
      <c r="D1247" s="832" t="s">
        <v>7180</v>
      </c>
      <c r="E1247" s="832" t="s">
        <v>7181</v>
      </c>
      <c r="F1247" s="849">
        <v>3</v>
      </c>
      <c r="G1247" s="849">
        <v>656.01</v>
      </c>
      <c r="H1247" s="849">
        <v>0.21428571428571427</v>
      </c>
      <c r="I1247" s="849">
        <v>218.67</v>
      </c>
      <c r="J1247" s="849">
        <v>14</v>
      </c>
      <c r="K1247" s="849">
        <v>3061.38</v>
      </c>
      <c r="L1247" s="849">
        <v>1</v>
      </c>
      <c r="M1247" s="849">
        <v>218.67000000000002</v>
      </c>
      <c r="N1247" s="849">
        <v>14</v>
      </c>
      <c r="O1247" s="849">
        <v>3061.3799999999997</v>
      </c>
      <c r="P1247" s="837">
        <v>0.99999999999999989</v>
      </c>
      <c r="Q1247" s="850">
        <v>218.67</v>
      </c>
    </row>
    <row r="1248" spans="1:17" ht="14.4" customHeight="1" x14ac:dyDescent="0.3">
      <c r="A1248" s="831" t="s">
        <v>586</v>
      </c>
      <c r="B1248" s="832" t="s">
        <v>7986</v>
      </c>
      <c r="C1248" s="832" t="s">
        <v>6570</v>
      </c>
      <c r="D1248" s="832" t="s">
        <v>7184</v>
      </c>
      <c r="E1248" s="832" t="s">
        <v>7185</v>
      </c>
      <c r="F1248" s="849"/>
      <c r="G1248" s="849"/>
      <c r="H1248" s="849"/>
      <c r="I1248" s="849"/>
      <c r="J1248" s="849">
        <v>2</v>
      </c>
      <c r="K1248" s="849">
        <v>479.62</v>
      </c>
      <c r="L1248" s="849">
        <v>1</v>
      </c>
      <c r="M1248" s="849">
        <v>239.81</v>
      </c>
      <c r="N1248" s="849"/>
      <c r="O1248" s="849"/>
      <c r="P1248" s="837"/>
      <c r="Q1248" s="850"/>
    </row>
    <row r="1249" spans="1:17" ht="14.4" customHeight="1" x14ac:dyDescent="0.3">
      <c r="A1249" s="831" t="s">
        <v>586</v>
      </c>
      <c r="B1249" s="832" t="s">
        <v>7986</v>
      </c>
      <c r="C1249" s="832" t="s">
        <v>6570</v>
      </c>
      <c r="D1249" s="832" t="s">
        <v>7186</v>
      </c>
      <c r="E1249" s="832" t="s">
        <v>7187</v>
      </c>
      <c r="F1249" s="849">
        <v>1</v>
      </c>
      <c r="G1249" s="849">
        <v>1764.93</v>
      </c>
      <c r="H1249" s="849">
        <v>1</v>
      </c>
      <c r="I1249" s="849">
        <v>1764.93</v>
      </c>
      <c r="J1249" s="849">
        <v>1</v>
      </c>
      <c r="K1249" s="849">
        <v>1764.93</v>
      </c>
      <c r="L1249" s="849">
        <v>1</v>
      </c>
      <c r="M1249" s="849">
        <v>1764.93</v>
      </c>
      <c r="N1249" s="849"/>
      <c r="O1249" s="849"/>
      <c r="P1249" s="837"/>
      <c r="Q1249" s="850"/>
    </row>
    <row r="1250" spans="1:17" ht="14.4" customHeight="1" x14ac:dyDescent="0.3">
      <c r="A1250" s="831" t="s">
        <v>586</v>
      </c>
      <c r="B1250" s="832" t="s">
        <v>7986</v>
      </c>
      <c r="C1250" s="832" t="s">
        <v>6570</v>
      </c>
      <c r="D1250" s="832" t="s">
        <v>7188</v>
      </c>
      <c r="E1250" s="832" t="s">
        <v>7187</v>
      </c>
      <c r="F1250" s="849">
        <v>2</v>
      </c>
      <c r="G1250" s="849">
        <v>3566.96</v>
      </c>
      <c r="H1250" s="849">
        <v>0.15384615384615383</v>
      </c>
      <c r="I1250" s="849">
        <v>1783.48</v>
      </c>
      <c r="J1250" s="849">
        <v>13</v>
      </c>
      <c r="K1250" s="849">
        <v>23185.24</v>
      </c>
      <c r="L1250" s="849">
        <v>1</v>
      </c>
      <c r="M1250" s="849">
        <v>1783.48</v>
      </c>
      <c r="N1250" s="849">
        <v>6</v>
      </c>
      <c r="O1250" s="849">
        <v>10700.88</v>
      </c>
      <c r="P1250" s="837">
        <v>0.46153846153846145</v>
      </c>
      <c r="Q1250" s="850">
        <v>1783.4799999999998</v>
      </c>
    </row>
    <row r="1251" spans="1:17" ht="14.4" customHeight="1" x14ac:dyDescent="0.3">
      <c r="A1251" s="831" t="s">
        <v>586</v>
      </c>
      <c r="B1251" s="832" t="s">
        <v>7986</v>
      </c>
      <c r="C1251" s="832" t="s">
        <v>6570</v>
      </c>
      <c r="D1251" s="832" t="s">
        <v>7189</v>
      </c>
      <c r="E1251" s="832" t="s">
        <v>7185</v>
      </c>
      <c r="F1251" s="849"/>
      <c r="G1251" s="849"/>
      <c r="H1251" s="849"/>
      <c r="I1251" s="849"/>
      <c r="J1251" s="849">
        <v>2</v>
      </c>
      <c r="K1251" s="849">
        <v>478.8</v>
      </c>
      <c r="L1251" s="849">
        <v>1</v>
      </c>
      <c r="M1251" s="849">
        <v>239.4</v>
      </c>
      <c r="N1251" s="849">
        <v>2</v>
      </c>
      <c r="O1251" s="849">
        <v>478.8</v>
      </c>
      <c r="P1251" s="837">
        <v>1</v>
      </c>
      <c r="Q1251" s="850">
        <v>239.4</v>
      </c>
    </row>
    <row r="1252" spans="1:17" ht="14.4" customHeight="1" x14ac:dyDescent="0.3">
      <c r="A1252" s="831" t="s">
        <v>586</v>
      </c>
      <c r="B1252" s="832" t="s">
        <v>7986</v>
      </c>
      <c r="C1252" s="832" t="s">
        <v>6570</v>
      </c>
      <c r="D1252" s="832" t="s">
        <v>7191</v>
      </c>
      <c r="E1252" s="832" t="s">
        <v>7192</v>
      </c>
      <c r="F1252" s="849">
        <v>20</v>
      </c>
      <c r="G1252" s="849">
        <v>226760</v>
      </c>
      <c r="H1252" s="849">
        <v>0.66666666666666663</v>
      </c>
      <c r="I1252" s="849">
        <v>11338</v>
      </c>
      <c r="J1252" s="849">
        <v>30</v>
      </c>
      <c r="K1252" s="849">
        <v>340140</v>
      </c>
      <c r="L1252" s="849">
        <v>1</v>
      </c>
      <c r="M1252" s="849">
        <v>11338</v>
      </c>
      <c r="N1252" s="849">
        <v>22</v>
      </c>
      <c r="O1252" s="849">
        <v>249436</v>
      </c>
      <c r="P1252" s="837">
        <v>0.73333333333333328</v>
      </c>
      <c r="Q1252" s="850">
        <v>11338</v>
      </c>
    </row>
    <row r="1253" spans="1:17" ht="14.4" customHeight="1" x14ac:dyDescent="0.3">
      <c r="A1253" s="831" t="s">
        <v>586</v>
      </c>
      <c r="B1253" s="832" t="s">
        <v>7986</v>
      </c>
      <c r="C1253" s="832" t="s">
        <v>6570</v>
      </c>
      <c r="D1253" s="832" t="s">
        <v>7193</v>
      </c>
      <c r="E1253" s="832" t="s">
        <v>7194</v>
      </c>
      <c r="F1253" s="849">
        <v>6</v>
      </c>
      <c r="G1253" s="849">
        <v>16242</v>
      </c>
      <c r="H1253" s="849">
        <v>1</v>
      </c>
      <c r="I1253" s="849">
        <v>2707</v>
      </c>
      <c r="J1253" s="849">
        <v>6</v>
      </c>
      <c r="K1253" s="849">
        <v>16242</v>
      </c>
      <c r="L1253" s="849">
        <v>1</v>
      </c>
      <c r="M1253" s="849">
        <v>2707</v>
      </c>
      <c r="N1253" s="849">
        <v>9</v>
      </c>
      <c r="O1253" s="849">
        <v>24363</v>
      </c>
      <c r="P1253" s="837">
        <v>1.5</v>
      </c>
      <c r="Q1253" s="850">
        <v>2707</v>
      </c>
    </row>
    <row r="1254" spans="1:17" ht="14.4" customHeight="1" x14ac:dyDescent="0.3">
      <c r="A1254" s="831" t="s">
        <v>586</v>
      </c>
      <c r="B1254" s="832" t="s">
        <v>7986</v>
      </c>
      <c r="C1254" s="832" t="s">
        <v>6570</v>
      </c>
      <c r="D1254" s="832" t="s">
        <v>7195</v>
      </c>
      <c r="E1254" s="832" t="s">
        <v>7196</v>
      </c>
      <c r="F1254" s="849">
        <v>20</v>
      </c>
      <c r="G1254" s="849">
        <v>92160</v>
      </c>
      <c r="H1254" s="849">
        <v>0.58823529411764708</v>
      </c>
      <c r="I1254" s="849">
        <v>4608</v>
      </c>
      <c r="J1254" s="849">
        <v>34</v>
      </c>
      <c r="K1254" s="849">
        <v>156672</v>
      </c>
      <c r="L1254" s="849">
        <v>1</v>
      </c>
      <c r="M1254" s="849">
        <v>4608</v>
      </c>
      <c r="N1254" s="849">
        <v>26</v>
      </c>
      <c r="O1254" s="849">
        <v>119808</v>
      </c>
      <c r="P1254" s="837">
        <v>0.76470588235294112</v>
      </c>
      <c r="Q1254" s="850">
        <v>4608</v>
      </c>
    </row>
    <row r="1255" spans="1:17" ht="14.4" customHeight="1" x14ac:dyDescent="0.3">
      <c r="A1255" s="831" t="s">
        <v>586</v>
      </c>
      <c r="B1255" s="832" t="s">
        <v>7986</v>
      </c>
      <c r="C1255" s="832" t="s">
        <v>6570</v>
      </c>
      <c r="D1255" s="832" t="s">
        <v>7197</v>
      </c>
      <c r="E1255" s="832" t="s">
        <v>7198</v>
      </c>
      <c r="F1255" s="849">
        <v>7</v>
      </c>
      <c r="G1255" s="849">
        <v>18949</v>
      </c>
      <c r="H1255" s="849">
        <v>0.22580645161290322</v>
      </c>
      <c r="I1255" s="849">
        <v>2707</v>
      </c>
      <c r="J1255" s="849">
        <v>31</v>
      </c>
      <c r="K1255" s="849">
        <v>83917</v>
      </c>
      <c r="L1255" s="849">
        <v>1</v>
      </c>
      <c r="M1255" s="849">
        <v>2707</v>
      </c>
      <c r="N1255" s="849">
        <v>28</v>
      </c>
      <c r="O1255" s="849">
        <v>75796</v>
      </c>
      <c r="P1255" s="837">
        <v>0.90322580645161288</v>
      </c>
      <c r="Q1255" s="850">
        <v>2707</v>
      </c>
    </row>
    <row r="1256" spans="1:17" ht="14.4" customHeight="1" x14ac:dyDescent="0.3">
      <c r="A1256" s="831" t="s">
        <v>586</v>
      </c>
      <c r="B1256" s="832" t="s">
        <v>7986</v>
      </c>
      <c r="C1256" s="832" t="s">
        <v>6570</v>
      </c>
      <c r="D1256" s="832" t="s">
        <v>7199</v>
      </c>
      <c r="E1256" s="832" t="s">
        <v>6987</v>
      </c>
      <c r="F1256" s="849">
        <v>13</v>
      </c>
      <c r="G1256" s="849">
        <v>18026.45</v>
      </c>
      <c r="H1256" s="849">
        <v>2.1666666666666665</v>
      </c>
      <c r="I1256" s="849">
        <v>1386.65</v>
      </c>
      <c r="J1256" s="849">
        <v>6</v>
      </c>
      <c r="K1256" s="849">
        <v>8319.9000000000015</v>
      </c>
      <c r="L1256" s="849">
        <v>1</v>
      </c>
      <c r="M1256" s="849">
        <v>1386.6500000000003</v>
      </c>
      <c r="N1256" s="849">
        <v>5</v>
      </c>
      <c r="O1256" s="849">
        <v>6933.2500000000009</v>
      </c>
      <c r="P1256" s="837">
        <v>0.83333333333333326</v>
      </c>
      <c r="Q1256" s="850">
        <v>1386.65</v>
      </c>
    </row>
    <row r="1257" spans="1:17" ht="14.4" customHeight="1" x14ac:dyDescent="0.3">
      <c r="A1257" s="831" t="s">
        <v>586</v>
      </c>
      <c r="B1257" s="832" t="s">
        <v>7986</v>
      </c>
      <c r="C1257" s="832" t="s">
        <v>6570</v>
      </c>
      <c r="D1257" s="832" t="s">
        <v>7200</v>
      </c>
      <c r="E1257" s="832" t="s">
        <v>7201</v>
      </c>
      <c r="F1257" s="849">
        <v>13</v>
      </c>
      <c r="G1257" s="849">
        <v>118815.97</v>
      </c>
      <c r="H1257" s="849">
        <v>1.4444444444444444</v>
      </c>
      <c r="I1257" s="849">
        <v>9139.69</v>
      </c>
      <c r="J1257" s="849">
        <v>9</v>
      </c>
      <c r="K1257" s="849">
        <v>82257.210000000006</v>
      </c>
      <c r="L1257" s="849">
        <v>1</v>
      </c>
      <c r="M1257" s="849">
        <v>9139.69</v>
      </c>
      <c r="N1257" s="849">
        <v>5</v>
      </c>
      <c r="O1257" s="849">
        <v>45698.45</v>
      </c>
      <c r="P1257" s="837">
        <v>0.55555555555555547</v>
      </c>
      <c r="Q1257" s="850">
        <v>9139.6899999999987</v>
      </c>
    </row>
    <row r="1258" spans="1:17" ht="14.4" customHeight="1" x14ac:dyDescent="0.3">
      <c r="A1258" s="831" t="s">
        <v>586</v>
      </c>
      <c r="B1258" s="832" t="s">
        <v>7986</v>
      </c>
      <c r="C1258" s="832" t="s">
        <v>6570</v>
      </c>
      <c r="D1258" s="832" t="s">
        <v>7202</v>
      </c>
      <c r="E1258" s="832" t="s">
        <v>7203</v>
      </c>
      <c r="F1258" s="849">
        <v>11</v>
      </c>
      <c r="G1258" s="849">
        <v>23427.03</v>
      </c>
      <c r="H1258" s="849">
        <v>0.91666666666666663</v>
      </c>
      <c r="I1258" s="849">
        <v>2129.73</v>
      </c>
      <c r="J1258" s="849">
        <v>12</v>
      </c>
      <c r="K1258" s="849">
        <v>25556.76</v>
      </c>
      <c r="L1258" s="849">
        <v>1</v>
      </c>
      <c r="M1258" s="849">
        <v>2129.73</v>
      </c>
      <c r="N1258" s="849">
        <v>16</v>
      </c>
      <c r="O1258" s="849">
        <v>34075.68</v>
      </c>
      <c r="P1258" s="837">
        <v>1.3333333333333335</v>
      </c>
      <c r="Q1258" s="850">
        <v>2129.73</v>
      </c>
    </row>
    <row r="1259" spans="1:17" ht="14.4" customHeight="1" x14ac:dyDescent="0.3">
      <c r="A1259" s="831" t="s">
        <v>586</v>
      </c>
      <c r="B1259" s="832" t="s">
        <v>7986</v>
      </c>
      <c r="C1259" s="832" t="s">
        <v>6570</v>
      </c>
      <c r="D1259" s="832" t="s">
        <v>7204</v>
      </c>
      <c r="E1259" s="832" t="s">
        <v>7203</v>
      </c>
      <c r="F1259" s="849">
        <v>1</v>
      </c>
      <c r="G1259" s="849">
        <v>2342.1799999999998</v>
      </c>
      <c r="H1259" s="849">
        <v>0.33333333333333337</v>
      </c>
      <c r="I1259" s="849">
        <v>2342.1799999999998</v>
      </c>
      <c r="J1259" s="849">
        <v>3</v>
      </c>
      <c r="K1259" s="849">
        <v>7026.5399999999991</v>
      </c>
      <c r="L1259" s="849">
        <v>1</v>
      </c>
      <c r="M1259" s="849">
        <v>2342.1799999999998</v>
      </c>
      <c r="N1259" s="849">
        <v>2</v>
      </c>
      <c r="O1259" s="849">
        <v>4684.3599999999997</v>
      </c>
      <c r="P1259" s="837">
        <v>0.66666666666666674</v>
      </c>
      <c r="Q1259" s="850">
        <v>2342.1799999999998</v>
      </c>
    </row>
    <row r="1260" spans="1:17" ht="14.4" customHeight="1" x14ac:dyDescent="0.3">
      <c r="A1260" s="831" t="s">
        <v>586</v>
      </c>
      <c r="B1260" s="832" t="s">
        <v>7986</v>
      </c>
      <c r="C1260" s="832" t="s">
        <v>6570</v>
      </c>
      <c r="D1260" s="832" t="s">
        <v>7210</v>
      </c>
      <c r="E1260" s="832" t="s">
        <v>7208</v>
      </c>
      <c r="F1260" s="849"/>
      <c r="G1260" s="849"/>
      <c r="H1260" s="849"/>
      <c r="I1260" s="849"/>
      <c r="J1260" s="849">
        <v>1</v>
      </c>
      <c r="K1260" s="849">
        <v>6451.8</v>
      </c>
      <c r="L1260" s="849">
        <v>1</v>
      </c>
      <c r="M1260" s="849">
        <v>6451.8</v>
      </c>
      <c r="N1260" s="849"/>
      <c r="O1260" s="849"/>
      <c r="P1260" s="837"/>
      <c r="Q1260" s="850"/>
    </row>
    <row r="1261" spans="1:17" ht="14.4" customHeight="1" x14ac:dyDescent="0.3">
      <c r="A1261" s="831" t="s">
        <v>586</v>
      </c>
      <c r="B1261" s="832" t="s">
        <v>7986</v>
      </c>
      <c r="C1261" s="832" t="s">
        <v>6570</v>
      </c>
      <c r="D1261" s="832" t="s">
        <v>7211</v>
      </c>
      <c r="E1261" s="832" t="s">
        <v>7212</v>
      </c>
      <c r="F1261" s="849"/>
      <c r="G1261" s="849"/>
      <c r="H1261" s="849"/>
      <c r="I1261" s="849"/>
      <c r="J1261" s="849">
        <v>3</v>
      </c>
      <c r="K1261" s="849">
        <v>1770.6</v>
      </c>
      <c r="L1261" s="849">
        <v>1</v>
      </c>
      <c r="M1261" s="849">
        <v>590.19999999999993</v>
      </c>
      <c r="N1261" s="849"/>
      <c r="O1261" s="849"/>
      <c r="P1261" s="837"/>
      <c r="Q1261" s="850"/>
    </row>
    <row r="1262" spans="1:17" ht="14.4" customHeight="1" x14ac:dyDescent="0.3">
      <c r="A1262" s="831" t="s">
        <v>586</v>
      </c>
      <c r="B1262" s="832" t="s">
        <v>7986</v>
      </c>
      <c r="C1262" s="832" t="s">
        <v>6570</v>
      </c>
      <c r="D1262" s="832" t="s">
        <v>7213</v>
      </c>
      <c r="E1262" s="832" t="s">
        <v>7214</v>
      </c>
      <c r="F1262" s="849"/>
      <c r="G1262" s="849"/>
      <c r="H1262" s="849"/>
      <c r="I1262" s="849"/>
      <c r="J1262" s="849">
        <v>3</v>
      </c>
      <c r="K1262" s="849">
        <v>1770.6</v>
      </c>
      <c r="L1262" s="849">
        <v>1</v>
      </c>
      <c r="M1262" s="849">
        <v>590.19999999999993</v>
      </c>
      <c r="N1262" s="849"/>
      <c r="O1262" s="849"/>
      <c r="P1262" s="837"/>
      <c r="Q1262" s="850"/>
    </row>
    <row r="1263" spans="1:17" ht="14.4" customHeight="1" x14ac:dyDescent="0.3">
      <c r="A1263" s="831" t="s">
        <v>586</v>
      </c>
      <c r="B1263" s="832" t="s">
        <v>7986</v>
      </c>
      <c r="C1263" s="832" t="s">
        <v>6570</v>
      </c>
      <c r="D1263" s="832" t="s">
        <v>7216</v>
      </c>
      <c r="E1263" s="832" t="s">
        <v>7217</v>
      </c>
      <c r="F1263" s="849">
        <v>1</v>
      </c>
      <c r="G1263" s="849">
        <v>18395</v>
      </c>
      <c r="H1263" s="849">
        <v>1</v>
      </c>
      <c r="I1263" s="849">
        <v>18395</v>
      </c>
      <c r="J1263" s="849">
        <v>1</v>
      </c>
      <c r="K1263" s="849">
        <v>18395</v>
      </c>
      <c r="L1263" s="849">
        <v>1</v>
      </c>
      <c r="M1263" s="849">
        <v>18395</v>
      </c>
      <c r="N1263" s="849"/>
      <c r="O1263" s="849"/>
      <c r="P1263" s="837"/>
      <c r="Q1263" s="850"/>
    </row>
    <row r="1264" spans="1:17" ht="14.4" customHeight="1" x14ac:dyDescent="0.3">
      <c r="A1264" s="831" t="s">
        <v>586</v>
      </c>
      <c r="B1264" s="832" t="s">
        <v>7986</v>
      </c>
      <c r="C1264" s="832" t="s">
        <v>6570</v>
      </c>
      <c r="D1264" s="832" t="s">
        <v>7218</v>
      </c>
      <c r="E1264" s="832" t="s">
        <v>7219</v>
      </c>
      <c r="F1264" s="849"/>
      <c r="G1264" s="849"/>
      <c r="H1264" s="849"/>
      <c r="I1264" s="849"/>
      <c r="J1264" s="849">
        <v>3</v>
      </c>
      <c r="K1264" s="849">
        <v>11880</v>
      </c>
      <c r="L1264" s="849">
        <v>1</v>
      </c>
      <c r="M1264" s="849">
        <v>3960</v>
      </c>
      <c r="N1264" s="849">
        <v>3</v>
      </c>
      <c r="O1264" s="849">
        <v>11880</v>
      </c>
      <c r="P1264" s="837">
        <v>1</v>
      </c>
      <c r="Q1264" s="850">
        <v>3960</v>
      </c>
    </row>
    <row r="1265" spans="1:17" ht="14.4" customHeight="1" x14ac:dyDescent="0.3">
      <c r="A1265" s="831" t="s">
        <v>586</v>
      </c>
      <c r="B1265" s="832" t="s">
        <v>7986</v>
      </c>
      <c r="C1265" s="832" t="s">
        <v>6570</v>
      </c>
      <c r="D1265" s="832" t="s">
        <v>7220</v>
      </c>
      <c r="E1265" s="832" t="s">
        <v>7219</v>
      </c>
      <c r="F1265" s="849">
        <v>2</v>
      </c>
      <c r="G1265" s="849">
        <v>10800</v>
      </c>
      <c r="H1265" s="849"/>
      <c r="I1265" s="849">
        <v>5400</v>
      </c>
      <c r="J1265" s="849"/>
      <c r="K1265" s="849"/>
      <c r="L1265" s="849"/>
      <c r="M1265" s="849"/>
      <c r="N1265" s="849">
        <v>1</v>
      </c>
      <c r="O1265" s="849">
        <v>5400</v>
      </c>
      <c r="P1265" s="837"/>
      <c r="Q1265" s="850">
        <v>5400</v>
      </c>
    </row>
    <row r="1266" spans="1:17" ht="14.4" customHeight="1" x14ac:dyDescent="0.3">
      <c r="A1266" s="831" t="s">
        <v>586</v>
      </c>
      <c r="B1266" s="832" t="s">
        <v>7986</v>
      </c>
      <c r="C1266" s="832" t="s">
        <v>6570</v>
      </c>
      <c r="D1266" s="832" t="s">
        <v>7221</v>
      </c>
      <c r="E1266" s="832" t="s">
        <v>7222</v>
      </c>
      <c r="F1266" s="849">
        <v>24</v>
      </c>
      <c r="G1266" s="849">
        <v>13207.2</v>
      </c>
      <c r="H1266" s="849">
        <v>1.0434782608695654</v>
      </c>
      <c r="I1266" s="849">
        <v>550.30000000000007</v>
      </c>
      <c r="J1266" s="849">
        <v>23</v>
      </c>
      <c r="K1266" s="849">
        <v>12656.9</v>
      </c>
      <c r="L1266" s="849">
        <v>1</v>
      </c>
      <c r="M1266" s="849">
        <v>550.29999999999995</v>
      </c>
      <c r="N1266" s="849">
        <v>28</v>
      </c>
      <c r="O1266" s="849">
        <v>15408.400000000001</v>
      </c>
      <c r="P1266" s="837">
        <v>1.2173913043478262</v>
      </c>
      <c r="Q1266" s="850">
        <v>550.30000000000007</v>
      </c>
    </row>
    <row r="1267" spans="1:17" ht="14.4" customHeight="1" x14ac:dyDescent="0.3">
      <c r="A1267" s="831" t="s">
        <v>586</v>
      </c>
      <c r="B1267" s="832" t="s">
        <v>7986</v>
      </c>
      <c r="C1267" s="832" t="s">
        <v>6570</v>
      </c>
      <c r="D1267" s="832" t="s">
        <v>7223</v>
      </c>
      <c r="E1267" s="832" t="s">
        <v>7224</v>
      </c>
      <c r="F1267" s="849">
        <v>2</v>
      </c>
      <c r="G1267" s="849">
        <v>1208</v>
      </c>
      <c r="H1267" s="849">
        <v>0.2857142857142857</v>
      </c>
      <c r="I1267" s="849">
        <v>604</v>
      </c>
      <c r="J1267" s="849">
        <v>7</v>
      </c>
      <c r="K1267" s="849">
        <v>4228</v>
      </c>
      <c r="L1267" s="849">
        <v>1</v>
      </c>
      <c r="M1267" s="849">
        <v>604</v>
      </c>
      <c r="N1267" s="849"/>
      <c r="O1267" s="849"/>
      <c r="P1267" s="837"/>
      <c r="Q1267" s="850"/>
    </row>
    <row r="1268" spans="1:17" ht="14.4" customHeight="1" x14ac:dyDescent="0.3">
      <c r="A1268" s="831" t="s">
        <v>586</v>
      </c>
      <c r="B1268" s="832" t="s">
        <v>7986</v>
      </c>
      <c r="C1268" s="832" t="s">
        <v>6570</v>
      </c>
      <c r="D1268" s="832" t="s">
        <v>7225</v>
      </c>
      <c r="E1268" s="832" t="s">
        <v>7226</v>
      </c>
      <c r="F1268" s="849">
        <v>1</v>
      </c>
      <c r="G1268" s="849">
        <v>7835</v>
      </c>
      <c r="H1268" s="849"/>
      <c r="I1268" s="849">
        <v>7835</v>
      </c>
      <c r="J1268" s="849"/>
      <c r="K1268" s="849"/>
      <c r="L1268" s="849"/>
      <c r="M1268" s="849"/>
      <c r="N1268" s="849"/>
      <c r="O1268" s="849"/>
      <c r="P1268" s="837"/>
      <c r="Q1268" s="850"/>
    </row>
    <row r="1269" spans="1:17" ht="14.4" customHeight="1" x14ac:dyDescent="0.3">
      <c r="A1269" s="831" t="s">
        <v>586</v>
      </c>
      <c r="B1269" s="832" t="s">
        <v>7986</v>
      </c>
      <c r="C1269" s="832" t="s">
        <v>6570</v>
      </c>
      <c r="D1269" s="832" t="s">
        <v>7231</v>
      </c>
      <c r="E1269" s="832" t="s">
        <v>7232</v>
      </c>
      <c r="F1269" s="849">
        <v>1</v>
      </c>
      <c r="G1269" s="849">
        <v>8573.84</v>
      </c>
      <c r="H1269" s="849"/>
      <c r="I1269" s="849">
        <v>8573.84</v>
      </c>
      <c r="J1269" s="849"/>
      <c r="K1269" s="849"/>
      <c r="L1269" s="849"/>
      <c r="M1269" s="849"/>
      <c r="N1269" s="849">
        <v>1</v>
      </c>
      <c r="O1269" s="849">
        <v>8573.84</v>
      </c>
      <c r="P1269" s="837"/>
      <c r="Q1269" s="850">
        <v>8573.84</v>
      </c>
    </row>
    <row r="1270" spans="1:17" ht="14.4" customHeight="1" x14ac:dyDescent="0.3">
      <c r="A1270" s="831" t="s">
        <v>586</v>
      </c>
      <c r="B1270" s="832" t="s">
        <v>7986</v>
      </c>
      <c r="C1270" s="832" t="s">
        <v>6570</v>
      </c>
      <c r="D1270" s="832" t="s">
        <v>7233</v>
      </c>
      <c r="E1270" s="832" t="s">
        <v>7234</v>
      </c>
      <c r="F1270" s="849"/>
      <c r="G1270" s="849"/>
      <c r="H1270" s="849"/>
      <c r="I1270" s="849"/>
      <c r="J1270" s="849"/>
      <c r="K1270" s="849"/>
      <c r="L1270" s="849"/>
      <c r="M1270" s="849"/>
      <c r="N1270" s="849">
        <v>1</v>
      </c>
      <c r="O1270" s="849">
        <v>8115.76</v>
      </c>
      <c r="P1270" s="837"/>
      <c r="Q1270" s="850">
        <v>8115.76</v>
      </c>
    </row>
    <row r="1271" spans="1:17" ht="14.4" customHeight="1" x14ac:dyDescent="0.3">
      <c r="A1271" s="831" t="s">
        <v>586</v>
      </c>
      <c r="B1271" s="832" t="s">
        <v>7986</v>
      </c>
      <c r="C1271" s="832" t="s">
        <v>6570</v>
      </c>
      <c r="D1271" s="832" t="s">
        <v>7243</v>
      </c>
      <c r="E1271" s="832" t="s">
        <v>7244</v>
      </c>
      <c r="F1271" s="849">
        <v>1</v>
      </c>
      <c r="G1271" s="849">
        <v>7717</v>
      </c>
      <c r="H1271" s="849"/>
      <c r="I1271" s="849">
        <v>7717</v>
      </c>
      <c r="J1271" s="849"/>
      <c r="K1271" s="849"/>
      <c r="L1271" s="849"/>
      <c r="M1271" s="849"/>
      <c r="N1271" s="849">
        <v>4</v>
      </c>
      <c r="O1271" s="849">
        <v>30868</v>
      </c>
      <c r="P1271" s="837"/>
      <c r="Q1271" s="850">
        <v>7717</v>
      </c>
    </row>
    <row r="1272" spans="1:17" ht="14.4" customHeight="1" x14ac:dyDescent="0.3">
      <c r="A1272" s="831" t="s">
        <v>586</v>
      </c>
      <c r="B1272" s="832" t="s">
        <v>7986</v>
      </c>
      <c r="C1272" s="832" t="s">
        <v>6570</v>
      </c>
      <c r="D1272" s="832" t="s">
        <v>7251</v>
      </c>
      <c r="E1272" s="832" t="s">
        <v>7252</v>
      </c>
      <c r="F1272" s="849"/>
      <c r="G1272" s="849"/>
      <c r="H1272" s="849"/>
      <c r="I1272" s="849"/>
      <c r="J1272" s="849">
        <v>3</v>
      </c>
      <c r="K1272" s="849">
        <v>30710.04</v>
      </c>
      <c r="L1272" s="849">
        <v>1</v>
      </c>
      <c r="M1272" s="849">
        <v>10236.68</v>
      </c>
      <c r="N1272" s="849"/>
      <c r="O1272" s="849"/>
      <c r="P1272" s="837"/>
      <c r="Q1272" s="850"/>
    </row>
    <row r="1273" spans="1:17" ht="14.4" customHeight="1" x14ac:dyDescent="0.3">
      <c r="A1273" s="831" t="s">
        <v>586</v>
      </c>
      <c r="B1273" s="832" t="s">
        <v>7986</v>
      </c>
      <c r="C1273" s="832" t="s">
        <v>6570</v>
      </c>
      <c r="D1273" s="832" t="s">
        <v>7253</v>
      </c>
      <c r="E1273" s="832" t="s">
        <v>7254</v>
      </c>
      <c r="F1273" s="849"/>
      <c r="G1273" s="849"/>
      <c r="H1273" s="849"/>
      <c r="I1273" s="849"/>
      <c r="J1273" s="849"/>
      <c r="K1273" s="849"/>
      <c r="L1273" s="849"/>
      <c r="M1273" s="849"/>
      <c r="N1273" s="849">
        <v>1</v>
      </c>
      <c r="O1273" s="849">
        <v>10522.82</v>
      </c>
      <c r="P1273" s="837"/>
      <c r="Q1273" s="850">
        <v>10522.82</v>
      </c>
    </row>
    <row r="1274" spans="1:17" ht="14.4" customHeight="1" x14ac:dyDescent="0.3">
      <c r="A1274" s="831" t="s">
        <v>586</v>
      </c>
      <c r="B1274" s="832" t="s">
        <v>7986</v>
      </c>
      <c r="C1274" s="832" t="s">
        <v>6570</v>
      </c>
      <c r="D1274" s="832" t="s">
        <v>7257</v>
      </c>
      <c r="E1274" s="832" t="s">
        <v>7258</v>
      </c>
      <c r="F1274" s="849"/>
      <c r="G1274" s="849"/>
      <c r="H1274" s="849"/>
      <c r="I1274" s="849"/>
      <c r="J1274" s="849"/>
      <c r="K1274" s="849"/>
      <c r="L1274" s="849"/>
      <c r="M1274" s="849"/>
      <c r="N1274" s="849">
        <v>1</v>
      </c>
      <c r="O1274" s="849">
        <v>8691.98</v>
      </c>
      <c r="P1274" s="837"/>
      <c r="Q1274" s="850">
        <v>8691.98</v>
      </c>
    </row>
    <row r="1275" spans="1:17" ht="14.4" customHeight="1" x14ac:dyDescent="0.3">
      <c r="A1275" s="831" t="s">
        <v>586</v>
      </c>
      <c r="B1275" s="832" t="s">
        <v>7986</v>
      </c>
      <c r="C1275" s="832" t="s">
        <v>6570</v>
      </c>
      <c r="D1275" s="832" t="s">
        <v>8036</v>
      </c>
      <c r="E1275" s="832" t="s">
        <v>8037</v>
      </c>
      <c r="F1275" s="849"/>
      <c r="G1275" s="849"/>
      <c r="H1275" s="849"/>
      <c r="I1275" s="849"/>
      <c r="J1275" s="849"/>
      <c r="K1275" s="849"/>
      <c r="L1275" s="849"/>
      <c r="M1275" s="849"/>
      <c r="N1275" s="849">
        <v>1</v>
      </c>
      <c r="O1275" s="849">
        <v>11607.27</v>
      </c>
      <c r="P1275" s="837"/>
      <c r="Q1275" s="850">
        <v>11607.27</v>
      </c>
    </row>
    <row r="1276" spans="1:17" ht="14.4" customHeight="1" x14ac:dyDescent="0.3">
      <c r="A1276" s="831" t="s">
        <v>586</v>
      </c>
      <c r="B1276" s="832" t="s">
        <v>7986</v>
      </c>
      <c r="C1276" s="832" t="s">
        <v>6570</v>
      </c>
      <c r="D1276" s="832" t="s">
        <v>7263</v>
      </c>
      <c r="E1276" s="832" t="s">
        <v>7264</v>
      </c>
      <c r="F1276" s="849">
        <v>2</v>
      </c>
      <c r="G1276" s="849">
        <v>1373.8</v>
      </c>
      <c r="H1276" s="849">
        <v>0.66666666666666674</v>
      </c>
      <c r="I1276" s="849">
        <v>686.9</v>
      </c>
      <c r="J1276" s="849">
        <v>3</v>
      </c>
      <c r="K1276" s="849">
        <v>2060.6999999999998</v>
      </c>
      <c r="L1276" s="849">
        <v>1</v>
      </c>
      <c r="M1276" s="849">
        <v>686.9</v>
      </c>
      <c r="N1276" s="849"/>
      <c r="O1276" s="849"/>
      <c r="P1276" s="837"/>
      <c r="Q1276" s="850"/>
    </row>
    <row r="1277" spans="1:17" ht="14.4" customHeight="1" x14ac:dyDescent="0.3">
      <c r="A1277" s="831" t="s">
        <v>586</v>
      </c>
      <c r="B1277" s="832" t="s">
        <v>7986</v>
      </c>
      <c r="C1277" s="832" t="s">
        <v>6570</v>
      </c>
      <c r="D1277" s="832" t="s">
        <v>7265</v>
      </c>
      <c r="E1277" s="832" t="s">
        <v>7266</v>
      </c>
      <c r="F1277" s="849">
        <v>3</v>
      </c>
      <c r="G1277" s="849">
        <v>2666.79</v>
      </c>
      <c r="H1277" s="849">
        <v>0.23076923076923075</v>
      </c>
      <c r="I1277" s="849">
        <v>888.93</v>
      </c>
      <c r="J1277" s="849">
        <v>13</v>
      </c>
      <c r="K1277" s="849">
        <v>11556.09</v>
      </c>
      <c r="L1277" s="849">
        <v>1</v>
      </c>
      <c r="M1277" s="849">
        <v>888.93000000000006</v>
      </c>
      <c r="N1277" s="849"/>
      <c r="O1277" s="849"/>
      <c r="P1277" s="837"/>
      <c r="Q1277" s="850"/>
    </row>
    <row r="1278" spans="1:17" ht="14.4" customHeight="1" x14ac:dyDescent="0.3">
      <c r="A1278" s="831" t="s">
        <v>586</v>
      </c>
      <c r="B1278" s="832" t="s">
        <v>7986</v>
      </c>
      <c r="C1278" s="832" t="s">
        <v>6570</v>
      </c>
      <c r="D1278" s="832" t="s">
        <v>7269</v>
      </c>
      <c r="E1278" s="832" t="s">
        <v>7270</v>
      </c>
      <c r="F1278" s="849">
        <v>1</v>
      </c>
      <c r="G1278" s="849">
        <v>8283.65</v>
      </c>
      <c r="H1278" s="849"/>
      <c r="I1278" s="849">
        <v>8283.65</v>
      </c>
      <c r="J1278" s="849"/>
      <c r="K1278" s="849"/>
      <c r="L1278" s="849"/>
      <c r="M1278" s="849"/>
      <c r="N1278" s="849"/>
      <c r="O1278" s="849"/>
      <c r="P1278" s="837"/>
      <c r="Q1278" s="850"/>
    </row>
    <row r="1279" spans="1:17" ht="14.4" customHeight="1" x14ac:dyDescent="0.3">
      <c r="A1279" s="831" t="s">
        <v>586</v>
      </c>
      <c r="B1279" s="832" t="s">
        <v>7986</v>
      </c>
      <c r="C1279" s="832" t="s">
        <v>6570</v>
      </c>
      <c r="D1279" s="832" t="s">
        <v>7271</v>
      </c>
      <c r="E1279" s="832" t="s">
        <v>7272</v>
      </c>
      <c r="F1279" s="849"/>
      <c r="G1279" s="849"/>
      <c r="H1279" s="849"/>
      <c r="I1279" s="849"/>
      <c r="J1279" s="849">
        <v>2</v>
      </c>
      <c r="K1279" s="849">
        <v>16567.3</v>
      </c>
      <c r="L1279" s="849">
        <v>1</v>
      </c>
      <c r="M1279" s="849">
        <v>8283.65</v>
      </c>
      <c r="N1279" s="849"/>
      <c r="O1279" s="849"/>
      <c r="P1279" s="837"/>
      <c r="Q1279" s="850"/>
    </row>
    <row r="1280" spans="1:17" ht="14.4" customHeight="1" x14ac:dyDescent="0.3">
      <c r="A1280" s="831" t="s">
        <v>586</v>
      </c>
      <c r="B1280" s="832" t="s">
        <v>7986</v>
      </c>
      <c r="C1280" s="832" t="s">
        <v>6570</v>
      </c>
      <c r="D1280" s="832" t="s">
        <v>7273</v>
      </c>
      <c r="E1280" s="832" t="s">
        <v>7274</v>
      </c>
      <c r="F1280" s="849">
        <v>3</v>
      </c>
      <c r="G1280" s="849">
        <v>13462.14</v>
      </c>
      <c r="H1280" s="849">
        <v>3</v>
      </c>
      <c r="I1280" s="849">
        <v>4487.38</v>
      </c>
      <c r="J1280" s="849">
        <v>1</v>
      </c>
      <c r="K1280" s="849">
        <v>4487.38</v>
      </c>
      <c r="L1280" s="849">
        <v>1</v>
      </c>
      <c r="M1280" s="849">
        <v>4487.38</v>
      </c>
      <c r="N1280" s="849">
        <v>6</v>
      </c>
      <c r="O1280" s="849">
        <v>26924.28</v>
      </c>
      <c r="P1280" s="837">
        <v>6</v>
      </c>
      <c r="Q1280" s="850">
        <v>4487.38</v>
      </c>
    </row>
    <row r="1281" spans="1:17" ht="14.4" customHeight="1" x14ac:dyDescent="0.3">
      <c r="A1281" s="831" t="s">
        <v>586</v>
      </c>
      <c r="B1281" s="832" t="s">
        <v>7986</v>
      </c>
      <c r="C1281" s="832" t="s">
        <v>6570</v>
      </c>
      <c r="D1281" s="832" t="s">
        <v>7277</v>
      </c>
      <c r="E1281" s="832" t="s">
        <v>7278</v>
      </c>
      <c r="F1281" s="849"/>
      <c r="G1281" s="849"/>
      <c r="H1281" s="849"/>
      <c r="I1281" s="849"/>
      <c r="J1281" s="849"/>
      <c r="K1281" s="849"/>
      <c r="L1281" s="849"/>
      <c r="M1281" s="849"/>
      <c r="N1281" s="849">
        <v>8</v>
      </c>
      <c r="O1281" s="849">
        <v>1251.92</v>
      </c>
      <c r="P1281" s="837"/>
      <c r="Q1281" s="850">
        <v>156.49</v>
      </c>
    </row>
    <row r="1282" spans="1:17" ht="14.4" customHeight="1" x14ac:dyDescent="0.3">
      <c r="A1282" s="831" t="s">
        <v>586</v>
      </c>
      <c r="B1282" s="832" t="s">
        <v>7986</v>
      </c>
      <c r="C1282" s="832" t="s">
        <v>6570</v>
      </c>
      <c r="D1282" s="832" t="s">
        <v>7279</v>
      </c>
      <c r="E1282" s="832" t="s">
        <v>7280</v>
      </c>
      <c r="F1282" s="849"/>
      <c r="G1282" s="849"/>
      <c r="H1282" s="849"/>
      <c r="I1282" s="849"/>
      <c r="J1282" s="849">
        <v>4</v>
      </c>
      <c r="K1282" s="849">
        <v>625.96</v>
      </c>
      <c r="L1282" s="849">
        <v>1</v>
      </c>
      <c r="M1282" s="849">
        <v>156.49</v>
      </c>
      <c r="N1282" s="849"/>
      <c r="O1282" s="849"/>
      <c r="P1282" s="837"/>
      <c r="Q1282" s="850"/>
    </row>
    <row r="1283" spans="1:17" ht="14.4" customHeight="1" x14ac:dyDescent="0.3">
      <c r="A1283" s="831" t="s">
        <v>586</v>
      </c>
      <c r="B1283" s="832" t="s">
        <v>7986</v>
      </c>
      <c r="C1283" s="832" t="s">
        <v>6570</v>
      </c>
      <c r="D1283" s="832" t="s">
        <v>7281</v>
      </c>
      <c r="E1283" s="832" t="s">
        <v>7280</v>
      </c>
      <c r="F1283" s="849">
        <v>19</v>
      </c>
      <c r="G1283" s="849">
        <v>3268.76</v>
      </c>
      <c r="H1283" s="849"/>
      <c r="I1283" s="849">
        <v>172.04000000000002</v>
      </c>
      <c r="J1283" s="849"/>
      <c r="K1283" s="849"/>
      <c r="L1283" s="849"/>
      <c r="M1283" s="849"/>
      <c r="N1283" s="849"/>
      <c r="O1283" s="849"/>
      <c r="P1283" s="837"/>
      <c r="Q1283" s="850"/>
    </row>
    <row r="1284" spans="1:17" ht="14.4" customHeight="1" x14ac:dyDescent="0.3">
      <c r="A1284" s="831" t="s">
        <v>586</v>
      </c>
      <c r="B1284" s="832" t="s">
        <v>7986</v>
      </c>
      <c r="C1284" s="832" t="s">
        <v>6570</v>
      </c>
      <c r="D1284" s="832" t="s">
        <v>7283</v>
      </c>
      <c r="E1284" s="832" t="s">
        <v>7280</v>
      </c>
      <c r="F1284" s="849">
        <v>3</v>
      </c>
      <c r="G1284" s="849">
        <v>1125.48</v>
      </c>
      <c r="H1284" s="849"/>
      <c r="I1284" s="849">
        <v>375.16</v>
      </c>
      <c r="J1284" s="849"/>
      <c r="K1284" s="849"/>
      <c r="L1284" s="849"/>
      <c r="M1284" s="849"/>
      <c r="N1284" s="849"/>
      <c r="O1284" s="849"/>
      <c r="P1284" s="837"/>
      <c r="Q1284" s="850"/>
    </row>
    <row r="1285" spans="1:17" ht="14.4" customHeight="1" x14ac:dyDescent="0.3">
      <c r="A1285" s="831" t="s">
        <v>586</v>
      </c>
      <c r="B1285" s="832" t="s">
        <v>7986</v>
      </c>
      <c r="C1285" s="832" t="s">
        <v>6570</v>
      </c>
      <c r="D1285" s="832" t="s">
        <v>7284</v>
      </c>
      <c r="E1285" s="832" t="s">
        <v>7280</v>
      </c>
      <c r="F1285" s="849"/>
      <c r="G1285" s="849"/>
      <c r="H1285" s="849"/>
      <c r="I1285" s="849"/>
      <c r="J1285" s="849">
        <v>1</v>
      </c>
      <c r="K1285" s="849">
        <v>417.65</v>
      </c>
      <c r="L1285" s="849">
        <v>1</v>
      </c>
      <c r="M1285" s="849">
        <v>417.65</v>
      </c>
      <c r="N1285" s="849"/>
      <c r="O1285" s="849"/>
      <c r="P1285" s="837"/>
      <c r="Q1285" s="850"/>
    </row>
    <row r="1286" spans="1:17" ht="14.4" customHeight="1" x14ac:dyDescent="0.3">
      <c r="A1286" s="831" t="s">
        <v>586</v>
      </c>
      <c r="B1286" s="832" t="s">
        <v>7986</v>
      </c>
      <c r="C1286" s="832" t="s">
        <v>6570</v>
      </c>
      <c r="D1286" s="832" t="s">
        <v>7290</v>
      </c>
      <c r="E1286" s="832" t="s">
        <v>7268</v>
      </c>
      <c r="F1286" s="849"/>
      <c r="G1286" s="849"/>
      <c r="H1286" s="849"/>
      <c r="I1286" s="849"/>
      <c r="J1286" s="849">
        <v>3</v>
      </c>
      <c r="K1286" s="849">
        <v>13818.9</v>
      </c>
      <c r="L1286" s="849">
        <v>1</v>
      </c>
      <c r="M1286" s="849">
        <v>4606.3</v>
      </c>
      <c r="N1286" s="849">
        <v>2</v>
      </c>
      <c r="O1286" s="849">
        <v>9212.6</v>
      </c>
      <c r="P1286" s="837">
        <v>0.66666666666666674</v>
      </c>
      <c r="Q1286" s="850">
        <v>4606.3</v>
      </c>
    </row>
    <row r="1287" spans="1:17" ht="14.4" customHeight="1" x14ac:dyDescent="0.3">
      <c r="A1287" s="831" t="s">
        <v>586</v>
      </c>
      <c r="B1287" s="832" t="s">
        <v>7986</v>
      </c>
      <c r="C1287" s="832" t="s">
        <v>6570</v>
      </c>
      <c r="D1287" s="832" t="s">
        <v>7300</v>
      </c>
      <c r="E1287" s="832" t="s">
        <v>7301</v>
      </c>
      <c r="F1287" s="849">
        <v>2</v>
      </c>
      <c r="G1287" s="849">
        <v>1126</v>
      </c>
      <c r="H1287" s="849">
        <v>2</v>
      </c>
      <c r="I1287" s="849">
        <v>563</v>
      </c>
      <c r="J1287" s="849">
        <v>1</v>
      </c>
      <c r="K1287" s="849">
        <v>563</v>
      </c>
      <c r="L1287" s="849">
        <v>1</v>
      </c>
      <c r="M1287" s="849">
        <v>563</v>
      </c>
      <c r="N1287" s="849"/>
      <c r="O1287" s="849"/>
      <c r="P1287" s="837"/>
      <c r="Q1287" s="850"/>
    </row>
    <row r="1288" spans="1:17" ht="14.4" customHeight="1" x14ac:dyDescent="0.3">
      <c r="A1288" s="831" t="s">
        <v>586</v>
      </c>
      <c r="B1288" s="832" t="s">
        <v>7986</v>
      </c>
      <c r="C1288" s="832" t="s">
        <v>6570</v>
      </c>
      <c r="D1288" s="832" t="s">
        <v>7306</v>
      </c>
      <c r="E1288" s="832" t="s">
        <v>7307</v>
      </c>
      <c r="F1288" s="849"/>
      <c r="G1288" s="849"/>
      <c r="H1288" s="849"/>
      <c r="I1288" s="849"/>
      <c r="J1288" s="849">
        <v>0.2</v>
      </c>
      <c r="K1288" s="849">
        <v>1266.5</v>
      </c>
      <c r="L1288" s="849">
        <v>1</v>
      </c>
      <c r="M1288" s="849">
        <v>6332.5</v>
      </c>
      <c r="N1288" s="849"/>
      <c r="O1288" s="849"/>
      <c r="P1288" s="837"/>
      <c r="Q1288" s="850"/>
    </row>
    <row r="1289" spans="1:17" ht="14.4" customHeight="1" x14ac:dyDescent="0.3">
      <c r="A1289" s="831" t="s">
        <v>586</v>
      </c>
      <c r="B1289" s="832" t="s">
        <v>7986</v>
      </c>
      <c r="C1289" s="832" t="s">
        <v>6570</v>
      </c>
      <c r="D1289" s="832" t="s">
        <v>7308</v>
      </c>
      <c r="E1289" s="832" t="s">
        <v>6947</v>
      </c>
      <c r="F1289" s="849"/>
      <c r="G1289" s="849"/>
      <c r="H1289" s="849"/>
      <c r="I1289" s="849"/>
      <c r="J1289" s="849">
        <v>1</v>
      </c>
      <c r="K1289" s="849">
        <v>699.55</v>
      </c>
      <c r="L1289" s="849">
        <v>1</v>
      </c>
      <c r="M1289" s="849">
        <v>699.55</v>
      </c>
      <c r="N1289" s="849">
        <v>9</v>
      </c>
      <c r="O1289" s="849">
        <v>6295.9500000000007</v>
      </c>
      <c r="P1289" s="837">
        <v>9.0000000000000018</v>
      </c>
      <c r="Q1289" s="850">
        <v>699.55000000000007</v>
      </c>
    </row>
    <row r="1290" spans="1:17" ht="14.4" customHeight="1" x14ac:dyDescent="0.3">
      <c r="A1290" s="831" t="s">
        <v>586</v>
      </c>
      <c r="B1290" s="832" t="s">
        <v>7986</v>
      </c>
      <c r="C1290" s="832" t="s">
        <v>6570</v>
      </c>
      <c r="D1290" s="832" t="s">
        <v>7311</v>
      </c>
      <c r="E1290" s="832" t="s">
        <v>7312</v>
      </c>
      <c r="F1290" s="849"/>
      <c r="G1290" s="849"/>
      <c r="H1290" s="849"/>
      <c r="I1290" s="849"/>
      <c r="J1290" s="849">
        <v>1</v>
      </c>
      <c r="K1290" s="849">
        <v>10188.49</v>
      </c>
      <c r="L1290" s="849">
        <v>1</v>
      </c>
      <c r="M1290" s="849">
        <v>10188.49</v>
      </c>
      <c r="N1290" s="849">
        <v>1</v>
      </c>
      <c r="O1290" s="849">
        <v>10188.49</v>
      </c>
      <c r="P1290" s="837">
        <v>1</v>
      </c>
      <c r="Q1290" s="850">
        <v>10188.49</v>
      </c>
    </row>
    <row r="1291" spans="1:17" ht="14.4" customHeight="1" x14ac:dyDescent="0.3">
      <c r="A1291" s="831" t="s">
        <v>586</v>
      </c>
      <c r="B1291" s="832" t="s">
        <v>7986</v>
      </c>
      <c r="C1291" s="832" t="s">
        <v>6570</v>
      </c>
      <c r="D1291" s="832" t="s">
        <v>7318</v>
      </c>
      <c r="E1291" s="832" t="s">
        <v>7319</v>
      </c>
      <c r="F1291" s="849"/>
      <c r="G1291" s="849"/>
      <c r="H1291" s="849"/>
      <c r="I1291" s="849"/>
      <c r="J1291" s="849">
        <v>1</v>
      </c>
      <c r="K1291" s="849">
        <v>1872.2</v>
      </c>
      <c r="L1291" s="849">
        <v>1</v>
      </c>
      <c r="M1291" s="849">
        <v>1872.2</v>
      </c>
      <c r="N1291" s="849">
        <v>2</v>
      </c>
      <c r="O1291" s="849">
        <v>3744.4</v>
      </c>
      <c r="P1291" s="837">
        <v>2</v>
      </c>
      <c r="Q1291" s="850">
        <v>1872.2</v>
      </c>
    </row>
    <row r="1292" spans="1:17" ht="14.4" customHeight="1" x14ac:dyDescent="0.3">
      <c r="A1292" s="831" t="s">
        <v>586</v>
      </c>
      <c r="B1292" s="832" t="s">
        <v>7986</v>
      </c>
      <c r="C1292" s="832" t="s">
        <v>6570</v>
      </c>
      <c r="D1292" s="832" t="s">
        <v>7320</v>
      </c>
      <c r="E1292" s="832" t="s">
        <v>7321</v>
      </c>
      <c r="F1292" s="849"/>
      <c r="G1292" s="849"/>
      <c r="H1292" s="849"/>
      <c r="I1292" s="849"/>
      <c r="J1292" s="849"/>
      <c r="K1292" s="849"/>
      <c r="L1292" s="849"/>
      <c r="M1292" s="849"/>
      <c r="N1292" s="849">
        <v>2</v>
      </c>
      <c r="O1292" s="849">
        <v>15737.22</v>
      </c>
      <c r="P1292" s="837"/>
      <c r="Q1292" s="850">
        <v>7868.61</v>
      </c>
    </row>
    <row r="1293" spans="1:17" ht="14.4" customHeight="1" x14ac:dyDescent="0.3">
      <c r="A1293" s="831" t="s">
        <v>586</v>
      </c>
      <c r="B1293" s="832" t="s">
        <v>7986</v>
      </c>
      <c r="C1293" s="832" t="s">
        <v>6570</v>
      </c>
      <c r="D1293" s="832" t="s">
        <v>7323</v>
      </c>
      <c r="E1293" s="832" t="s">
        <v>7158</v>
      </c>
      <c r="F1293" s="849"/>
      <c r="G1293" s="849"/>
      <c r="H1293" s="849"/>
      <c r="I1293" s="849"/>
      <c r="J1293" s="849"/>
      <c r="K1293" s="849"/>
      <c r="L1293" s="849"/>
      <c r="M1293" s="849"/>
      <c r="N1293" s="849">
        <v>1</v>
      </c>
      <c r="O1293" s="849">
        <v>1158.6500000000001</v>
      </c>
      <c r="P1293" s="837"/>
      <c r="Q1293" s="850">
        <v>1158.6500000000001</v>
      </c>
    </row>
    <row r="1294" spans="1:17" ht="14.4" customHeight="1" x14ac:dyDescent="0.3">
      <c r="A1294" s="831" t="s">
        <v>586</v>
      </c>
      <c r="B1294" s="832" t="s">
        <v>7986</v>
      </c>
      <c r="C1294" s="832" t="s">
        <v>6570</v>
      </c>
      <c r="D1294" s="832" t="s">
        <v>7326</v>
      </c>
      <c r="E1294" s="832" t="s">
        <v>6880</v>
      </c>
      <c r="F1294" s="849">
        <v>16</v>
      </c>
      <c r="G1294" s="849">
        <v>15006.560000000001</v>
      </c>
      <c r="H1294" s="849">
        <v>1.7777777777777779</v>
      </c>
      <c r="I1294" s="849">
        <v>937.91000000000008</v>
      </c>
      <c r="J1294" s="849">
        <v>9</v>
      </c>
      <c r="K1294" s="849">
        <v>8441.19</v>
      </c>
      <c r="L1294" s="849">
        <v>1</v>
      </c>
      <c r="M1294" s="849">
        <v>937.91000000000008</v>
      </c>
      <c r="N1294" s="849">
        <v>4</v>
      </c>
      <c r="O1294" s="849">
        <v>3751.64</v>
      </c>
      <c r="P1294" s="837">
        <v>0.44444444444444442</v>
      </c>
      <c r="Q1294" s="850">
        <v>937.91</v>
      </c>
    </row>
    <row r="1295" spans="1:17" ht="14.4" customHeight="1" x14ac:dyDescent="0.3">
      <c r="A1295" s="831" t="s">
        <v>586</v>
      </c>
      <c r="B1295" s="832" t="s">
        <v>7986</v>
      </c>
      <c r="C1295" s="832" t="s">
        <v>6570</v>
      </c>
      <c r="D1295" s="832" t="s">
        <v>7327</v>
      </c>
      <c r="E1295" s="832" t="s">
        <v>7328</v>
      </c>
      <c r="F1295" s="849"/>
      <c r="G1295" s="849"/>
      <c r="H1295" s="849"/>
      <c r="I1295" s="849"/>
      <c r="J1295" s="849">
        <v>1</v>
      </c>
      <c r="K1295" s="849">
        <v>226.45</v>
      </c>
      <c r="L1295" s="849">
        <v>1</v>
      </c>
      <c r="M1295" s="849">
        <v>226.45</v>
      </c>
      <c r="N1295" s="849">
        <v>4</v>
      </c>
      <c r="O1295" s="849">
        <v>905.8</v>
      </c>
      <c r="P1295" s="837">
        <v>4</v>
      </c>
      <c r="Q1295" s="850">
        <v>226.45</v>
      </c>
    </row>
    <row r="1296" spans="1:17" ht="14.4" customHeight="1" x14ac:dyDescent="0.3">
      <c r="A1296" s="831" t="s">
        <v>586</v>
      </c>
      <c r="B1296" s="832" t="s">
        <v>7986</v>
      </c>
      <c r="C1296" s="832" t="s">
        <v>6570</v>
      </c>
      <c r="D1296" s="832" t="s">
        <v>7329</v>
      </c>
      <c r="E1296" s="832" t="s">
        <v>7330</v>
      </c>
      <c r="F1296" s="849">
        <v>13</v>
      </c>
      <c r="G1296" s="849">
        <v>71318</v>
      </c>
      <c r="H1296" s="849">
        <v>1.8571428571428572</v>
      </c>
      <c r="I1296" s="849">
        <v>5486</v>
      </c>
      <c r="J1296" s="849">
        <v>7</v>
      </c>
      <c r="K1296" s="849">
        <v>38402</v>
      </c>
      <c r="L1296" s="849">
        <v>1</v>
      </c>
      <c r="M1296" s="849">
        <v>5486</v>
      </c>
      <c r="N1296" s="849"/>
      <c r="O1296" s="849"/>
      <c r="P1296" s="837"/>
      <c r="Q1296" s="850"/>
    </row>
    <row r="1297" spans="1:17" ht="14.4" customHeight="1" x14ac:dyDescent="0.3">
      <c r="A1297" s="831" t="s">
        <v>586</v>
      </c>
      <c r="B1297" s="832" t="s">
        <v>7986</v>
      </c>
      <c r="C1297" s="832" t="s">
        <v>6570</v>
      </c>
      <c r="D1297" s="832" t="s">
        <v>7335</v>
      </c>
      <c r="E1297" s="832" t="s">
        <v>7214</v>
      </c>
      <c r="F1297" s="849"/>
      <c r="G1297" s="849"/>
      <c r="H1297" s="849"/>
      <c r="I1297" s="849"/>
      <c r="J1297" s="849">
        <v>1</v>
      </c>
      <c r="K1297" s="849">
        <v>798.6</v>
      </c>
      <c r="L1297" s="849">
        <v>1</v>
      </c>
      <c r="M1297" s="849">
        <v>798.6</v>
      </c>
      <c r="N1297" s="849"/>
      <c r="O1297" s="849"/>
      <c r="P1297" s="837"/>
      <c r="Q1297" s="850"/>
    </row>
    <row r="1298" spans="1:17" ht="14.4" customHeight="1" x14ac:dyDescent="0.3">
      <c r="A1298" s="831" t="s">
        <v>586</v>
      </c>
      <c r="B1298" s="832" t="s">
        <v>7986</v>
      </c>
      <c r="C1298" s="832" t="s">
        <v>6570</v>
      </c>
      <c r="D1298" s="832" t="s">
        <v>7337</v>
      </c>
      <c r="E1298" s="832" t="s">
        <v>6855</v>
      </c>
      <c r="F1298" s="849">
        <v>3</v>
      </c>
      <c r="G1298" s="849">
        <v>1399.41</v>
      </c>
      <c r="H1298" s="849">
        <v>3</v>
      </c>
      <c r="I1298" s="849">
        <v>466.47</v>
      </c>
      <c r="J1298" s="849">
        <v>1</v>
      </c>
      <c r="K1298" s="849">
        <v>466.47</v>
      </c>
      <c r="L1298" s="849">
        <v>1</v>
      </c>
      <c r="M1298" s="849">
        <v>466.47</v>
      </c>
      <c r="N1298" s="849"/>
      <c r="O1298" s="849"/>
      <c r="P1298" s="837"/>
      <c r="Q1298" s="850"/>
    </row>
    <row r="1299" spans="1:17" ht="14.4" customHeight="1" x14ac:dyDescent="0.3">
      <c r="A1299" s="831" t="s">
        <v>586</v>
      </c>
      <c r="B1299" s="832" t="s">
        <v>7986</v>
      </c>
      <c r="C1299" s="832" t="s">
        <v>6570</v>
      </c>
      <c r="D1299" s="832" t="s">
        <v>7339</v>
      </c>
      <c r="E1299" s="832" t="s">
        <v>7143</v>
      </c>
      <c r="F1299" s="849"/>
      <c r="G1299" s="849"/>
      <c r="H1299" s="849"/>
      <c r="I1299" s="849"/>
      <c r="J1299" s="849">
        <v>1</v>
      </c>
      <c r="K1299" s="849">
        <v>9224.67</v>
      </c>
      <c r="L1299" s="849">
        <v>1</v>
      </c>
      <c r="M1299" s="849">
        <v>9224.67</v>
      </c>
      <c r="N1299" s="849">
        <v>1</v>
      </c>
      <c r="O1299" s="849">
        <v>9224.67</v>
      </c>
      <c r="P1299" s="837">
        <v>1</v>
      </c>
      <c r="Q1299" s="850">
        <v>9224.67</v>
      </c>
    </row>
    <row r="1300" spans="1:17" ht="14.4" customHeight="1" x14ac:dyDescent="0.3">
      <c r="A1300" s="831" t="s">
        <v>586</v>
      </c>
      <c r="B1300" s="832" t="s">
        <v>7986</v>
      </c>
      <c r="C1300" s="832" t="s">
        <v>6570</v>
      </c>
      <c r="D1300" s="832" t="s">
        <v>7340</v>
      </c>
      <c r="E1300" s="832" t="s">
        <v>7219</v>
      </c>
      <c r="F1300" s="849">
        <v>1</v>
      </c>
      <c r="G1300" s="849">
        <v>9275</v>
      </c>
      <c r="H1300" s="849"/>
      <c r="I1300" s="849">
        <v>9275</v>
      </c>
      <c r="J1300" s="849"/>
      <c r="K1300" s="849"/>
      <c r="L1300" s="849"/>
      <c r="M1300" s="849"/>
      <c r="N1300" s="849"/>
      <c r="O1300" s="849"/>
      <c r="P1300" s="837"/>
      <c r="Q1300" s="850"/>
    </row>
    <row r="1301" spans="1:17" ht="14.4" customHeight="1" x14ac:dyDescent="0.3">
      <c r="A1301" s="831" t="s">
        <v>586</v>
      </c>
      <c r="B1301" s="832" t="s">
        <v>7986</v>
      </c>
      <c r="C1301" s="832" t="s">
        <v>6570</v>
      </c>
      <c r="D1301" s="832" t="s">
        <v>7344</v>
      </c>
      <c r="E1301" s="832" t="s">
        <v>7345</v>
      </c>
      <c r="F1301" s="849"/>
      <c r="G1301" s="849"/>
      <c r="H1301" s="849"/>
      <c r="I1301" s="849"/>
      <c r="J1301" s="849"/>
      <c r="K1301" s="849"/>
      <c r="L1301" s="849"/>
      <c r="M1301" s="849"/>
      <c r="N1301" s="849">
        <v>10</v>
      </c>
      <c r="O1301" s="849">
        <v>21095</v>
      </c>
      <c r="P1301" s="837"/>
      <c r="Q1301" s="850">
        <v>2109.5</v>
      </c>
    </row>
    <row r="1302" spans="1:17" ht="14.4" customHeight="1" x14ac:dyDescent="0.3">
      <c r="A1302" s="831" t="s">
        <v>586</v>
      </c>
      <c r="B1302" s="832" t="s">
        <v>7986</v>
      </c>
      <c r="C1302" s="832" t="s">
        <v>6570</v>
      </c>
      <c r="D1302" s="832" t="s">
        <v>7348</v>
      </c>
      <c r="E1302" s="832" t="s">
        <v>6579</v>
      </c>
      <c r="F1302" s="849">
        <v>1</v>
      </c>
      <c r="G1302" s="849">
        <v>139.91</v>
      </c>
      <c r="H1302" s="849"/>
      <c r="I1302" s="849">
        <v>139.91</v>
      </c>
      <c r="J1302" s="849"/>
      <c r="K1302" s="849"/>
      <c r="L1302" s="849"/>
      <c r="M1302" s="849"/>
      <c r="N1302" s="849">
        <v>1</v>
      </c>
      <c r="O1302" s="849">
        <v>139.91</v>
      </c>
      <c r="P1302" s="837"/>
      <c r="Q1302" s="850">
        <v>139.91</v>
      </c>
    </row>
    <row r="1303" spans="1:17" ht="14.4" customHeight="1" x14ac:dyDescent="0.3">
      <c r="A1303" s="831" t="s">
        <v>586</v>
      </c>
      <c r="B1303" s="832" t="s">
        <v>7986</v>
      </c>
      <c r="C1303" s="832" t="s">
        <v>6570</v>
      </c>
      <c r="D1303" s="832" t="s">
        <v>7349</v>
      </c>
      <c r="E1303" s="832" t="s">
        <v>7350</v>
      </c>
      <c r="F1303" s="849"/>
      <c r="G1303" s="849"/>
      <c r="H1303" s="849"/>
      <c r="I1303" s="849"/>
      <c r="J1303" s="849">
        <v>1</v>
      </c>
      <c r="K1303" s="849">
        <v>5531.38</v>
      </c>
      <c r="L1303" s="849">
        <v>1</v>
      </c>
      <c r="M1303" s="849">
        <v>5531.38</v>
      </c>
      <c r="N1303" s="849"/>
      <c r="O1303" s="849"/>
      <c r="P1303" s="837"/>
      <c r="Q1303" s="850"/>
    </row>
    <row r="1304" spans="1:17" ht="14.4" customHeight="1" x14ac:dyDescent="0.3">
      <c r="A1304" s="831" t="s">
        <v>586</v>
      </c>
      <c r="B1304" s="832" t="s">
        <v>7986</v>
      </c>
      <c r="C1304" s="832" t="s">
        <v>6570</v>
      </c>
      <c r="D1304" s="832" t="s">
        <v>7351</v>
      </c>
      <c r="E1304" s="832" t="s">
        <v>7352</v>
      </c>
      <c r="F1304" s="849"/>
      <c r="G1304" s="849"/>
      <c r="H1304" s="849"/>
      <c r="I1304" s="849"/>
      <c r="J1304" s="849">
        <v>1</v>
      </c>
      <c r="K1304" s="849">
        <v>1030</v>
      </c>
      <c r="L1304" s="849">
        <v>1</v>
      </c>
      <c r="M1304" s="849">
        <v>1030</v>
      </c>
      <c r="N1304" s="849">
        <v>2</v>
      </c>
      <c r="O1304" s="849">
        <v>2060</v>
      </c>
      <c r="P1304" s="837">
        <v>2</v>
      </c>
      <c r="Q1304" s="850">
        <v>1030</v>
      </c>
    </row>
    <row r="1305" spans="1:17" ht="14.4" customHeight="1" x14ac:dyDescent="0.3">
      <c r="A1305" s="831" t="s">
        <v>586</v>
      </c>
      <c r="B1305" s="832" t="s">
        <v>7986</v>
      </c>
      <c r="C1305" s="832" t="s">
        <v>6570</v>
      </c>
      <c r="D1305" s="832" t="s">
        <v>7353</v>
      </c>
      <c r="E1305" s="832" t="s">
        <v>7354</v>
      </c>
      <c r="F1305" s="849"/>
      <c r="G1305" s="849"/>
      <c r="H1305" s="849"/>
      <c r="I1305" s="849"/>
      <c r="J1305" s="849">
        <v>1</v>
      </c>
      <c r="K1305" s="849">
        <v>516</v>
      </c>
      <c r="L1305" s="849">
        <v>1</v>
      </c>
      <c r="M1305" s="849">
        <v>516</v>
      </c>
      <c r="N1305" s="849">
        <v>2</v>
      </c>
      <c r="O1305" s="849">
        <v>1032</v>
      </c>
      <c r="P1305" s="837">
        <v>2</v>
      </c>
      <c r="Q1305" s="850">
        <v>516</v>
      </c>
    </row>
    <row r="1306" spans="1:17" ht="14.4" customHeight="1" x14ac:dyDescent="0.3">
      <c r="A1306" s="831" t="s">
        <v>586</v>
      </c>
      <c r="B1306" s="832" t="s">
        <v>7986</v>
      </c>
      <c r="C1306" s="832" t="s">
        <v>6570</v>
      </c>
      <c r="D1306" s="832" t="s">
        <v>7355</v>
      </c>
      <c r="E1306" s="832" t="s">
        <v>7356</v>
      </c>
      <c r="F1306" s="849"/>
      <c r="G1306" s="849"/>
      <c r="H1306" s="849"/>
      <c r="I1306" s="849"/>
      <c r="J1306" s="849">
        <v>1</v>
      </c>
      <c r="K1306" s="849">
        <v>412</v>
      </c>
      <c r="L1306" s="849">
        <v>1</v>
      </c>
      <c r="M1306" s="849">
        <v>412</v>
      </c>
      <c r="N1306" s="849">
        <v>2</v>
      </c>
      <c r="O1306" s="849">
        <v>824</v>
      </c>
      <c r="P1306" s="837">
        <v>2</v>
      </c>
      <c r="Q1306" s="850">
        <v>412</v>
      </c>
    </row>
    <row r="1307" spans="1:17" ht="14.4" customHeight="1" x14ac:dyDescent="0.3">
      <c r="A1307" s="831" t="s">
        <v>586</v>
      </c>
      <c r="B1307" s="832" t="s">
        <v>7986</v>
      </c>
      <c r="C1307" s="832" t="s">
        <v>6570</v>
      </c>
      <c r="D1307" s="832" t="s">
        <v>7357</v>
      </c>
      <c r="E1307" s="832" t="s">
        <v>7358</v>
      </c>
      <c r="F1307" s="849"/>
      <c r="G1307" s="849"/>
      <c r="H1307" s="849"/>
      <c r="I1307" s="849"/>
      <c r="J1307" s="849">
        <v>2</v>
      </c>
      <c r="K1307" s="849">
        <v>16908</v>
      </c>
      <c r="L1307" s="849">
        <v>1</v>
      </c>
      <c r="M1307" s="849">
        <v>8454</v>
      </c>
      <c r="N1307" s="849">
        <v>3</v>
      </c>
      <c r="O1307" s="849">
        <v>25362</v>
      </c>
      <c r="P1307" s="837">
        <v>1.5</v>
      </c>
      <c r="Q1307" s="850">
        <v>8454</v>
      </c>
    </row>
    <row r="1308" spans="1:17" ht="14.4" customHeight="1" x14ac:dyDescent="0.3">
      <c r="A1308" s="831" t="s">
        <v>586</v>
      </c>
      <c r="B1308" s="832" t="s">
        <v>7986</v>
      </c>
      <c r="C1308" s="832" t="s">
        <v>6570</v>
      </c>
      <c r="D1308" s="832" t="s">
        <v>7359</v>
      </c>
      <c r="E1308" s="832" t="s">
        <v>7360</v>
      </c>
      <c r="F1308" s="849">
        <v>18</v>
      </c>
      <c r="G1308" s="849">
        <v>24474.78</v>
      </c>
      <c r="H1308" s="849">
        <v>1.3846153846153846</v>
      </c>
      <c r="I1308" s="849">
        <v>1359.71</v>
      </c>
      <c r="J1308" s="849">
        <v>13</v>
      </c>
      <c r="K1308" s="849">
        <v>17676.23</v>
      </c>
      <c r="L1308" s="849">
        <v>1</v>
      </c>
      <c r="M1308" s="849">
        <v>1359.71</v>
      </c>
      <c r="N1308" s="849">
        <v>20</v>
      </c>
      <c r="O1308" s="849">
        <v>27194.2</v>
      </c>
      <c r="P1308" s="837">
        <v>1.5384615384615385</v>
      </c>
      <c r="Q1308" s="850">
        <v>1359.71</v>
      </c>
    </row>
    <row r="1309" spans="1:17" ht="14.4" customHeight="1" x14ac:dyDescent="0.3">
      <c r="A1309" s="831" t="s">
        <v>586</v>
      </c>
      <c r="B1309" s="832" t="s">
        <v>7986</v>
      </c>
      <c r="C1309" s="832" t="s">
        <v>6570</v>
      </c>
      <c r="D1309" s="832" t="s">
        <v>7362</v>
      </c>
      <c r="E1309" s="832" t="s">
        <v>7363</v>
      </c>
      <c r="F1309" s="849"/>
      <c r="G1309" s="849"/>
      <c r="H1309" s="849"/>
      <c r="I1309" s="849"/>
      <c r="J1309" s="849">
        <v>4</v>
      </c>
      <c r="K1309" s="849">
        <v>74028</v>
      </c>
      <c r="L1309" s="849">
        <v>1</v>
      </c>
      <c r="M1309" s="849">
        <v>18507</v>
      </c>
      <c r="N1309" s="849">
        <v>4</v>
      </c>
      <c r="O1309" s="849">
        <v>74028</v>
      </c>
      <c r="P1309" s="837">
        <v>1</v>
      </c>
      <c r="Q1309" s="850">
        <v>18507</v>
      </c>
    </row>
    <row r="1310" spans="1:17" ht="14.4" customHeight="1" x14ac:dyDescent="0.3">
      <c r="A1310" s="831" t="s">
        <v>586</v>
      </c>
      <c r="B1310" s="832" t="s">
        <v>7986</v>
      </c>
      <c r="C1310" s="832" t="s">
        <v>6570</v>
      </c>
      <c r="D1310" s="832" t="s">
        <v>7364</v>
      </c>
      <c r="E1310" s="832" t="s">
        <v>7187</v>
      </c>
      <c r="F1310" s="849"/>
      <c r="G1310" s="849"/>
      <c r="H1310" s="849"/>
      <c r="I1310" s="849"/>
      <c r="J1310" s="849"/>
      <c r="K1310" s="849"/>
      <c r="L1310" s="849"/>
      <c r="M1310" s="849"/>
      <c r="N1310" s="849">
        <v>1</v>
      </c>
      <c r="O1310" s="849">
        <v>1649.48</v>
      </c>
      <c r="P1310" s="837"/>
      <c r="Q1310" s="850">
        <v>1649.48</v>
      </c>
    </row>
    <row r="1311" spans="1:17" ht="14.4" customHeight="1" x14ac:dyDescent="0.3">
      <c r="A1311" s="831" t="s">
        <v>586</v>
      </c>
      <c r="B1311" s="832" t="s">
        <v>7986</v>
      </c>
      <c r="C1311" s="832" t="s">
        <v>6570</v>
      </c>
      <c r="D1311" s="832" t="s">
        <v>7365</v>
      </c>
      <c r="E1311" s="832" t="s">
        <v>7366</v>
      </c>
      <c r="F1311" s="849">
        <v>1</v>
      </c>
      <c r="G1311" s="849">
        <v>1287.1600000000001</v>
      </c>
      <c r="H1311" s="849"/>
      <c r="I1311" s="849">
        <v>1287.1600000000001</v>
      </c>
      <c r="J1311" s="849"/>
      <c r="K1311" s="849"/>
      <c r="L1311" s="849"/>
      <c r="M1311" s="849"/>
      <c r="N1311" s="849">
        <v>4</v>
      </c>
      <c r="O1311" s="849">
        <v>5148.6400000000003</v>
      </c>
      <c r="P1311" s="837"/>
      <c r="Q1311" s="850">
        <v>1287.1600000000001</v>
      </c>
    </row>
    <row r="1312" spans="1:17" ht="14.4" customHeight="1" x14ac:dyDescent="0.3">
      <c r="A1312" s="831" t="s">
        <v>586</v>
      </c>
      <c r="B1312" s="832" t="s">
        <v>7986</v>
      </c>
      <c r="C1312" s="832" t="s">
        <v>6570</v>
      </c>
      <c r="D1312" s="832" t="s">
        <v>7367</v>
      </c>
      <c r="E1312" s="832" t="s">
        <v>7018</v>
      </c>
      <c r="F1312" s="849"/>
      <c r="G1312" s="849"/>
      <c r="H1312" s="849"/>
      <c r="I1312" s="849"/>
      <c r="J1312" s="849">
        <v>1</v>
      </c>
      <c r="K1312" s="849">
        <v>662.24</v>
      </c>
      <c r="L1312" s="849">
        <v>1</v>
      </c>
      <c r="M1312" s="849">
        <v>662.24</v>
      </c>
      <c r="N1312" s="849"/>
      <c r="O1312" s="849"/>
      <c r="P1312" s="837"/>
      <c r="Q1312" s="850"/>
    </row>
    <row r="1313" spans="1:17" ht="14.4" customHeight="1" x14ac:dyDescent="0.3">
      <c r="A1313" s="831" t="s">
        <v>586</v>
      </c>
      <c r="B1313" s="832" t="s">
        <v>7986</v>
      </c>
      <c r="C1313" s="832" t="s">
        <v>6570</v>
      </c>
      <c r="D1313" s="832" t="s">
        <v>8038</v>
      </c>
      <c r="E1313" s="832" t="s">
        <v>7280</v>
      </c>
      <c r="F1313" s="849">
        <v>1</v>
      </c>
      <c r="G1313" s="849">
        <v>607.30999999999995</v>
      </c>
      <c r="H1313" s="849"/>
      <c r="I1313" s="849">
        <v>607.30999999999995</v>
      </c>
      <c r="J1313" s="849"/>
      <c r="K1313" s="849"/>
      <c r="L1313" s="849"/>
      <c r="M1313" s="849"/>
      <c r="N1313" s="849"/>
      <c r="O1313" s="849"/>
      <c r="P1313" s="837"/>
      <c r="Q1313" s="850"/>
    </row>
    <row r="1314" spans="1:17" ht="14.4" customHeight="1" x14ac:dyDescent="0.3">
      <c r="A1314" s="831" t="s">
        <v>586</v>
      </c>
      <c r="B1314" s="832" t="s">
        <v>7986</v>
      </c>
      <c r="C1314" s="832" t="s">
        <v>6570</v>
      </c>
      <c r="D1314" s="832" t="s">
        <v>7386</v>
      </c>
      <c r="E1314" s="832" t="s">
        <v>7387</v>
      </c>
      <c r="F1314" s="849">
        <v>17</v>
      </c>
      <c r="G1314" s="849">
        <v>18287.75</v>
      </c>
      <c r="H1314" s="849">
        <v>1</v>
      </c>
      <c r="I1314" s="849">
        <v>1075.75</v>
      </c>
      <c r="J1314" s="849">
        <v>17</v>
      </c>
      <c r="K1314" s="849">
        <v>18287.75</v>
      </c>
      <c r="L1314" s="849">
        <v>1</v>
      </c>
      <c r="M1314" s="849">
        <v>1075.75</v>
      </c>
      <c r="N1314" s="849">
        <v>15</v>
      </c>
      <c r="O1314" s="849">
        <v>16136.25</v>
      </c>
      <c r="P1314" s="837">
        <v>0.88235294117647056</v>
      </c>
      <c r="Q1314" s="850">
        <v>1075.75</v>
      </c>
    </row>
    <row r="1315" spans="1:17" ht="14.4" customHeight="1" x14ac:dyDescent="0.3">
      <c r="A1315" s="831" t="s">
        <v>586</v>
      </c>
      <c r="B1315" s="832" t="s">
        <v>7986</v>
      </c>
      <c r="C1315" s="832" t="s">
        <v>6570</v>
      </c>
      <c r="D1315" s="832" t="s">
        <v>7392</v>
      </c>
      <c r="E1315" s="832" t="s">
        <v>7393</v>
      </c>
      <c r="F1315" s="849">
        <v>14</v>
      </c>
      <c r="G1315" s="849">
        <v>22634.22</v>
      </c>
      <c r="H1315" s="849">
        <v>0.73684210526315796</v>
      </c>
      <c r="I1315" s="849">
        <v>1616.73</v>
      </c>
      <c r="J1315" s="849">
        <v>19</v>
      </c>
      <c r="K1315" s="849">
        <v>30717.87</v>
      </c>
      <c r="L1315" s="849">
        <v>1</v>
      </c>
      <c r="M1315" s="849">
        <v>1616.73</v>
      </c>
      <c r="N1315" s="849">
        <v>8</v>
      </c>
      <c r="O1315" s="849">
        <v>12933.84</v>
      </c>
      <c r="P1315" s="837">
        <v>0.4210526315789474</v>
      </c>
      <c r="Q1315" s="850">
        <v>1616.73</v>
      </c>
    </row>
    <row r="1316" spans="1:17" ht="14.4" customHeight="1" x14ac:dyDescent="0.3">
      <c r="A1316" s="831" t="s">
        <v>586</v>
      </c>
      <c r="B1316" s="832" t="s">
        <v>7986</v>
      </c>
      <c r="C1316" s="832" t="s">
        <v>6570</v>
      </c>
      <c r="D1316" s="832" t="s">
        <v>7396</v>
      </c>
      <c r="E1316" s="832" t="s">
        <v>7397</v>
      </c>
      <c r="F1316" s="849">
        <v>1</v>
      </c>
      <c r="G1316" s="849">
        <v>248.73</v>
      </c>
      <c r="H1316" s="849">
        <v>0.24999999999999997</v>
      </c>
      <c r="I1316" s="849">
        <v>248.73</v>
      </c>
      <c r="J1316" s="849">
        <v>4</v>
      </c>
      <c r="K1316" s="849">
        <v>994.92000000000007</v>
      </c>
      <c r="L1316" s="849">
        <v>1</v>
      </c>
      <c r="M1316" s="849">
        <v>248.73000000000002</v>
      </c>
      <c r="N1316" s="849"/>
      <c r="O1316" s="849"/>
      <c r="P1316" s="837"/>
      <c r="Q1316" s="850"/>
    </row>
    <row r="1317" spans="1:17" ht="14.4" customHeight="1" x14ac:dyDescent="0.3">
      <c r="A1317" s="831" t="s">
        <v>586</v>
      </c>
      <c r="B1317" s="832" t="s">
        <v>7986</v>
      </c>
      <c r="C1317" s="832" t="s">
        <v>6570</v>
      </c>
      <c r="D1317" s="832" t="s">
        <v>7398</v>
      </c>
      <c r="E1317" s="832" t="s">
        <v>7399</v>
      </c>
      <c r="F1317" s="849"/>
      <c r="G1317" s="849"/>
      <c r="H1317" s="849"/>
      <c r="I1317" s="849"/>
      <c r="J1317" s="849">
        <v>1</v>
      </c>
      <c r="K1317" s="849">
        <v>10707.71</v>
      </c>
      <c r="L1317" s="849">
        <v>1</v>
      </c>
      <c r="M1317" s="849">
        <v>10707.71</v>
      </c>
      <c r="N1317" s="849"/>
      <c r="O1317" s="849"/>
      <c r="P1317" s="837"/>
      <c r="Q1317" s="850"/>
    </row>
    <row r="1318" spans="1:17" ht="14.4" customHeight="1" x14ac:dyDescent="0.3">
      <c r="A1318" s="831" t="s">
        <v>586</v>
      </c>
      <c r="B1318" s="832" t="s">
        <v>7986</v>
      </c>
      <c r="C1318" s="832" t="s">
        <v>6570</v>
      </c>
      <c r="D1318" s="832" t="s">
        <v>8039</v>
      </c>
      <c r="E1318" s="832" t="s">
        <v>8040</v>
      </c>
      <c r="F1318" s="849"/>
      <c r="G1318" s="849"/>
      <c r="H1318" s="849"/>
      <c r="I1318" s="849"/>
      <c r="J1318" s="849"/>
      <c r="K1318" s="849"/>
      <c r="L1318" s="849"/>
      <c r="M1318" s="849"/>
      <c r="N1318" s="849">
        <v>5</v>
      </c>
      <c r="O1318" s="849">
        <v>6384</v>
      </c>
      <c r="P1318" s="837"/>
      <c r="Q1318" s="850">
        <v>1276.8</v>
      </c>
    </row>
    <row r="1319" spans="1:17" ht="14.4" customHeight="1" x14ac:dyDescent="0.3">
      <c r="A1319" s="831" t="s">
        <v>586</v>
      </c>
      <c r="B1319" s="832" t="s">
        <v>7986</v>
      </c>
      <c r="C1319" s="832" t="s">
        <v>6570</v>
      </c>
      <c r="D1319" s="832" t="s">
        <v>7404</v>
      </c>
      <c r="E1319" s="832" t="s">
        <v>7405</v>
      </c>
      <c r="F1319" s="849">
        <v>27</v>
      </c>
      <c r="G1319" s="849">
        <v>2400.3000000000002</v>
      </c>
      <c r="H1319" s="849">
        <v>0.58695652173913038</v>
      </c>
      <c r="I1319" s="849">
        <v>88.9</v>
      </c>
      <c r="J1319" s="849">
        <v>46</v>
      </c>
      <c r="K1319" s="849">
        <v>4089.4000000000005</v>
      </c>
      <c r="L1319" s="849">
        <v>1</v>
      </c>
      <c r="M1319" s="849">
        <v>88.9</v>
      </c>
      <c r="N1319" s="849">
        <v>54</v>
      </c>
      <c r="O1319" s="849">
        <v>4800.6000000000004</v>
      </c>
      <c r="P1319" s="837">
        <v>1.1739130434782608</v>
      </c>
      <c r="Q1319" s="850">
        <v>88.9</v>
      </c>
    </row>
    <row r="1320" spans="1:17" ht="14.4" customHeight="1" x14ac:dyDescent="0.3">
      <c r="A1320" s="831" t="s">
        <v>586</v>
      </c>
      <c r="B1320" s="832" t="s">
        <v>7986</v>
      </c>
      <c r="C1320" s="832" t="s">
        <v>6570</v>
      </c>
      <c r="D1320" s="832" t="s">
        <v>7406</v>
      </c>
      <c r="E1320" s="832" t="s">
        <v>7407</v>
      </c>
      <c r="F1320" s="849"/>
      <c r="G1320" s="849"/>
      <c r="H1320" s="849"/>
      <c r="I1320" s="849"/>
      <c r="J1320" s="849"/>
      <c r="K1320" s="849"/>
      <c r="L1320" s="849"/>
      <c r="M1320" s="849"/>
      <c r="N1320" s="849">
        <v>2</v>
      </c>
      <c r="O1320" s="849">
        <v>1231.2</v>
      </c>
      <c r="P1320" s="837"/>
      <c r="Q1320" s="850">
        <v>615.6</v>
      </c>
    </row>
    <row r="1321" spans="1:17" ht="14.4" customHeight="1" x14ac:dyDescent="0.3">
      <c r="A1321" s="831" t="s">
        <v>586</v>
      </c>
      <c r="B1321" s="832" t="s">
        <v>7986</v>
      </c>
      <c r="C1321" s="832" t="s">
        <v>6570</v>
      </c>
      <c r="D1321" s="832" t="s">
        <v>7410</v>
      </c>
      <c r="E1321" s="832" t="s">
        <v>7411</v>
      </c>
      <c r="F1321" s="849"/>
      <c r="G1321" s="849"/>
      <c r="H1321" s="849"/>
      <c r="I1321" s="849"/>
      <c r="J1321" s="849"/>
      <c r="K1321" s="849"/>
      <c r="L1321" s="849"/>
      <c r="M1321" s="849"/>
      <c r="N1321" s="849">
        <v>1</v>
      </c>
      <c r="O1321" s="849">
        <v>2052</v>
      </c>
      <c r="P1321" s="837"/>
      <c r="Q1321" s="850">
        <v>2052</v>
      </c>
    </row>
    <row r="1322" spans="1:17" ht="14.4" customHeight="1" x14ac:dyDescent="0.3">
      <c r="A1322" s="831" t="s">
        <v>586</v>
      </c>
      <c r="B1322" s="832" t="s">
        <v>7986</v>
      </c>
      <c r="C1322" s="832" t="s">
        <v>6570</v>
      </c>
      <c r="D1322" s="832" t="s">
        <v>7414</v>
      </c>
      <c r="E1322" s="832" t="s">
        <v>7415</v>
      </c>
      <c r="F1322" s="849"/>
      <c r="G1322" s="849"/>
      <c r="H1322" s="849"/>
      <c r="I1322" s="849"/>
      <c r="J1322" s="849"/>
      <c r="K1322" s="849"/>
      <c r="L1322" s="849"/>
      <c r="M1322" s="849"/>
      <c r="N1322" s="849">
        <v>3</v>
      </c>
      <c r="O1322" s="849">
        <v>1846.8</v>
      </c>
      <c r="P1322" s="837"/>
      <c r="Q1322" s="850">
        <v>615.6</v>
      </c>
    </row>
    <row r="1323" spans="1:17" ht="14.4" customHeight="1" x14ac:dyDescent="0.3">
      <c r="A1323" s="831" t="s">
        <v>586</v>
      </c>
      <c r="B1323" s="832" t="s">
        <v>7986</v>
      </c>
      <c r="C1323" s="832" t="s">
        <v>6570</v>
      </c>
      <c r="D1323" s="832" t="s">
        <v>8041</v>
      </c>
      <c r="E1323" s="832" t="s">
        <v>8042</v>
      </c>
      <c r="F1323" s="849">
        <v>1</v>
      </c>
      <c r="G1323" s="849">
        <v>2999</v>
      </c>
      <c r="H1323" s="849"/>
      <c r="I1323" s="849">
        <v>2999</v>
      </c>
      <c r="J1323" s="849"/>
      <c r="K1323" s="849"/>
      <c r="L1323" s="849"/>
      <c r="M1323" s="849"/>
      <c r="N1323" s="849"/>
      <c r="O1323" s="849"/>
      <c r="P1323" s="837"/>
      <c r="Q1323" s="850"/>
    </row>
    <row r="1324" spans="1:17" ht="14.4" customHeight="1" x14ac:dyDescent="0.3">
      <c r="A1324" s="831" t="s">
        <v>586</v>
      </c>
      <c r="B1324" s="832" t="s">
        <v>7986</v>
      </c>
      <c r="C1324" s="832" t="s">
        <v>6570</v>
      </c>
      <c r="D1324" s="832" t="s">
        <v>7417</v>
      </c>
      <c r="E1324" s="832" t="s">
        <v>7418</v>
      </c>
      <c r="F1324" s="849"/>
      <c r="G1324" s="849"/>
      <c r="H1324" s="849"/>
      <c r="I1324" s="849"/>
      <c r="J1324" s="849">
        <v>1</v>
      </c>
      <c r="K1324" s="849">
        <v>3186</v>
      </c>
      <c r="L1324" s="849">
        <v>1</v>
      </c>
      <c r="M1324" s="849">
        <v>3186</v>
      </c>
      <c r="N1324" s="849"/>
      <c r="O1324" s="849"/>
      <c r="P1324" s="837"/>
      <c r="Q1324" s="850"/>
    </row>
    <row r="1325" spans="1:17" ht="14.4" customHeight="1" x14ac:dyDescent="0.3">
      <c r="A1325" s="831" t="s">
        <v>586</v>
      </c>
      <c r="B1325" s="832" t="s">
        <v>7986</v>
      </c>
      <c r="C1325" s="832" t="s">
        <v>6570</v>
      </c>
      <c r="D1325" s="832" t="s">
        <v>8043</v>
      </c>
      <c r="E1325" s="832" t="s">
        <v>7644</v>
      </c>
      <c r="F1325" s="849"/>
      <c r="G1325" s="849"/>
      <c r="H1325" s="849"/>
      <c r="I1325" s="849"/>
      <c r="J1325" s="849">
        <v>1</v>
      </c>
      <c r="K1325" s="849">
        <v>8493</v>
      </c>
      <c r="L1325" s="849">
        <v>1</v>
      </c>
      <c r="M1325" s="849">
        <v>8493</v>
      </c>
      <c r="N1325" s="849">
        <v>1</v>
      </c>
      <c r="O1325" s="849">
        <v>8493</v>
      </c>
      <c r="P1325" s="837">
        <v>1</v>
      </c>
      <c r="Q1325" s="850">
        <v>8493</v>
      </c>
    </row>
    <row r="1326" spans="1:17" ht="14.4" customHeight="1" x14ac:dyDescent="0.3">
      <c r="A1326" s="831" t="s">
        <v>586</v>
      </c>
      <c r="B1326" s="832" t="s">
        <v>7986</v>
      </c>
      <c r="C1326" s="832" t="s">
        <v>6570</v>
      </c>
      <c r="D1326" s="832" t="s">
        <v>8044</v>
      </c>
      <c r="E1326" s="832" t="s">
        <v>8045</v>
      </c>
      <c r="F1326" s="849"/>
      <c r="G1326" s="849"/>
      <c r="H1326" s="849"/>
      <c r="I1326" s="849"/>
      <c r="J1326" s="849"/>
      <c r="K1326" s="849"/>
      <c r="L1326" s="849"/>
      <c r="M1326" s="849"/>
      <c r="N1326" s="849">
        <v>1</v>
      </c>
      <c r="O1326" s="849">
        <v>18285</v>
      </c>
      <c r="P1326" s="837"/>
      <c r="Q1326" s="850">
        <v>18285</v>
      </c>
    </row>
    <row r="1327" spans="1:17" ht="14.4" customHeight="1" x14ac:dyDescent="0.3">
      <c r="A1327" s="831" t="s">
        <v>586</v>
      </c>
      <c r="B1327" s="832" t="s">
        <v>7986</v>
      </c>
      <c r="C1327" s="832" t="s">
        <v>6570</v>
      </c>
      <c r="D1327" s="832" t="s">
        <v>6591</v>
      </c>
      <c r="E1327" s="832" t="s">
        <v>6592</v>
      </c>
      <c r="F1327" s="849">
        <v>2.5</v>
      </c>
      <c r="G1327" s="849">
        <v>167.5</v>
      </c>
      <c r="H1327" s="849">
        <v>0.73529411764705876</v>
      </c>
      <c r="I1327" s="849">
        <v>67</v>
      </c>
      <c r="J1327" s="849">
        <v>3.4000000000000004</v>
      </c>
      <c r="K1327" s="849">
        <v>227.8</v>
      </c>
      <c r="L1327" s="849">
        <v>1</v>
      </c>
      <c r="M1327" s="849">
        <v>67</v>
      </c>
      <c r="N1327" s="849">
        <v>8.4</v>
      </c>
      <c r="O1327" s="849">
        <v>562.79999999999995</v>
      </c>
      <c r="P1327" s="837">
        <v>2.4705882352941173</v>
      </c>
      <c r="Q1327" s="850">
        <v>66.999999999999986</v>
      </c>
    </row>
    <row r="1328" spans="1:17" ht="14.4" customHeight="1" x14ac:dyDescent="0.3">
      <c r="A1328" s="831" t="s">
        <v>586</v>
      </c>
      <c r="B1328" s="832" t="s">
        <v>7986</v>
      </c>
      <c r="C1328" s="832" t="s">
        <v>6570</v>
      </c>
      <c r="D1328" s="832" t="s">
        <v>7433</v>
      </c>
      <c r="E1328" s="832" t="s">
        <v>7434</v>
      </c>
      <c r="F1328" s="849">
        <v>4</v>
      </c>
      <c r="G1328" s="849">
        <v>13739.28</v>
      </c>
      <c r="H1328" s="849">
        <v>0.19047619047619049</v>
      </c>
      <c r="I1328" s="849">
        <v>3434.82</v>
      </c>
      <c r="J1328" s="849">
        <v>21</v>
      </c>
      <c r="K1328" s="849">
        <v>72131.22</v>
      </c>
      <c r="L1328" s="849">
        <v>1</v>
      </c>
      <c r="M1328" s="849">
        <v>3434.82</v>
      </c>
      <c r="N1328" s="849">
        <v>21</v>
      </c>
      <c r="O1328" s="849">
        <v>72131.22</v>
      </c>
      <c r="P1328" s="837">
        <v>1</v>
      </c>
      <c r="Q1328" s="850">
        <v>3434.82</v>
      </c>
    </row>
    <row r="1329" spans="1:17" ht="14.4" customHeight="1" x14ac:dyDescent="0.3">
      <c r="A1329" s="831" t="s">
        <v>586</v>
      </c>
      <c r="B1329" s="832" t="s">
        <v>7986</v>
      </c>
      <c r="C1329" s="832" t="s">
        <v>6570</v>
      </c>
      <c r="D1329" s="832" t="s">
        <v>8046</v>
      </c>
      <c r="E1329" s="832" t="s">
        <v>8047</v>
      </c>
      <c r="F1329" s="849">
        <v>1</v>
      </c>
      <c r="G1329" s="849">
        <v>21212</v>
      </c>
      <c r="H1329" s="849"/>
      <c r="I1329" s="849">
        <v>21212</v>
      </c>
      <c r="J1329" s="849"/>
      <c r="K1329" s="849"/>
      <c r="L1329" s="849"/>
      <c r="M1329" s="849"/>
      <c r="N1329" s="849"/>
      <c r="O1329" s="849"/>
      <c r="P1329" s="837"/>
      <c r="Q1329" s="850"/>
    </row>
    <row r="1330" spans="1:17" ht="14.4" customHeight="1" x14ac:dyDescent="0.3">
      <c r="A1330" s="831" t="s">
        <v>586</v>
      </c>
      <c r="B1330" s="832" t="s">
        <v>7986</v>
      </c>
      <c r="C1330" s="832" t="s">
        <v>6570</v>
      </c>
      <c r="D1330" s="832" t="s">
        <v>7437</v>
      </c>
      <c r="E1330" s="832" t="s">
        <v>7438</v>
      </c>
      <c r="F1330" s="849">
        <v>5</v>
      </c>
      <c r="G1330" s="849">
        <v>27314.899999999998</v>
      </c>
      <c r="H1330" s="849">
        <v>1.25</v>
      </c>
      <c r="I1330" s="849">
        <v>5462.98</v>
      </c>
      <c r="J1330" s="849">
        <v>4</v>
      </c>
      <c r="K1330" s="849">
        <v>21851.919999999998</v>
      </c>
      <c r="L1330" s="849">
        <v>1</v>
      </c>
      <c r="M1330" s="849">
        <v>5462.98</v>
      </c>
      <c r="N1330" s="849">
        <v>2</v>
      </c>
      <c r="O1330" s="849">
        <v>10925.96</v>
      </c>
      <c r="P1330" s="837">
        <v>0.5</v>
      </c>
      <c r="Q1330" s="850">
        <v>5462.98</v>
      </c>
    </row>
    <row r="1331" spans="1:17" ht="14.4" customHeight="1" x14ac:dyDescent="0.3">
      <c r="A1331" s="831" t="s">
        <v>586</v>
      </c>
      <c r="B1331" s="832" t="s">
        <v>7986</v>
      </c>
      <c r="C1331" s="832" t="s">
        <v>6570</v>
      </c>
      <c r="D1331" s="832" t="s">
        <v>8048</v>
      </c>
      <c r="E1331" s="832" t="s">
        <v>8011</v>
      </c>
      <c r="F1331" s="849"/>
      <c r="G1331" s="849"/>
      <c r="H1331" s="849"/>
      <c r="I1331" s="849"/>
      <c r="J1331" s="849">
        <v>3</v>
      </c>
      <c r="K1331" s="849">
        <v>5204.6099999999997</v>
      </c>
      <c r="L1331" s="849">
        <v>1</v>
      </c>
      <c r="M1331" s="849">
        <v>1734.87</v>
      </c>
      <c r="N1331" s="849"/>
      <c r="O1331" s="849"/>
      <c r="P1331" s="837"/>
      <c r="Q1331" s="850"/>
    </row>
    <row r="1332" spans="1:17" ht="14.4" customHeight="1" x14ac:dyDescent="0.3">
      <c r="A1332" s="831" t="s">
        <v>586</v>
      </c>
      <c r="B1332" s="832" t="s">
        <v>7986</v>
      </c>
      <c r="C1332" s="832" t="s">
        <v>6570</v>
      </c>
      <c r="D1332" s="832" t="s">
        <v>7439</v>
      </c>
      <c r="E1332" s="832" t="s">
        <v>7440</v>
      </c>
      <c r="F1332" s="849">
        <v>1</v>
      </c>
      <c r="G1332" s="849">
        <v>15808.48</v>
      </c>
      <c r="H1332" s="849">
        <v>0.16666666666666666</v>
      </c>
      <c r="I1332" s="849">
        <v>15808.48</v>
      </c>
      <c r="J1332" s="849">
        <v>6</v>
      </c>
      <c r="K1332" s="849">
        <v>94850.880000000005</v>
      </c>
      <c r="L1332" s="849">
        <v>1</v>
      </c>
      <c r="M1332" s="849">
        <v>15808.480000000001</v>
      </c>
      <c r="N1332" s="849">
        <v>6</v>
      </c>
      <c r="O1332" s="849">
        <v>94850.880000000005</v>
      </c>
      <c r="P1332" s="837">
        <v>1</v>
      </c>
      <c r="Q1332" s="850">
        <v>15808.480000000001</v>
      </c>
    </row>
    <row r="1333" spans="1:17" ht="14.4" customHeight="1" x14ac:dyDescent="0.3">
      <c r="A1333" s="831" t="s">
        <v>586</v>
      </c>
      <c r="B1333" s="832" t="s">
        <v>7986</v>
      </c>
      <c r="C1333" s="832" t="s">
        <v>6570</v>
      </c>
      <c r="D1333" s="832" t="s">
        <v>7445</v>
      </c>
      <c r="E1333" s="832" t="s">
        <v>7366</v>
      </c>
      <c r="F1333" s="849">
        <v>1</v>
      </c>
      <c r="G1333" s="849">
        <v>1357.64</v>
      </c>
      <c r="H1333" s="849"/>
      <c r="I1333" s="849">
        <v>1357.64</v>
      </c>
      <c r="J1333" s="849"/>
      <c r="K1333" s="849"/>
      <c r="L1333" s="849"/>
      <c r="M1333" s="849"/>
      <c r="N1333" s="849"/>
      <c r="O1333" s="849"/>
      <c r="P1333" s="837"/>
      <c r="Q1333" s="850"/>
    </row>
    <row r="1334" spans="1:17" ht="14.4" customHeight="1" x14ac:dyDescent="0.3">
      <c r="A1334" s="831" t="s">
        <v>586</v>
      </c>
      <c r="B1334" s="832" t="s">
        <v>7986</v>
      </c>
      <c r="C1334" s="832" t="s">
        <v>6570</v>
      </c>
      <c r="D1334" s="832" t="s">
        <v>7448</v>
      </c>
      <c r="E1334" s="832" t="s">
        <v>7449</v>
      </c>
      <c r="F1334" s="849">
        <v>1</v>
      </c>
      <c r="G1334" s="849">
        <v>3236.1</v>
      </c>
      <c r="H1334" s="849"/>
      <c r="I1334" s="849">
        <v>3236.1</v>
      </c>
      <c r="J1334" s="849"/>
      <c r="K1334" s="849"/>
      <c r="L1334" s="849"/>
      <c r="M1334" s="849"/>
      <c r="N1334" s="849"/>
      <c r="O1334" s="849"/>
      <c r="P1334" s="837"/>
      <c r="Q1334" s="850"/>
    </row>
    <row r="1335" spans="1:17" ht="14.4" customHeight="1" x14ac:dyDescent="0.3">
      <c r="A1335" s="831" t="s">
        <v>586</v>
      </c>
      <c r="B1335" s="832" t="s">
        <v>7986</v>
      </c>
      <c r="C1335" s="832" t="s">
        <v>6570</v>
      </c>
      <c r="D1335" s="832" t="s">
        <v>7456</v>
      </c>
      <c r="E1335" s="832" t="s">
        <v>6889</v>
      </c>
      <c r="F1335" s="849"/>
      <c r="G1335" s="849"/>
      <c r="H1335" s="849"/>
      <c r="I1335" s="849"/>
      <c r="J1335" s="849">
        <v>3</v>
      </c>
      <c r="K1335" s="849">
        <v>36786.75</v>
      </c>
      <c r="L1335" s="849">
        <v>1</v>
      </c>
      <c r="M1335" s="849">
        <v>12262.25</v>
      </c>
      <c r="N1335" s="849"/>
      <c r="O1335" s="849"/>
      <c r="P1335" s="837"/>
      <c r="Q1335" s="850"/>
    </row>
    <row r="1336" spans="1:17" ht="14.4" customHeight="1" x14ac:dyDescent="0.3">
      <c r="A1336" s="831" t="s">
        <v>586</v>
      </c>
      <c r="B1336" s="832" t="s">
        <v>7986</v>
      </c>
      <c r="C1336" s="832" t="s">
        <v>6570</v>
      </c>
      <c r="D1336" s="832" t="s">
        <v>7457</v>
      </c>
      <c r="E1336" s="832" t="s">
        <v>7458</v>
      </c>
      <c r="F1336" s="849"/>
      <c r="G1336" s="849"/>
      <c r="H1336" s="849"/>
      <c r="I1336" s="849"/>
      <c r="J1336" s="849">
        <v>2</v>
      </c>
      <c r="K1336" s="849">
        <v>4347.1400000000003</v>
      </c>
      <c r="L1336" s="849">
        <v>1</v>
      </c>
      <c r="M1336" s="849">
        <v>2173.5700000000002</v>
      </c>
      <c r="N1336" s="849"/>
      <c r="O1336" s="849"/>
      <c r="P1336" s="837"/>
      <c r="Q1336" s="850"/>
    </row>
    <row r="1337" spans="1:17" ht="14.4" customHeight="1" x14ac:dyDescent="0.3">
      <c r="A1337" s="831" t="s">
        <v>586</v>
      </c>
      <c r="B1337" s="832" t="s">
        <v>7986</v>
      </c>
      <c r="C1337" s="832" t="s">
        <v>6570</v>
      </c>
      <c r="D1337" s="832" t="s">
        <v>7464</v>
      </c>
      <c r="E1337" s="832" t="s">
        <v>6583</v>
      </c>
      <c r="F1337" s="849"/>
      <c r="G1337" s="849"/>
      <c r="H1337" s="849"/>
      <c r="I1337" s="849"/>
      <c r="J1337" s="849">
        <v>1</v>
      </c>
      <c r="K1337" s="849">
        <v>1916.24</v>
      </c>
      <c r="L1337" s="849">
        <v>1</v>
      </c>
      <c r="M1337" s="849">
        <v>1916.24</v>
      </c>
      <c r="N1337" s="849"/>
      <c r="O1337" s="849"/>
      <c r="P1337" s="837"/>
      <c r="Q1337" s="850"/>
    </row>
    <row r="1338" spans="1:17" ht="14.4" customHeight="1" x14ac:dyDescent="0.3">
      <c r="A1338" s="831" t="s">
        <v>586</v>
      </c>
      <c r="B1338" s="832" t="s">
        <v>7986</v>
      </c>
      <c r="C1338" s="832" t="s">
        <v>6570</v>
      </c>
      <c r="D1338" s="832" t="s">
        <v>7482</v>
      </c>
      <c r="E1338" s="832" t="s">
        <v>7483</v>
      </c>
      <c r="F1338" s="849"/>
      <c r="G1338" s="849"/>
      <c r="H1338" s="849"/>
      <c r="I1338" s="849"/>
      <c r="J1338" s="849">
        <v>5</v>
      </c>
      <c r="K1338" s="849">
        <v>3192</v>
      </c>
      <c r="L1338" s="849">
        <v>1</v>
      </c>
      <c r="M1338" s="849">
        <v>638.4</v>
      </c>
      <c r="N1338" s="849"/>
      <c r="O1338" s="849"/>
      <c r="P1338" s="837"/>
      <c r="Q1338" s="850"/>
    </row>
    <row r="1339" spans="1:17" ht="14.4" customHeight="1" x14ac:dyDescent="0.3">
      <c r="A1339" s="831" t="s">
        <v>586</v>
      </c>
      <c r="B1339" s="832" t="s">
        <v>7986</v>
      </c>
      <c r="C1339" s="832" t="s">
        <v>6570</v>
      </c>
      <c r="D1339" s="832" t="s">
        <v>7484</v>
      </c>
      <c r="E1339" s="832" t="s">
        <v>7407</v>
      </c>
      <c r="F1339" s="849"/>
      <c r="G1339" s="849"/>
      <c r="H1339" s="849"/>
      <c r="I1339" s="849"/>
      <c r="J1339" s="849">
        <v>2</v>
      </c>
      <c r="K1339" s="849">
        <v>642.79999999999995</v>
      </c>
      <c r="L1339" s="849">
        <v>1</v>
      </c>
      <c r="M1339" s="849">
        <v>321.39999999999998</v>
      </c>
      <c r="N1339" s="849"/>
      <c r="O1339" s="849"/>
      <c r="P1339" s="837"/>
      <c r="Q1339" s="850"/>
    </row>
    <row r="1340" spans="1:17" ht="14.4" customHeight="1" x14ac:dyDescent="0.3">
      <c r="A1340" s="831" t="s">
        <v>586</v>
      </c>
      <c r="B1340" s="832" t="s">
        <v>7986</v>
      </c>
      <c r="C1340" s="832" t="s">
        <v>6570</v>
      </c>
      <c r="D1340" s="832" t="s">
        <v>7493</v>
      </c>
      <c r="E1340" s="832" t="s">
        <v>7494</v>
      </c>
      <c r="F1340" s="849"/>
      <c r="G1340" s="849"/>
      <c r="H1340" s="849"/>
      <c r="I1340" s="849"/>
      <c r="J1340" s="849">
        <v>8</v>
      </c>
      <c r="K1340" s="849">
        <v>4924.8</v>
      </c>
      <c r="L1340" s="849">
        <v>1</v>
      </c>
      <c r="M1340" s="849">
        <v>615.6</v>
      </c>
      <c r="N1340" s="849"/>
      <c r="O1340" s="849"/>
      <c r="P1340" s="837"/>
      <c r="Q1340" s="850"/>
    </row>
    <row r="1341" spans="1:17" ht="14.4" customHeight="1" x14ac:dyDescent="0.3">
      <c r="A1341" s="831" t="s">
        <v>586</v>
      </c>
      <c r="B1341" s="832" t="s">
        <v>7986</v>
      </c>
      <c r="C1341" s="832" t="s">
        <v>6570</v>
      </c>
      <c r="D1341" s="832" t="s">
        <v>7495</v>
      </c>
      <c r="E1341" s="832" t="s">
        <v>6973</v>
      </c>
      <c r="F1341" s="849"/>
      <c r="G1341" s="849"/>
      <c r="H1341" s="849"/>
      <c r="I1341" s="849"/>
      <c r="J1341" s="849"/>
      <c r="K1341" s="849"/>
      <c r="L1341" s="849"/>
      <c r="M1341" s="849"/>
      <c r="N1341" s="849">
        <v>1</v>
      </c>
      <c r="O1341" s="849">
        <v>14193</v>
      </c>
      <c r="P1341" s="837"/>
      <c r="Q1341" s="850">
        <v>14193</v>
      </c>
    </row>
    <row r="1342" spans="1:17" ht="14.4" customHeight="1" x14ac:dyDescent="0.3">
      <c r="A1342" s="831" t="s">
        <v>586</v>
      </c>
      <c r="B1342" s="832" t="s">
        <v>7986</v>
      </c>
      <c r="C1342" s="832" t="s">
        <v>6570</v>
      </c>
      <c r="D1342" s="832" t="s">
        <v>7499</v>
      </c>
      <c r="E1342" s="832" t="s">
        <v>7500</v>
      </c>
      <c r="F1342" s="849"/>
      <c r="G1342" s="849"/>
      <c r="H1342" s="849"/>
      <c r="I1342" s="849"/>
      <c r="J1342" s="849"/>
      <c r="K1342" s="849"/>
      <c r="L1342" s="849"/>
      <c r="M1342" s="849"/>
      <c r="N1342" s="849">
        <v>1</v>
      </c>
      <c r="O1342" s="849">
        <v>2939.46</v>
      </c>
      <c r="P1342" s="837"/>
      <c r="Q1342" s="850">
        <v>2939.46</v>
      </c>
    </row>
    <row r="1343" spans="1:17" ht="14.4" customHeight="1" x14ac:dyDescent="0.3">
      <c r="A1343" s="831" t="s">
        <v>586</v>
      </c>
      <c r="B1343" s="832" t="s">
        <v>7986</v>
      </c>
      <c r="C1343" s="832" t="s">
        <v>6570</v>
      </c>
      <c r="D1343" s="832" t="s">
        <v>8049</v>
      </c>
      <c r="E1343" s="832" t="s">
        <v>8050</v>
      </c>
      <c r="F1343" s="849"/>
      <c r="G1343" s="849"/>
      <c r="H1343" s="849"/>
      <c r="I1343" s="849"/>
      <c r="J1343" s="849"/>
      <c r="K1343" s="849"/>
      <c r="L1343" s="849"/>
      <c r="M1343" s="849"/>
      <c r="N1343" s="849">
        <v>1</v>
      </c>
      <c r="O1343" s="849">
        <v>1287.7</v>
      </c>
      <c r="P1343" s="837"/>
      <c r="Q1343" s="850">
        <v>1287.7</v>
      </c>
    </row>
    <row r="1344" spans="1:17" ht="14.4" customHeight="1" x14ac:dyDescent="0.3">
      <c r="A1344" s="831" t="s">
        <v>586</v>
      </c>
      <c r="B1344" s="832" t="s">
        <v>7986</v>
      </c>
      <c r="C1344" s="832" t="s">
        <v>6570</v>
      </c>
      <c r="D1344" s="832" t="s">
        <v>7513</v>
      </c>
      <c r="E1344" s="832" t="s">
        <v>7514</v>
      </c>
      <c r="F1344" s="849">
        <v>2</v>
      </c>
      <c r="G1344" s="849">
        <v>2723.56</v>
      </c>
      <c r="H1344" s="849"/>
      <c r="I1344" s="849">
        <v>1361.78</v>
      </c>
      <c r="J1344" s="849"/>
      <c r="K1344" s="849"/>
      <c r="L1344" s="849"/>
      <c r="M1344" s="849"/>
      <c r="N1344" s="849"/>
      <c r="O1344" s="849"/>
      <c r="P1344" s="837"/>
      <c r="Q1344" s="850"/>
    </row>
    <row r="1345" spans="1:17" ht="14.4" customHeight="1" x14ac:dyDescent="0.3">
      <c r="A1345" s="831" t="s">
        <v>586</v>
      </c>
      <c r="B1345" s="832" t="s">
        <v>7986</v>
      </c>
      <c r="C1345" s="832" t="s">
        <v>6570</v>
      </c>
      <c r="D1345" s="832" t="s">
        <v>7515</v>
      </c>
      <c r="E1345" s="832" t="s">
        <v>7516</v>
      </c>
      <c r="F1345" s="849"/>
      <c r="G1345" s="849"/>
      <c r="H1345" s="849"/>
      <c r="I1345" s="849"/>
      <c r="J1345" s="849"/>
      <c r="K1345" s="849"/>
      <c r="L1345" s="849"/>
      <c r="M1345" s="849"/>
      <c r="N1345" s="849">
        <v>2</v>
      </c>
      <c r="O1345" s="849">
        <v>5998.48</v>
      </c>
      <c r="P1345" s="837"/>
      <c r="Q1345" s="850">
        <v>2999.24</v>
      </c>
    </row>
    <row r="1346" spans="1:17" ht="14.4" customHeight="1" x14ac:dyDescent="0.3">
      <c r="A1346" s="831" t="s">
        <v>586</v>
      </c>
      <c r="B1346" s="832" t="s">
        <v>7986</v>
      </c>
      <c r="C1346" s="832" t="s">
        <v>6570</v>
      </c>
      <c r="D1346" s="832" t="s">
        <v>7521</v>
      </c>
      <c r="E1346" s="832" t="s">
        <v>7522</v>
      </c>
      <c r="F1346" s="849"/>
      <c r="G1346" s="849"/>
      <c r="H1346" s="849"/>
      <c r="I1346" s="849"/>
      <c r="J1346" s="849"/>
      <c r="K1346" s="849"/>
      <c r="L1346" s="849"/>
      <c r="M1346" s="849"/>
      <c r="N1346" s="849">
        <v>1</v>
      </c>
      <c r="O1346" s="849">
        <v>3898.38</v>
      </c>
      <c r="P1346" s="837"/>
      <c r="Q1346" s="850">
        <v>3898.38</v>
      </c>
    </row>
    <row r="1347" spans="1:17" ht="14.4" customHeight="1" x14ac:dyDescent="0.3">
      <c r="A1347" s="831" t="s">
        <v>586</v>
      </c>
      <c r="B1347" s="832" t="s">
        <v>7986</v>
      </c>
      <c r="C1347" s="832" t="s">
        <v>6570</v>
      </c>
      <c r="D1347" s="832" t="s">
        <v>7528</v>
      </c>
      <c r="E1347" s="832" t="s">
        <v>7529</v>
      </c>
      <c r="F1347" s="849"/>
      <c r="G1347" s="849"/>
      <c r="H1347" s="849"/>
      <c r="I1347" s="849"/>
      <c r="J1347" s="849"/>
      <c r="K1347" s="849"/>
      <c r="L1347" s="849"/>
      <c r="M1347" s="849"/>
      <c r="N1347" s="849">
        <v>11</v>
      </c>
      <c r="O1347" s="849">
        <v>16920.97</v>
      </c>
      <c r="P1347" s="837"/>
      <c r="Q1347" s="850">
        <v>1538.2700000000002</v>
      </c>
    </row>
    <row r="1348" spans="1:17" ht="14.4" customHeight="1" x14ac:dyDescent="0.3">
      <c r="A1348" s="831" t="s">
        <v>586</v>
      </c>
      <c r="B1348" s="832" t="s">
        <v>7986</v>
      </c>
      <c r="C1348" s="832" t="s">
        <v>6570</v>
      </c>
      <c r="D1348" s="832" t="s">
        <v>7539</v>
      </c>
      <c r="E1348" s="832" t="s">
        <v>7280</v>
      </c>
      <c r="F1348" s="849"/>
      <c r="G1348" s="849"/>
      <c r="H1348" s="849"/>
      <c r="I1348" s="849"/>
      <c r="J1348" s="849"/>
      <c r="K1348" s="849"/>
      <c r="L1348" s="849"/>
      <c r="M1348" s="849"/>
      <c r="N1348" s="849">
        <v>12</v>
      </c>
      <c r="O1348" s="849">
        <v>3421.8</v>
      </c>
      <c r="P1348" s="837"/>
      <c r="Q1348" s="850">
        <v>285.15000000000003</v>
      </c>
    </row>
    <row r="1349" spans="1:17" ht="14.4" customHeight="1" x14ac:dyDescent="0.3">
      <c r="A1349" s="831" t="s">
        <v>586</v>
      </c>
      <c r="B1349" s="832" t="s">
        <v>7986</v>
      </c>
      <c r="C1349" s="832" t="s">
        <v>6570</v>
      </c>
      <c r="D1349" s="832" t="s">
        <v>8051</v>
      </c>
      <c r="E1349" s="832" t="s">
        <v>7278</v>
      </c>
      <c r="F1349" s="849"/>
      <c r="G1349" s="849"/>
      <c r="H1349" s="849"/>
      <c r="I1349" s="849"/>
      <c r="J1349" s="849"/>
      <c r="K1349" s="849"/>
      <c r="L1349" s="849"/>
      <c r="M1349" s="849"/>
      <c r="N1349" s="849">
        <v>2</v>
      </c>
      <c r="O1349" s="849">
        <v>694.36</v>
      </c>
      <c r="P1349" s="837"/>
      <c r="Q1349" s="850">
        <v>347.18</v>
      </c>
    </row>
    <row r="1350" spans="1:17" ht="14.4" customHeight="1" x14ac:dyDescent="0.3">
      <c r="A1350" s="831" t="s">
        <v>586</v>
      </c>
      <c r="B1350" s="832" t="s">
        <v>7986</v>
      </c>
      <c r="C1350" s="832" t="s">
        <v>6570</v>
      </c>
      <c r="D1350" s="832" t="s">
        <v>7556</v>
      </c>
      <c r="E1350" s="832" t="s">
        <v>6895</v>
      </c>
      <c r="F1350" s="849"/>
      <c r="G1350" s="849"/>
      <c r="H1350" s="849"/>
      <c r="I1350" s="849"/>
      <c r="J1350" s="849"/>
      <c r="K1350" s="849"/>
      <c r="L1350" s="849"/>
      <c r="M1350" s="849"/>
      <c r="N1350" s="849">
        <v>0.1</v>
      </c>
      <c r="O1350" s="849">
        <v>607.85</v>
      </c>
      <c r="P1350" s="837"/>
      <c r="Q1350" s="850">
        <v>6078.5</v>
      </c>
    </row>
    <row r="1351" spans="1:17" ht="14.4" customHeight="1" x14ac:dyDescent="0.3">
      <c r="A1351" s="831" t="s">
        <v>586</v>
      </c>
      <c r="B1351" s="832" t="s">
        <v>7986</v>
      </c>
      <c r="C1351" s="832" t="s">
        <v>6570</v>
      </c>
      <c r="D1351" s="832" t="s">
        <v>7557</v>
      </c>
      <c r="E1351" s="832" t="s">
        <v>7558</v>
      </c>
      <c r="F1351" s="849">
        <v>1</v>
      </c>
      <c r="G1351" s="849">
        <v>301.58</v>
      </c>
      <c r="H1351" s="849"/>
      <c r="I1351" s="849">
        <v>301.58</v>
      </c>
      <c r="J1351" s="849"/>
      <c r="K1351" s="849"/>
      <c r="L1351" s="849"/>
      <c r="M1351" s="849"/>
      <c r="N1351" s="849"/>
      <c r="O1351" s="849"/>
      <c r="P1351" s="837"/>
      <c r="Q1351" s="850"/>
    </row>
    <row r="1352" spans="1:17" ht="14.4" customHeight="1" x14ac:dyDescent="0.3">
      <c r="A1352" s="831" t="s">
        <v>586</v>
      </c>
      <c r="B1352" s="832" t="s">
        <v>7986</v>
      </c>
      <c r="C1352" s="832" t="s">
        <v>6570</v>
      </c>
      <c r="D1352" s="832" t="s">
        <v>8052</v>
      </c>
      <c r="E1352" s="832" t="s">
        <v>7563</v>
      </c>
      <c r="F1352" s="849">
        <v>1</v>
      </c>
      <c r="G1352" s="849">
        <v>1094.0999999999999</v>
      </c>
      <c r="H1352" s="849">
        <v>0.25</v>
      </c>
      <c r="I1352" s="849">
        <v>1094.0999999999999</v>
      </c>
      <c r="J1352" s="849">
        <v>4</v>
      </c>
      <c r="K1352" s="849">
        <v>4376.3999999999996</v>
      </c>
      <c r="L1352" s="849">
        <v>1</v>
      </c>
      <c r="M1352" s="849">
        <v>1094.0999999999999</v>
      </c>
      <c r="N1352" s="849">
        <v>3</v>
      </c>
      <c r="O1352" s="849">
        <v>3282.3</v>
      </c>
      <c r="P1352" s="837">
        <v>0.75000000000000011</v>
      </c>
      <c r="Q1352" s="850">
        <v>1094.1000000000001</v>
      </c>
    </row>
    <row r="1353" spans="1:17" ht="14.4" customHeight="1" x14ac:dyDescent="0.3">
      <c r="A1353" s="831" t="s">
        <v>586</v>
      </c>
      <c r="B1353" s="832" t="s">
        <v>7986</v>
      </c>
      <c r="C1353" s="832" t="s">
        <v>6570</v>
      </c>
      <c r="D1353" s="832" t="s">
        <v>8053</v>
      </c>
      <c r="E1353" s="832" t="s">
        <v>8054</v>
      </c>
      <c r="F1353" s="849"/>
      <c r="G1353" s="849"/>
      <c r="H1353" s="849"/>
      <c r="I1353" s="849"/>
      <c r="J1353" s="849"/>
      <c r="K1353" s="849"/>
      <c r="L1353" s="849"/>
      <c r="M1353" s="849"/>
      <c r="N1353" s="849">
        <v>5</v>
      </c>
      <c r="O1353" s="849">
        <v>11710.9</v>
      </c>
      <c r="P1353" s="837"/>
      <c r="Q1353" s="850">
        <v>2342.1799999999998</v>
      </c>
    </row>
    <row r="1354" spans="1:17" ht="14.4" customHeight="1" x14ac:dyDescent="0.3">
      <c r="A1354" s="831" t="s">
        <v>586</v>
      </c>
      <c r="B1354" s="832" t="s">
        <v>7986</v>
      </c>
      <c r="C1354" s="832" t="s">
        <v>6570</v>
      </c>
      <c r="D1354" s="832" t="s">
        <v>7562</v>
      </c>
      <c r="E1354" s="832" t="s">
        <v>7563</v>
      </c>
      <c r="F1354" s="849"/>
      <c r="G1354" s="849"/>
      <c r="H1354" s="849"/>
      <c r="I1354" s="849"/>
      <c r="J1354" s="849">
        <v>5</v>
      </c>
      <c r="K1354" s="849">
        <v>2976.95</v>
      </c>
      <c r="L1354" s="849">
        <v>1</v>
      </c>
      <c r="M1354" s="849">
        <v>595.39</v>
      </c>
      <c r="N1354" s="849">
        <v>4</v>
      </c>
      <c r="O1354" s="849">
        <v>2381.56</v>
      </c>
      <c r="P1354" s="837">
        <v>0.8</v>
      </c>
      <c r="Q1354" s="850">
        <v>595.39</v>
      </c>
    </row>
    <row r="1355" spans="1:17" ht="14.4" customHeight="1" x14ac:dyDescent="0.3">
      <c r="A1355" s="831" t="s">
        <v>586</v>
      </c>
      <c r="B1355" s="832" t="s">
        <v>7986</v>
      </c>
      <c r="C1355" s="832" t="s">
        <v>6570</v>
      </c>
      <c r="D1355" s="832" t="s">
        <v>8055</v>
      </c>
      <c r="E1355" s="832" t="s">
        <v>7072</v>
      </c>
      <c r="F1355" s="849">
        <v>1</v>
      </c>
      <c r="G1355" s="849">
        <v>11790.71</v>
      </c>
      <c r="H1355" s="849">
        <v>1</v>
      </c>
      <c r="I1355" s="849">
        <v>11790.71</v>
      </c>
      <c r="J1355" s="849">
        <v>1</v>
      </c>
      <c r="K1355" s="849">
        <v>11790.71</v>
      </c>
      <c r="L1355" s="849">
        <v>1</v>
      </c>
      <c r="M1355" s="849">
        <v>11790.71</v>
      </c>
      <c r="N1355" s="849"/>
      <c r="O1355" s="849"/>
      <c r="P1355" s="837"/>
      <c r="Q1355" s="850"/>
    </row>
    <row r="1356" spans="1:17" ht="14.4" customHeight="1" x14ac:dyDescent="0.3">
      <c r="A1356" s="831" t="s">
        <v>586</v>
      </c>
      <c r="B1356" s="832" t="s">
        <v>7986</v>
      </c>
      <c r="C1356" s="832" t="s">
        <v>6570</v>
      </c>
      <c r="D1356" s="832" t="s">
        <v>7566</v>
      </c>
      <c r="E1356" s="832" t="s">
        <v>7567</v>
      </c>
      <c r="F1356" s="849"/>
      <c r="G1356" s="849"/>
      <c r="H1356" s="849"/>
      <c r="I1356" s="849"/>
      <c r="J1356" s="849"/>
      <c r="K1356" s="849"/>
      <c r="L1356" s="849"/>
      <c r="M1356" s="849"/>
      <c r="N1356" s="849">
        <v>0.1</v>
      </c>
      <c r="O1356" s="849">
        <v>1425.86</v>
      </c>
      <c r="P1356" s="837"/>
      <c r="Q1356" s="850">
        <v>14258.599999999999</v>
      </c>
    </row>
    <row r="1357" spans="1:17" ht="14.4" customHeight="1" x14ac:dyDescent="0.3">
      <c r="A1357" s="831" t="s">
        <v>586</v>
      </c>
      <c r="B1357" s="832" t="s">
        <v>7986</v>
      </c>
      <c r="C1357" s="832" t="s">
        <v>6570</v>
      </c>
      <c r="D1357" s="832" t="s">
        <v>8056</v>
      </c>
      <c r="E1357" s="832" t="s">
        <v>8057</v>
      </c>
      <c r="F1357" s="849"/>
      <c r="G1357" s="849"/>
      <c r="H1357" s="849"/>
      <c r="I1357" s="849"/>
      <c r="J1357" s="849">
        <v>2</v>
      </c>
      <c r="K1357" s="849">
        <v>4258.22</v>
      </c>
      <c r="L1357" s="849">
        <v>1</v>
      </c>
      <c r="M1357" s="849">
        <v>2129.11</v>
      </c>
      <c r="N1357" s="849">
        <v>1</v>
      </c>
      <c r="O1357" s="849">
        <v>2129.11</v>
      </c>
      <c r="P1357" s="837">
        <v>0.5</v>
      </c>
      <c r="Q1357" s="850">
        <v>2129.11</v>
      </c>
    </row>
    <row r="1358" spans="1:17" ht="14.4" customHeight="1" x14ac:dyDescent="0.3">
      <c r="A1358" s="831" t="s">
        <v>586</v>
      </c>
      <c r="B1358" s="832" t="s">
        <v>7986</v>
      </c>
      <c r="C1358" s="832" t="s">
        <v>6570</v>
      </c>
      <c r="D1358" s="832" t="s">
        <v>8058</v>
      </c>
      <c r="E1358" s="832" t="s">
        <v>7072</v>
      </c>
      <c r="F1358" s="849"/>
      <c r="G1358" s="849"/>
      <c r="H1358" s="849"/>
      <c r="I1358" s="849"/>
      <c r="J1358" s="849"/>
      <c r="K1358" s="849"/>
      <c r="L1358" s="849"/>
      <c r="M1358" s="849"/>
      <c r="N1358" s="849">
        <v>1</v>
      </c>
      <c r="O1358" s="849">
        <v>11116.04</v>
      </c>
      <c r="P1358" s="837"/>
      <c r="Q1358" s="850">
        <v>11116.04</v>
      </c>
    </row>
    <row r="1359" spans="1:17" ht="14.4" customHeight="1" x14ac:dyDescent="0.3">
      <c r="A1359" s="831" t="s">
        <v>586</v>
      </c>
      <c r="B1359" s="832" t="s">
        <v>7986</v>
      </c>
      <c r="C1359" s="832" t="s">
        <v>6570</v>
      </c>
      <c r="D1359" s="832" t="s">
        <v>7583</v>
      </c>
      <c r="E1359" s="832" t="s">
        <v>7558</v>
      </c>
      <c r="F1359" s="849">
        <v>1</v>
      </c>
      <c r="G1359" s="849">
        <v>391.75</v>
      </c>
      <c r="H1359" s="849"/>
      <c r="I1359" s="849">
        <v>391.75</v>
      </c>
      <c r="J1359" s="849"/>
      <c r="K1359" s="849"/>
      <c r="L1359" s="849"/>
      <c r="M1359" s="849"/>
      <c r="N1359" s="849"/>
      <c r="O1359" s="849"/>
      <c r="P1359" s="837"/>
      <c r="Q1359" s="850"/>
    </row>
    <row r="1360" spans="1:17" ht="14.4" customHeight="1" x14ac:dyDescent="0.3">
      <c r="A1360" s="831" t="s">
        <v>586</v>
      </c>
      <c r="B1360" s="832" t="s">
        <v>7986</v>
      </c>
      <c r="C1360" s="832" t="s">
        <v>6570</v>
      </c>
      <c r="D1360" s="832" t="s">
        <v>7584</v>
      </c>
      <c r="E1360" s="832" t="s">
        <v>7280</v>
      </c>
      <c r="F1360" s="849"/>
      <c r="G1360" s="849"/>
      <c r="H1360" s="849"/>
      <c r="I1360" s="849"/>
      <c r="J1360" s="849"/>
      <c r="K1360" s="849"/>
      <c r="L1360" s="849"/>
      <c r="M1360" s="849"/>
      <c r="N1360" s="849">
        <v>3</v>
      </c>
      <c r="O1360" s="849">
        <v>2073.12</v>
      </c>
      <c r="P1360" s="837"/>
      <c r="Q1360" s="850">
        <v>691.04</v>
      </c>
    </row>
    <row r="1361" spans="1:17" ht="14.4" customHeight="1" x14ac:dyDescent="0.3">
      <c r="A1361" s="831" t="s">
        <v>586</v>
      </c>
      <c r="B1361" s="832" t="s">
        <v>7986</v>
      </c>
      <c r="C1361" s="832" t="s">
        <v>6570</v>
      </c>
      <c r="D1361" s="832" t="s">
        <v>7593</v>
      </c>
      <c r="E1361" s="832" t="s">
        <v>7594</v>
      </c>
      <c r="F1361" s="849"/>
      <c r="G1361" s="849"/>
      <c r="H1361" s="849"/>
      <c r="I1361" s="849"/>
      <c r="J1361" s="849">
        <v>1</v>
      </c>
      <c r="K1361" s="849">
        <v>4588.5</v>
      </c>
      <c r="L1361" s="849">
        <v>1</v>
      </c>
      <c r="M1361" s="849">
        <v>4588.5</v>
      </c>
      <c r="N1361" s="849"/>
      <c r="O1361" s="849"/>
      <c r="P1361" s="837"/>
      <c r="Q1361" s="850"/>
    </row>
    <row r="1362" spans="1:17" ht="14.4" customHeight="1" x14ac:dyDescent="0.3">
      <c r="A1362" s="831" t="s">
        <v>586</v>
      </c>
      <c r="B1362" s="832" t="s">
        <v>7986</v>
      </c>
      <c r="C1362" s="832" t="s">
        <v>6570</v>
      </c>
      <c r="D1362" s="832" t="s">
        <v>7598</v>
      </c>
      <c r="E1362" s="832" t="s">
        <v>7599</v>
      </c>
      <c r="F1362" s="849"/>
      <c r="G1362" s="849"/>
      <c r="H1362" s="849"/>
      <c r="I1362" s="849"/>
      <c r="J1362" s="849"/>
      <c r="K1362" s="849"/>
      <c r="L1362" s="849"/>
      <c r="M1362" s="849"/>
      <c r="N1362" s="849">
        <v>3</v>
      </c>
      <c r="O1362" s="849">
        <v>20080.170000000002</v>
      </c>
      <c r="P1362" s="837"/>
      <c r="Q1362" s="850">
        <v>6693.39</v>
      </c>
    </row>
    <row r="1363" spans="1:17" ht="14.4" customHeight="1" x14ac:dyDescent="0.3">
      <c r="A1363" s="831" t="s">
        <v>586</v>
      </c>
      <c r="B1363" s="832" t="s">
        <v>7986</v>
      </c>
      <c r="C1363" s="832" t="s">
        <v>6570</v>
      </c>
      <c r="D1363" s="832" t="s">
        <v>7605</v>
      </c>
      <c r="E1363" s="832" t="s">
        <v>7606</v>
      </c>
      <c r="F1363" s="849"/>
      <c r="G1363" s="849"/>
      <c r="H1363" s="849"/>
      <c r="I1363" s="849"/>
      <c r="J1363" s="849"/>
      <c r="K1363" s="849"/>
      <c r="L1363" s="849"/>
      <c r="M1363" s="849"/>
      <c r="N1363" s="849">
        <v>11</v>
      </c>
      <c r="O1363" s="849">
        <v>10518.2</v>
      </c>
      <c r="P1363" s="837"/>
      <c r="Q1363" s="850">
        <v>956.2</v>
      </c>
    </row>
    <row r="1364" spans="1:17" ht="14.4" customHeight="1" x14ac:dyDescent="0.3">
      <c r="A1364" s="831" t="s">
        <v>586</v>
      </c>
      <c r="B1364" s="832" t="s">
        <v>7986</v>
      </c>
      <c r="C1364" s="832" t="s">
        <v>6570</v>
      </c>
      <c r="D1364" s="832" t="s">
        <v>7615</v>
      </c>
      <c r="E1364" s="832" t="s">
        <v>7616</v>
      </c>
      <c r="F1364" s="849"/>
      <c r="G1364" s="849"/>
      <c r="H1364" s="849"/>
      <c r="I1364" s="849"/>
      <c r="J1364" s="849"/>
      <c r="K1364" s="849"/>
      <c r="L1364" s="849"/>
      <c r="M1364" s="849"/>
      <c r="N1364" s="849">
        <v>3</v>
      </c>
      <c r="O1364" s="849">
        <v>2024.88</v>
      </c>
      <c r="P1364" s="837"/>
      <c r="Q1364" s="850">
        <v>674.96</v>
      </c>
    </row>
    <row r="1365" spans="1:17" ht="14.4" customHeight="1" x14ac:dyDescent="0.3">
      <c r="A1365" s="831" t="s">
        <v>586</v>
      </c>
      <c r="B1365" s="832" t="s">
        <v>7986</v>
      </c>
      <c r="C1365" s="832" t="s">
        <v>6570</v>
      </c>
      <c r="D1365" s="832" t="s">
        <v>7617</v>
      </c>
      <c r="E1365" s="832" t="s">
        <v>7618</v>
      </c>
      <c r="F1365" s="849"/>
      <c r="G1365" s="849"/>
      <c r="H1365" s="849"/>
      <c r="I1365" s="849"/>
      <c r="J1365" s="849"/>
      <c r="K1365" s="849"/>
      <c r="L1365" s="849"/>
      <c r="M1365" s="849"/>
      <c r="N1365" s="849">
        <v>6</v>
      </c>
      <c r="O1365" s="849">
        <v>6749.64</v>
      </c>
      <c r="P1365" s="837"/>
      <c r="Q1365" s="850">
        <v>1124.94</v>
      </c>
    </row>
    <row r="1366" spans="1:17" ht="14.4" customHeight="1" x14ac:dyDescent="0.3">
      <c r="A1366" s="831" t="s">
        <v>586</v>
      </c>
      <c r="B1366" s="832" t="s">
        <v>7986</v>
      </c>
      <c r="C1366" s="832" t="s">
        <v>6570</v>
      </c>
      <c r="D1366" s="832" t="s">
        <v>7621</v>
      </c>
      <c r="E1366" s="832" t="s">
        <v>7622</v>
      </c>
      <c r="F1366" s="849"/>
      <c r="G1366" s="849"/>
      <c r="H1366" s="849"/>
      <c r="I1366" s="849"/>
      <c r="J1366" s="849"/>
      <c r="K1366" s="849"/>
      <c r="L1366" s="849"/>
      <c r="M1366" s="849"/>
      <c r="N1366" s="849">
        <v>1</v>
      </c>
      <c r="O1366" s="849">
        <v>341.48</v>
      </c>
      <c r="P1366" s="837"/>
      <c r="Q1366" s="850">
        <v>341.48</v>
      </c>
    </row>
    <row r="1367" spans="1:17" ht="14.4" customHeight="1" x14ac:dyDescent="0.3">
      <c r="A1367" s="831" t="s">
        <v>586</v>
      </c>
      <c r="B1367" s="832" t="s">
        <v>7986</v>
      </c>
      <c r="C1367" s="832" t="s">
        <v>6570</v>
      </c>
      <c r="D1367" s="832" t="s">
        <v>8059</v>
      </c>
      <c r="E1367" s="832" t="s">
        <v>8060</v>
      </c>
      <c r="F1367" s="849"/>
      <c r="G1367" s="849"/>
      <c r="H1367" s="849"/>
      <c r="I1367" s="849"/>
      <c r="J1367" s="849">
        <v>1</v>
      </c>
      <c r="K1367" s="849">
        <v>2564.5</v>
      </c>
      <c r="L1367" s="849">
        <v>1</v>
      </c>
      <c r="M1367" s="849">
        <v>2564.5</v>
      </c>
      <c r="N1367" s="849"/>
      <c r="O1367" s="849"/>
      <c r="P1367" s="837"/>
      <c r="Q1367" s="850"/>
    </row>
    <row r="1368" spans="1:17" ht="14.4" customHeight="1" x14ac:dyDescent="0.3">
      <c r="A1368" s="831" t="s">
        <v>586</v>
      </c>
      <c r="B1368" s="832" t="s">
        <v>7986</v>
      </c>
      <c r="C1368" s="832" t="s">
        <v>6570</v>
      </c>
      <c r="D1368" s="832" t="s">
        <v>8061</v>
      </c>
      <c r="E1368" s="832" t="s">
        <v>6977</v>
      </c>
      <c r="F1368" s="849"/>
      <c r="G1368" s="849"/>
      <c r="H1368" s="849"/>
      <c r="I1368" s="849"/>
      <c r="J1368" s="849"/>
      <c r="K1368" s="849"/>
      <c r="L1368" s="849"/>
      <c r="M1368" s="849"/>
      <c r="N1368" s="849">
        <v>1</v>
      </c>
      <c r="O1368" s="849">
        <v>11562.71</v>
      </c>
      <c r="P1368" s="837"/>
      <c r="Q1368" s="850">
        <v>11562.71</v>
      </c>
    </row>
    <row r="1369" spans="1:17" ht="14.4" customHeight="1" x14ac:dyDescent="0.3">
      <c r="A1369" s="831" t="s">
        <v>586</v>
      </c>
      <c r="B1369" s="832" t="s">
        <v>7986</v>
      </c>
      <c r="C1369" s="832" t="s">
        <v>6570</v>
      </c>
      <c r="D1369" s="832" t="s">
        <v>7639</v>
      </c>
      <c r="E1369" s="832" t="s">
        <v>6895</v>
      </c>
      <c r="F1369" s="849"/>
      <c r="G1369" s="849"/>
      <c r="H1369" s="849"/>
      <c r="I1369" s="849"/>
      <c r="J1369" s="849"/>
      <c r="K1369" s="849"/>
      <c r="L1369" s="849"/>
      <c r="M1369" s="849"/>
      <c r="N1369" s="849">
        <v>0.1</v>
      </c>
      <c r="O1369" s="849">
        <v>550.19000000000005</v>
      </c>
      <c r="P1369" s="837"/>
      <c r="Q1369" s="850">
        <v>5501.9000000000005</v>
      </c>
    </row>
    <row r="1370" spans="1:17" ht="14.4" customHeight="1" x14ac:dyDescent="0.3">
      <c r="A1370" s="831" t="s">
        <v>586</v>
      </c>
      <c r="B1370" s="832" t="s">
        <v>7986</v>
      </c>
      <c r="C1370" s="832" t="s">
        <v>6570</v>
      </c>
      <c r="D1370" s="832" t="s">
        <v>7650</v>
      </c>
      <c r="E1370" s="832" t="s">
        <v>6895</v>
      </c>
      <c r="F1370" s="849"/>
      <c r="G1370" s="849"/>
      <c r="H1370" s="849"/>
      <c r="I1370" s="849"/>
      <c r="J1370" s="849"/>
      <c r="K1370" s="849"/>
      <c r="L1370" s="849"/>
      <c r="M1370" s="849"/>
      <c r="N1370" s="849">
        <v>0.1</v>
      </c>
      <c r="O1370" s="849">
        <v>607.85</v>
      </c>
      <c r="P1370" s="837"/>
      <c r="Q1370" s="850">
        <v>6078.5</v>
      </c>
    </row>
    <row r="1371" spans="1:17" ht="14.4" customHeight="1" x14ac:dyDescent="0.3">
      <c r="A1371" s="831" t="s">
        <v>586</v>
      </c>
      <c r="B1371" s="832" t="s">
        <v>7986</v>
      </c>
      <c r="C1371" s="832" t="s">
        <v>6570</v>
      </c>
      <c r="D1371" s="832" t="s">
        <v>8062</v>
      </c>
      <c r="E1371" s="832" t="s">
        <v>6918</v>
      </c>
      <c r="F1371" s="849"/>
      <c r="G1371" s="849"/>
      <c r="H1371" s="849"/>
      <c r="I1371" s="849"/>
      <c r="J1371" s="849"/>
      <c r="K1371" s="849"/>
      <c r="L1371" s="849"/>
      <c r="M1371" s="849"/>
      <c r="N1371" s="849">
        <v>1</v>
      </c>
      <c r="O1371" s="849">
        <v>740</v>
      </c>
      <c r="P1371" s="837"/>
      <c r="Q1371" s="850">
        <v>740</v>
      </c>
    </row>
    <row r="1372" spans="1:17" ht="14.4" customHeight="1" x14ac:dyDescent="0.3">
      <c r="A1372" s="831" t="s">
        <v>586</v>
      </c>
      <c r="B1372" s="832" t="s">
        <v>7986</v>
      </c>
      <c r="C1372" s="832" t="s">
        <v>6570</v>
      </c>
      <c r="D1372" s="832" t="s">
        <v>8063</v>
      </c>
      <c r="E1372" s="832" t="s">
        <v>8064</v>
      </c>
      <c r="F1372" s="849"/>
      <c r="G1372" s="849"/>
      <c r="H1372" s="849"/>
      <c r="I1372" s="849"/>
      <c r="J1372" s="849"/>
      <c r="K1372" s="849"/>
      <c r="L1372" s="849"/>
      <c r="M1372" s="849"/>
      <c r="N1372" s="849">
        <v>1</v>
      </c>
      <c r="O1372" s="849">
        <v>12409.42</v>
      </c>
      <c r="P1372" s="837"/>
      <c r="Q1372" s="850">
        <v>12409.42</v>
      </c>
    </row>
    <row r="1373" spans="1:17" ht="14.4" customHeight="1" x14ac:dyDescent="0.3">
      <c r="A1373" s="831" t="s">
        <v>586</v>
      </c>
      <c r="B1373" s="832" t="s">
        <v>7986</v>
      </c>
      <c r="C1373" s="832" t="s">
        <v>6570</v>
      </c>
      <c r="D1373" s="832" t="s">
        <v>8065</v>
      </c>
      <c r="E1373" s="832" t="s">
        <v>8066</v>
      </c>
      <c r="F1373" s="849">
        <v>2</v>
      </c>
      <c r="G1373" s="849">
        <v>3932.04</v>
      </c>
      <c r="H1373" s="849"/>
      <c r="I1373" s="849">
        <v>1966.02</v>
      </c>
      <c r="J1373" s="849"/>
      <c r="K1373" s="849"/>
      <c r="L1373" s="849"/>
      <c r="M1373" s="849"/>
      <c r="N1373" s="849"/>
      <c r="O1373" s="849"/>
      <c r="P1373" s="837"/>
      <c r="Q1373" s="850"/>
    </row>
    <row r="1374" spans="1:17" ht="14.4" customHeight="1" x14ac:dyDescent="0.3">
      <c r="A1374" s="831" t="s">
        <v>586</v>
      </c>
      <c r="B1374" s="832" t="s">
        <v>7986</v>
      </c>
      <c r="C1374" s="832" t="s">
        <v>6570</v>
      </c>
      <c r="D1374" s="832" t="s">
        <v>8067</v>
      </c>
      <c r="E1374" s="832" t="s">
        <v>8068</v>
      </c>
      <c r="F1374" s="849">
        <v>1</v>
      </c>
      <c r="G1374" s="849">
        <v>5093.7299999999996</v>
      </c>
      <c r="H1374" s="849"/>
      <c r="I1374" s="849">
        <v>5093.7299999999996</v>
      </c>
      <c r="J1374" s="849"/>
      <c r="K1374" s="849"/>
      <c r="L1374" s="849"/>
      <c r="M1374" s="849"/>
      <c r="N1374" s="849"/>
      <c r="O1374" s="849"/>
      <c r="P1374" s="837"/>
      <c r="Q1374" s="850"/>
    </row>
    <row r="1375" spans="1:17" ht="14.4" customHeight="1" x14ac:dyDescent="0.3">
      <c r="A1375" s="831" t="s">
        <v>586</v>
      </c>
      <c r="B1375" s="832" t="s">
        <v>7986</v>
      </c>
      <c r="C1375" s="832" t="s">
        <v>6570</v>
      </c>
      <c r="D1375" s="832" t="s">
        <v>8069</v>
      </c>
      <c r="E1375" s="832" t="s">
        <v>8070</v>
      </c>
      <c r="F1375" s="849"/>
      <c r="G1375" s="849"/>
      <c r="H1375" s="849"/>
      <c r="I1375" s="849"/>
      <c r="J1375" s="849">
        <v>3</v>
      </c>
      <c r="K1375" s="849">
        <v>2925.66</v>
      </c>
      <c r="L1375" s="849">
        <v>1</v>
      </c>
      <c r="M1375" s="849">
        <v>975.21999999999991</v>
      </c>
      <c r="N1375" s="849"/>
      <c r="O1375" s="849"/>
      <c r="P1375" s="837"/>
      <c r="Q1375" s="850"/>
    </row>
    <row r="1376" spans="1:17" ht="14.4" customHeight="1" x14ac:dyDescent="0.3">
      <c r="A1376" s="831" t="s">
        <v>586</v>
      </c>
      <c r="B1376" s="832" t="s">
        <v>7986</v>
      </c>
      <c r="C1376" s="832" t="s">
        <v>6570</v>
      </c>
      <c r="D1376" s="832" t="s">
        <v>8071</v>
      </c>
      <c r="E1376" s="832" t="s">
        <v>8072</v>
      </c>
      <c r="F1376" s="849">
        <v>1</v>
      </c>
      <c r="G1376" s="849">
        <v>1829.91</v>
      </c>
      <c r="H1376" s="849"/>
      <c r="I1376" s="849">
        <v>1829.91</v>
      </c>
      <c r="J1376" s="849"/>
      <c r="K1376" s="849"/>
      <c r="L1376" s="849"/>
      <c r="M1376" s="849"/>
      <c r="N1376" s="849"/>
      <c r="O1376" s="849"/>
      <c r="P1376" s="837"/>
      <c r="Q1376" s="850"/>
    </row>
    <row r="1377" spans="1:17" ht="14.4" customHeight="1" x14ac:dyDescent="0.3">
      <c r="A1377" s="831" t="s">
        <v>586</v>
      </c>
      <c r="B1377" s="832" t="s">
        <v>7986</v>
      </c>
      <c r="C1377" s="832" t="s">
        <v>6570</v>
      </c>
      <c r="D1377" s="832" t="s">
        <v>8073</v>
      </c>
      <c r="E1377" s="832" t="s">
        <v>8074</v>
      </c>
      <c r="F1377" s="849"/>
      <c r="G1377" s="849"/>
      <c r="H1377" s="849"/>
      <c r="I1377" s="849"/>
      <c r="J1377" s="849">
        <v>1</v>
      </c>
      <c r="K1377" s="849">
        <v>4588.5</v>
      </c>
      <c r="L1377" s="849">
        <v>1</v>
      </c>
      <c r="M1377" s="849">
        <v>4588.5</v>
      </c>
      <c r="N1377" s="849"/>
      <c r="O1377" s="849"/>
      <c r="P1377" s="837"/>
      <c r="Q1377" s="850"/>
    </row>
    <row r="1378" spans="1:17" ht="14.4" customHeight="1" x14ac:dyDescent="0.3">
      <c r="A1378" s="831" t="s">
        <v>586</v>
      </c>
      <c r="B1378" s="832" t="s">
        <v>7986</v>
      </c>
      <c r="C1378" s="832" t="s">
        <v>6570</v>
      </c>
      <c r="D1378" s="832" t="s">
        <v>8075</v>
      </c>
      <c r="E1378" s="832" t="s">
        <v>8076</v>
      </c>
      <c r="F1378" s="849">
        <v>1</v>
      </c>
      <c r="G1378" s="849">
        <v>12781.66</v>
      </c>
      <c r="H1378" s="849"/>
      <c r="I1378" s="849">
        <v>12781.66</v>
      </c>
      <c r="J1378" s="849"/>
      <c r="K1378" s="849"/>
      <c r="L1378" s="849"/>
      <c r="M1378" s="849"/>
      <c r="N1378" s="849"/>
      <c r="O1378" s="849"/>
      <c r="P1378" s="837"/>
      <c r="Q1378" s="850"/>
    </row>
    <row r="1379" spans="1:17" ht="14.4" customHeight="1" x14ac:dyDescent="0.3">
      <c r="A1379" s="831" t="s">
        <v>586</v>
      </c>
      <c r="B1379" s="832" t="s">
        <v>7986</v>
      </c>
      <c r="C1379" s="832" t="s">
        <v>6570</v>
      </c>
      <c r="D1379" s="832" t="s">
        <v>8077</v>
      </c>
      <c r="E1379" s="832" t="s">
        <v>8078</v>
      </c>
      <c r="F1379" s="849">
        <v>1</v>
      </c>
      <c r="G1379" s="849">
        <v>10758</v>
      </c>
      <c r="H1379" s="849"/>
      <c r="I1379" s="849">
        <v>10758</v>
      </c>
      <c r="J1379" s="849"/>
      <c r="K1379" s="849"/>
      <c r="L1379" s="849"/>
      <c r="M1379" s="849"/>
      <c r="N1379" s="849"/>
      <c r="O1379" s="849"/>
      <c r="P1379" s="837"/>
      <c r="Q1379" s="850"/>
    </row>
    <row r="1380" spans="1:17" ht="14.4" customHeight="1" x14ac:dyDescent="0.3">
      <c r="A1380" s="831" t="s">
        <v>586</v>
      </c>
      <c r="B1380" s="832" t="s">
        <v>7986</v>
      </c>
      <c r="C1380" s="832" t="s">
        <v>6369</v>
      </c>
      <c r="D1380" s="832" t="s">
        <v>8079</v>
      </c>
      <c r="E1380" s="832" t="s">
        <v>8080</v>
      </c>
      <c r="F1380" s="849">
        <v>824</v>
      </c>
      <c r="G1380" s="849">
        <v>9803128</v>
      </c>
      <c r="H1380" s="849">
        <v>1.1605633802816901</v>
      </c>
      <c r="I1380" s="849">
        <v>11897</v>
      </c>
      <c r="J1380" s="849">
        <v>710</v>
      </c>
      <c r="K1380" s="849">
        <v>8446870</v>
      </c>
      <c r="L1380" s="849">
        <v>1</v>
      </c>
      <c r="M1380" s="849">
        <v>11897</v>
      </c>
      <c r="N1380" s="849">
        <v>625</v>
      </c>
      <c r="O1380" s="849">
        <v>7435625</v>
      </c>
      <c r="P1380" s="837">
        <v>0.88028169014084512</v>
      </c>
      <c r="Q1380" s="850">
        <v>11897</v>
      </c>
    </row>
    <row r="1381" spans="1:17" ht="14.4" customHeight="1" x14ac:dyDescent="0.3">
      <c r="A1381" s="831" t="s">
        <v>586</v>
      </c>
      <c r="B1381" s="832" t="s">
        <v>7986</v>
      </c>
      <c r="C1381" s="832" t="s">
        <v>6369</v>
      </c>
      <c r="D1381" s="832" t="s">
        <v>7777</v>
      </c>
      <c r="E1381" s="832" t="s">
        <v>7778</v>
      </c>
      <c r="F1381" s="849">
        <v>0</v>
      </c>
      <c r="G1381" s="849">
        <v>0</v>
      </c>
      <c r="H1381" s="849"/>
      <c r="I1381" s="849"/>
      <c r="J1381" s="849">
        <v>0</v>
      </c>
      <c r="K1381" s="849">
        <v>0</v>
      </c>
      <c r="L1381" s="849"/>
      <c r="M1381" s="849"/>
      <c r="N1381" s="849">
        <v>0</v>
      </c>
      <c r="O1381" s="849">
        <v>0</v>
      </c>
      <c r="P1381" s="837"/>
      <c r="Q1381" s="850"/>
    </row>
    <row r="1382" spans="1:17" ht="14.4" customHeight="1" x14ac:dyDescent="0.3">
      <c r="A1382" s="831" t="s">
        <v>586</v>
      </c>
      <c r="B1382" s="832" t="s">
        <v>7986</v>
      </c>
      <c r="C1382" s="832" t="s">
        <v>6369</v>
      </c>
      <c r="D1382" s="832" t="s">
        <v>7779</v>
      </c>
      <c r="E1382" s="832" t="s">
        <v>7780</v>
      </c>
      <c r="F1382" s="849">
        <v>156</v>
      </c>
      <c r="G1382" s="849">
        <v>0</v>
      </c>
      <c r="H1382" s="849"/>
      <c r="I1382" s="849">
        <v>0</v>
      </c>
      <c r="J1382" s="849">
        <v>182</v>
      </c>
      <c r="K1382" s="849">
        <v>0</v>
      </c>
      <c r="L1382" s="849"/>
      <c r="M1382" s="849">
        <v>0</v>
      </c>
      <c r="N1382" s="849">
        <v>207</v>
      </c>
      <c r="O1382" s="849">
        <v>0</v>
      </c>
      <c r="P1382" s="837"/>
      <c r="Q1382" s="850">
        <v>0</v>
      </c>
    </row>
    <row r="1383" spans="1:17" ht="14.4" customHeight="1" x14ac:dyDescent="0.3">
      <c r="A1383" s="831" t="s">
        <v>586</v>
      </c>
      <c r="B1383" s="832" t="s">
        <v>7986</v>
      </c>
      <c r="C1383" s="832" t="s">
        <v>6369</v>
      </c>
      <c r="D1383" s="832" t="s">
        <v>7781</v>
      </c>
      <c r="E1383" s="832" t="s">
        <v>7782</v>
      </c>
      <c r="F1383" s="849">
        <v>150</v>
      </c>
      <c r="G1383" s="849">
        <v>0</v>
      </c>
      <c r="H1383" s="849"/>
      <c r="I1383" s="849">
        <v>0</v>
      </c>
      <c r="J1383" s="849">
        <v>143</v>
      </c>
      <c r="K1383" s="849">
        <v>0</v>
      </c>
      <c r="L1383" s="849"/>
      <c r="M1383" s="849">
        <v>0</v>
      </c>
      <c r="N1383" s="849">
        <v>146</v>
      </c>
      <c r="O1383" s="849">
        <v>0</v>
      </c>
      <c r="P1383" s="837"/>
      <c r="Q1383" s="850">
        <v>0</v>
      </c>
    </row>
    <row r="1384" spans="1:17" ht="14.4" customHeight="1" x14ac:dyDescent="0.3">
      <c r="A1384" s="831" t="s">
        <v>586</v>
      </c>
      <c r="B1384" s="832" t="s">
        <v>7986</v>
      </c>
      <c r="C1384" s="832" t="s">
        <v>6369</v>
      </c>
      <c r="D1384" s="832" t="s">
        <v>8081</v>
      </c>
      <c r="E1384" s="832" t="s">
        <v>8082</v>
      </c>
      <c r="F1384" s="849">
        <v>19</v>
      </c>
      <c r="G1384" s="849">
        <v>104044</v>
      </c>
      <c r="H1384" s="849">
        <v>0.27941176470588236</v>
      </c>
      <c r="I1384" s="849">
        <v>5476</v>
      </c>
      <c r="J1384" s="849">
        <v>68</v>
      </c>
      <c r="K1384" s="849">
        <v>372368</v>
      </c>
      <c r="L1384" s="849">
        <v>1</v>
      </c>
      <c r="M1384" s="849">
        <v>5476</v>
      </c>
      <c r="N1384" s="849">
        <v>117</v>
      </c>
      <c r="O1384" s="849">
        <v>640692</v>
      </c>
      <c r="P1384" s="837">
        <v>1.7205882352941178</v>
      </c>
      <c r="Q1384" s="850">
        <v>5476</v>
      </c>
    </row>
    <row r="1385" spans="1:17" ht="14.4" customHeight="1" x14ac:dyDescent="0.3">
      <c r="A1385" s="831" t="s">
        <v>586</v>
      </c>
      <c r="B1385" s="832" t="s">
        <v>7986</v>
      </c>
      <c r="C1385" s="832" t="s">
        <v>6369</v>
      </c>
      <c r="D1385" s="832" t="s">
        <v>7791</v>
      </c>
      <c r="E1385" s="832" t="s">
        <v>7792</v>
      </c>
      <c r="F1385" s="849">
        <v>1</v>
      </c>
      <c r="G1385" s="849">
        <v>0</v>
      </c>
      <c r="H1385" s="849"/>
      <c r="I1385" s="849">
        <v>0</v>
      </c>
      <c r="J1385" s="849"/>
      <c r="K1385" s="849"/>
      <c r="L1385" s="849"/>
      <c r="M1385" s="849"/>
      <c r="N1385" s="849"/>
      <c r="O1385" s="849"/>
      <c r="P1385" s="837"/>
      <c r="Q1385" s="850"/>
    </row>
    <row r="1386" spans="1:17" ht="14.4" customHeight="1" x14ac:dyDescent="0.3">
      <c r="A1386" s="831" t="s">
        <v>586</v>
      </c>
      <c r="B1386" s="832" t="s">
        <v>7986</v>
      </c>
      <c r="C1386" s="832" t="s">
        <v>6369</v>
      </c>
      <c r="D1386" s="832" t="s">
        <v>8083</v>
      </c>
      <c r="E1386" s="832" t="s">
        <v>8084</v>
      </c>
      <c r="F1386" s="849">
        <v>457</v>
      </c>
      <c r="G1386" s="849">
        <v>3050932</v>
      </c>
      <c r="H1386" s="849">
        <v>0.94616977225672882</v>
      </c>
      <c r="I1386" s="849">
        <v>6676</v>
      </c>
      <c r="J1386" s="849">
        <v>483</v>
      </c>
      <c r="K1386" s="849">
        <v>3224508</v>
      </c>
      <c r="L1386" s="849">
        <v>1</v>
      </c>
      <c r="M1386" s="849">
        <v>6676</v>
      </c>
      <c r="N1386" s="849">
        <v>500</v>
      </c>
      <c r="O1386" s="849">
        <v>3338000</v>
      </c>
      <c r="P1386" s="837">
        <v>1.0351966873706004</v>
      </c>
      <c r="Q1386" s="850">
        <v>6676</v>
      </c>
    </row>
    <row r="1387" spans="1:17" ht="14.4" customHeight="1" x14ac:dyDescent="0.3">
      <c r="A1387" s="831" t="s">
        <v>586</v>
      </c>
      <c r="B1387" s="832" t="s">
        <v>7986</v>
      </c>
      <c r="C1387" s="832" t="s">
        <v>6369</v>
      </c>
      <c r="D1387" s="832" t="s">
        <v>6370</v>
      </c>
      <c r="E1387" s="832" t="s">
        <v>6371</v>
      </c>
      <c r="F1387" s="849">
        <v>309</v>
      </c>
      <c r="G1387" s="849">
        <v>72615</v>
      </c>
      <c r="H1387" s="849">
        <v>0.85340055706378026</v>
      </c>
      <c r="I1387" s="849">
        <v>235</v>
      </c>
      <c r="J1387" s="849">
        <v>339</v>
      </c>
      <c r="K1387" s="849">
        <v>85089</v>
      </c>
      <c r="L1387" s="849">
        <v>1</v>
      </c>
      <c r="M1387" s="849">
        <v>251</v>
      </c>
      <c r="N1387" s="849">
        <v>292</v>
      </c>
      <c r="O1387" s="849">
        <v>73292</v>
      </c>
      <c r="P1387" s="837">
        <v>0.86135693215339237</v>
      </c>
      <c r="Q1387" s="850">
        <v>251</v>
      </c>
    </row>
    <row r="1388" spans="1:17" ht="14.4" customHeight="1" x14ac:dyDescent="0.3">
      <c r="A1388" s="831" t="s">
        <v>586</v>
      </c>
      <c r="B1388" s="832" t="s">
        <v>7986</v>
      </c>
      <c r="C1388" s="832" t="s">
        <v>6369</v>
      </c>
      <c r="D1388" s="832" t="s">
        <v>6631</v>
      </c>
      <c r="E1388" s="832" t="s">
        <v>6632</v>
      </c>
      <c r="F1388" s="849">
        <v>248</v>
      </c>
      <c r="G1388" s="849">
        <v>86549</v>
      </c>
      <c r="H1388" s="849">
        <v>1.1754104817133622</v>
      </c>
      <c r="I1388" s="849">
        <v>348.98790322580646</v>
      </c>
      <c r="J1388" s="849">
        <v>198</v>
      </c>
      <c r="K1388" s="849">
        <v>73633</v>
      </c>
      <c r="L1388" s="849">
        <v>1</v>
      </c>
      <c r="M1388" s="849">
        <v>371.88383838383839</v>
      </c>
      <c r="N1388" s="849">
        <v>242</v>
      </c>
      <c r="O1388" s="849">
        <v>90265</v>
      </c>
      <c r="P1388" s="837">
        <v>1.2258769845042305</v>
      </c>
      <c r="Q1388" s="850">
        <v>372.99586776859502</v>
      </c>
    </row>
    <row r="1389" spans="1:17" ht="14.4" customHeight="1" x14ac:dyDescent="0.3">
      <c r="A1389" s="831" t="s">
        <v>586</v>
      </c>
      <c r="B1389" s="832" t="s">
        <v>7986</v>
      </c>
      <c r="C1389" s="832" t="s">
        <v>6369</v>
      </c>
      <c r="D1389" s="832" t="s">
        <v>7840</v>
      </c>
      <c r="E1389" s="832" t="s">
        <v>7841</v>
      </c>
      <c r="F1389" s="849">
        <v>32</v>
      </c>
      <c r="G1389" s="849">
        <v>0</v>
      </c>
      <c r="H1389" s="849"/>
      <c r="I1389" s="849">
        <v>0</v>
      </c>
      <c r="J1389" s="849">
        <v>37</v>
      </c>
      <c r="K1389" s="849">
        <v>0</v>
      </c>
      <c r="L1389" s="849"/>
      <c r="M1389" s="849">
        <v>0</v>
      </c>
      <c r="N1389" s="849">
        <v>35</v>
      </c>
      <c r="O1389" s="849">
        <v>0</v>
      </c>
      <c r="P1389" s="837"/>
      <c r="Q1389" s="850">
        <v>0</v>
      </c>
    </row>
    <row r="1390" spans="1:17" ht="14.4" customHeight="1" x14ac:dyDescent="0.3">
      <c r="A1390" s="831" t="s">
        <v>586</v>
      </c>
      <c r="B1390" s="832" t="s">
        <v>7986</v>
      </c>
      <c r="C1390" s="832" t="s">
        <v>6369</v>
      </c>
      <c r="D1390" s="832" t="s">
        <v>7909</v>
      </c>
      <c r="E1390" s="832" t="s">
        <v>7910</v>
      </c>
      <c r="F1390" s="849">
        <v>1</v>
      </c>
      <c r="G1390" s="849">
        <v>569</v>
      </c>
      <c r="H1390" s="849"/>
      <c r="I1390" s="849">
        <v>569</v>
      </c>
      <c r="J1390" s="849"/>
      <c r="K1390" s="849"/>
      <c r="L1390" s="849"/>
      <c r="M1390" s="849"/>
      <c r="N1390" s="849"/>
      <c r="O1390" s="849"/>
      <c r="P1390" s="837"/>
      <c r="Q1390" s="850"/>
    </row>
    <row r="1391" spans="1:17" ht="14.4" customHeight="1" x14ac:dyDescent="0.3">
      <c r="A1391" s="831" t="s">
        <v>586</v>
      </c>
      <c r="B1391" s="832" t="s">
        <v>8085</v>
      </c>
      <c r="C1391" s="832" t="s">
        <v>6369</v>
      </c>
      <c r="D1391" s="832" t="s">
        <v>6429</v>
      </c>
      <c r="E1391" s="832" t="s">
        <v>6430</v>
      </c>
      <c r="F1391" s="849"/>
      <c r="G1391" s="849"/>
      <c r="H1391" s="849"/>
      <c r="I1391" s="849"/>
      <c r="J1391" s="849"/>
      <c r="K1391" s="849"/>
      <c r="L1391" s="849"/>
      <c r="M1391" s="849"/>
      <c r="N1391" s="849">
        <v>0</v>
      </c>
      <c r="O1391" s="849">
        <v>0</v>
      </c>
      <c r="P1391" s="837"/>
      <c r="Q1391" s="850"/>
    </row>
    <row r="1392" spans="1:17" ht="14.4" customHeight="1" x14ac:dyDescent="0.3">
      <c r="A1392" s="831" t="s">
        <v>586</v>
      </c>
      <c r="B1392" s="832" t="s">
        <v>8085</v>
      </c>
      <c r="C1392" s="832" t="s">
        <v>6369</v>
      </c>
      <c r="D1392" s="832" t="s">
        <v>6500</v>
      </c>
      <c r="E1392" s="832" t="s">
        <v>6501</v>
      </c>
      <c r="F1392" s="849"/>
      <c r="G1392" s="849"/>
      <c r="H1392" s="849"/>
      <c r="I1392" s="849"/>
      <c r="J1392" s="849"/>
      <c r="K1392" s="849"/>
      <c r="L1392" s="849"/>
      <c r="M1392" s="849"/>
      <c r="N1392" s="849">
        <v>0</v>
      </c>
      <c r="O1392" s="849">
        <v>0</v>
      </c>
      <c r="P1392" s="837"/>
      <c r="Q1392" s="850"/>
    </row>
    <row r="1393" spans="1:17" ht="14.4" customHeight="1" x14ac:dyDescent="0.3">
      <c r="A1393" s="831" t="s">
        <v>586</v>
      </c>
      <c r="B1393" s="832" t="s">
        <v>8086</v>
      </c>
      <c r="C1393" s="832" t="s">
        <v>6369</v>
      </c>
      <c r="D1393" s="832" t="s">
        <v>7954</v>
      </c>
      <c r="E1393" s="832" t="s">
        <v>7955</v>
      </c>
      <c r="F1393" s="849">
        <v>1</v>
      </c>
      <c r="G1393" s="849">
        <v>5703</v>
      </c>
      <c r="H1393" s="849">
        <v>0.48142833023805504</v>
      </c>
      <c r="I1393" s="849">
        <v>5703</v>
      </c>
      <c r="J1393" s="849">
        <v>2</v>
      </c>
      <c r="K1393" s="849">
        <v>11846</v>
      </c>
      <c r="L1393" s="849">
        <v>1</v>
      </c>
      <c r="M1393" s="849">
        <v>5923</v>
      </c>
      <c r="N1393" s="849"/>
      <c r="O1393" s="849"/>
      <c r="P1393" s="837"/>
      <c r="Q1393" s="850"/>
    </row>
    <row r="1394" spans="1:17" ht="14.4" customHeight="1" x14ac:dyDescent="0.3">
      <c r="A1394" s="831" t="s">
        <v>586</v>
      </c>
      <c r="B1394" s="832" t="s">
        <v>8086</v>
      </c>
      <c r="C1394" s="832" t="s">
        <v>6369</v>
      </c>
      <c r="D1394" s="832" t="s">
        <v>7956</v>
      </c>
      <c r="E1394" s="832" t="s">
        <v>7957</v>
      </c>
      <c r="F1394" s="849">
        <v>21</v>
      </c>
      <c r="G1394" s="849">
        <v>3654</v>
      </c>
      <c r="H1394" s="849">
        <v>1.9090909090909092</v>
      </c>
      <c r="I1394" s="849">
        <v>174</v>
      </c>
      <c r="J1394" s="849">
        <v>11</v>
      </c>
      <c r="K1394" s="849">
        <v>1914</v>
      </c>
      <c r="L1394" s="849">
        <v>1</v>
      </c>
      <c r="M1394" s="849">
        <v>174</v>
      </c>
      <c r="N1394" s="849"/>
      <c r="O1394" s="849"/>
      <c r="P1394" s="837"/>
      <c r="Q1394" s="850"/>
    </row>
    <row r="1395" spans="1:17" ht="14.4" customHeight="1" x14ac:dyDescent="0.3">
      <c r="A1395" s="831" t="s">
        <v>586</v>
      </c>
      <c r="B1395" s="832" t="s">
        <v>8086</v>
      </c>
      <c r="C1395" s="832" t="s">
        <v>6369</v>
      </c>
      <c r="D1395" s="832" t="s">
        <v>6429</v>
      </c>
      <c r="E1395" s="832" t="s">
        <v>6430</v>
      </c>
      <c r="F1395" s="849">
        <v>1</v>
      </c>
      <c r="G1395" s="849">
        <v>532</v>
      </c>
      <c r="H1395" s="849">
        <v>0.98518518518518516</v>
      </c>
      <c r="I1395" s="849">
        <v>532</v>
      </c>
      <c r="J1395" s="849">
        <v>1</v>
      </c>
      <c r="K1395" s="849">
        <v>540</v>
      </c>
      <c r="L1395" s="849">
        <v>1</v>
      </c>
      <c r="M1395" s="849">
        <v>540</v>
      </c>
      <c r="N1395" s="849"/>
      <c r="O1395" s="849"/>
      <c r="P1395" s="837"/>
      <c r="Q1395" s="850"/>
    </row>
    <row r="1396" spans="1:17" ht="14.4" customHeight="1" x14ac:dyDescent="0.3">
      <c r="A1396" s="831" t="s">
        <v>586</v>
      </c>
      <c r="B1396" s="832" t="s">
        <v>8086</v>
      </c>
      <c r="C1396" s="832" t="s">
        <v>6369</v>
      </c>
      <c r="D1396" s="832" t="s">
        <v>7703</v>
      </c>
      <c r="E1396" s="832" t="s">
        <v>7704</v>
      </c>
      <c r="F1396" s="849">
        <v>6</v>
      </c>
      <c r="G1396" s="849">
        <v>8970</v>
      </c>
      <c r="H1396" s="849"/>
      <c r="I1396" s="849">
        <v>1495</v>
      </c>
      <c r="J1396" s="849"/>
      <c r="K1396" s="849"/>
      <c r="L1396" s="849"/>
      <c r="M1396" s="849"/>
      <c r="N1396" s="849"/>
      <c r="O1396" s="849"/>
      <c r="P1396" s="837"/>
      <c r="Q1396" s="850"/>
    </row>
    <row r="1397" spans="1:17" ht="14.4" customHeight="1" x14ac:dyDescent="0.3">
      <c r="A1397" s="831" t="s">
        <v>586</v>
      </c>
      <c r="B1397" s="832" t="s">
        <v>8086</v>
      </c>
      <c r="C1397" s="832" t="s">
        <v>6369</v>
      </c>
      <c r="D1397" s="832" t="s">
        <v>8087</v>
      </c>
      <c r="E1397" s="832" t="s">
        <v>8088</v>
      </c>
      <c r="F1397" s="849">
        <v>6</v>
      </c>
      <c r="G1397" s="849">
        <v>25764</v>
      </c>
      <c r="H1397" s="849">
        <v>5.8027027027027023</v>
      </c>
      <c r="I1397" s="849">
        <v>4294</v>
      </c>
      <c r="J1397" s="849">
        <v>1</v>
      </c>
      <c r="K1397" s="849">
        <v>4440</v>
      </c>
      <c r="L1397" s="849">
        <v>1</v>
      </c>
      <c r="M1397" s="849">
        <v>4440</v>
      </c>
      <c r="N1397" s="849"/>
      <c r="O1397" s="849"/>
      <c r="P1397" s="837"/>
      <c r="Q1397" s="850"/>
    </row>
    <row r="1398" spans="1:17" ht="14.4" customHeight="1" x14ac:dyDescent="0.3">
      <c r="A1398" s="831" t="s">
        <v>586</v>
      </c>
      <c r="B1398" s="832" t="s">
        <v>8086</v>
      </c>
      <c r="C1398" s="832" t="s">
        <v>6369</v>
      </c>
      <c r="D1398" s="832" t="s">
        <v>8089</v>
      </c>
      <c r="E1398" s="832" t="s">
        <v>8090</v>
      </c>
      <c r="F1398" s="849">
        <v>1</v>
      </c>
      <c r="G1398" s="849">
        <v>1367</v>
      </c>
      <c r="H1398" s="849"/>
      <c r="I1398" s="849">
        <v>1367</v>
      </c>
      <c r="J1398" s="849"/>
      <c r="K1398" s="849"/>
      <c r="L1398" s="849"/>
      <c r="M1398" s="849"/>
      <c r="N1398" s="849"/>
      <c r="O1398" s="849"/>
      <c r="P1398" s="837"/>
      <c r="Q1398" s="850"/>
    </row>
    <row r="1399" spans="1:17" ht="14.4" customHeight="1" x14ac:dyDescent="0.3">
      <c r="A1399" s="831" t="s">
        <v>586</v>
      </c>
      <c r="B1399" s="832" t="s">
        <v>8086</v>
      </c>
      <c r="C1399" s="832" t="s">
        <v>6369</v>
      </c>
      <c r="D1399" s="832" t="s">
        <v>7707</v>
      </c>
      <c r="E1399" s="832" t="s">
        <v>7708</v>
      </c>
      <c r="F1399" s="849">
        <v>1</v>
      </c>
      <c r="G1399" s="849">
        <v>1012</v>
      </c>
      <c r="H1399" s="849">
        <v>0.98157129000969934</v>
      </c>
      <c r="I1399" s="849">
        <v>1012</v>
      </c>
      <c r="J1399" s="849">
        <v>1</v>
      </c>
      <c r="K1399" s="849">
        <v>1031</v>
      </c>
      <c r="L1399" s="849">
        <v>1</v>
      </c>
      <c r="M1399" s="849">
        <v>1031</v>
      </c>
      <c r="N1399" s="849">
        <v>0</v>
      </c>
      <c r="O1399" s="849">
        <v>0</v>
      </c>
      <c r="P1399" s="837">
        <v>0</v>
      </c>
      <c r="Q1399" s="850"/>
    </row>
    <row r="1400" spans="1:17" ht="14.4" customHeight="1" x14ac:dyDescent="0.3">
      <c r="A1400" s="831" t="s">
        <v>586</v>
      </c>
      <c r="B1400" s="832" t="s">
        <v>8086</v>
      </c>
      <c r="C1400" s="832" t="s">
        <v>6369</v>
      </c>
      <c r="D1400" s="832" t="s">
        <v>8091</v>
      </c>
      <c r="E1400" s="832" t="s">
        <v>8092</v>
      </c>
      <c r="F1400" s="849"/>
      <c r="G1400" s="849"/>
      <c r="H1400" s="849"/>
      <c r="I1400" s="849"/>
      <c r="J1400" s="849">
        <v>1</v>
      </c>
      <c r="K1400" s="849">
        <v>3633</v>
      </c>
      <c r="L1400" s="849">
        <v>1</v>
      </c>
      <c r="M1400" s="849">
        <v>3633</v>
      </c>
      <c r="N1400" s="849"/>
      <c r="O1400" s="849"/>
      <c r="P1400" s="837"/>
      <c r="Q1400" s="850"/>
    </row>
    <row r="1401" spans="1:17" ht="14.4" customHeight="1" x14ac:dyDescent="0.3">
      <c r="A1401" s="831" t="s">
        <v>586</v>
      </c>
      <c r="B1401" s="832" t="s">
        <v>8086</v>
      </c>
      <c r="C1401" s="832" t="s">
        <v>6369</v>
      </c>
      <c r="D1401" s="832" t="s">
        <v>8093</v>
      </c>
      <c r="E1401" s="832" t="s">
        <v>8094</v>
      </c>
      <c r="F1401" s="849"/>
      <c r="G1401" s="849"/>
      <c r="H1401" s="849"/>
      <c r="I1401" s="849"/>
      <c r="J1401" s="849">
        <v>5</v>
      </c>
      <c r="K1401" s="849">
        <v>21015</v>
      </c>
      <c r="L1401" s="849">
        <v>1</v>
      </c>
      <c r="M1401" s="849">
        <v>4203</v>
      </c>
      <c r="N1401" s="849"/>
      <c r="O1401" s="849"/>
      <c r="P1401" s="837"/>
      <c r="Q1401" s="850"/>
    </row>
    <row r="1402" spans="1:17" ht="14.4" customHeight="1" x14ac:dyDescent="0.3">
      <c r="A1402" s="831" t="s">
        <v>586</v>
      </c>
      <c r="B1402" s="832" t="s">
        <v>8086</v>
      </c>
      <c r="C1402" s="832" t="s">
        <v>6369</v>
      </c>
      <c r="D1402" s="832" t="s">
        <v>8095</v>
      </c>
      <c r="E1402" s="832" t="s">
        <v>8096</v>
      </c>
      <c r="F1402" s="849">
        <v>2</v>
      </c>
      <c r="G1402" s="849">
        <v>41010</v>
      </c>
      <c r="H1402" s="849">
        <v>1.9145658263305323</v>
      </c>
      <c r="I1402" s="849">
        <v>20505</v>
      </c>
      <c r="J1402" s="849">
        <v>1</v>
      </c>
      <c r="K1402" s="849">
        <v>21420</v>
      </c>
      <c r="L1402" s="849">
        <v>1</v>
      </c>
      <c r="M1402" s="849">
        <v>21420</v>
      </c>
      <c r="N1402" s="849"/>
      <c r="O1402" s="849"/>
      <c r="P1402" s="837"/>
      <c r="Q1402" s="850"/>
    </row>
    <row r="1403" spans="1:17" ht="14.4" customHeight="1" x14ac:dyDescent="0.3">
      <c r="A1403" s="831" t="s">
        <v>586</v>
      </c>
      <c r="B1403" s="832" t="s">
        <v>8086</v>
      </c>
      <c r="C1403" s="832" t="s">
        <v>6369</v>
      </c>
      <c r="D1403" s="832" t="s">
        <v>6435</v>
      </c>
      <c r="E1403" s="832" t="s">
        <v>6436</v>
      </c>
      <c r="F1403" s="849"/>
      <c r="G1403" s="849"/>
      <c r="H1403" s="849"/>
      <c r="I1403" s="849"/>
      <c r="J1403" s="849">
        <v>1</v>
      </c>
      <c r="K1403" s="849">
        <v>1273</v>
      </c>
      <c r="L1403" s="849">
        <v>1</v>
      </c>
      <c r="M1403" s="849">
        <v>1273</v>
      </c>
      <c r="N1403" s="849"/>
      <c r="O1403" s="849"/>
      <c r="P1403" s="837"/>
      <c r="Q1403" s="850"/>
    </row>
    <row r="1404" spans="1:17" ht="14.4" customHeight="1" x14ac:dyDescent="0.3">
      <c r="A1404" s="831" t="s">
        <v>586</v>
      </c>
      <c r="B1404" s="832" t="s">
        <v>8086</v>
      </c>
      <c r="C1404" s="832" t="s">
        <v>6369</v>
      </c>
      <c r="D1404" s="832" t="s">
        <v>7713</v>
      </c>
      <c r="E1404" s="832" t="s">
        <v>7714</v>
      </c>
      <c r="F1404" s="849"/>
      <c r="G1404" s="849"/>
      <c r="H1404" s="849"/>
      <c r="I1404" s="849"/>
      <c r="J1404" s="849">
        <v>1</v>
      </c>
      <c r="K1404" s="849">
        <v>3211</v>
      </c>
      <c r="L1404" s="849">
        <v>1</v>
      </c>
      <c r="M1404" s="849">
        <v>3211</v>
      </c>
      <c r="N1404" s="849"/>
      <c r="O1404" s="849"/>
      <c r="P1404" s="837"/>
      <c r="Q1404" s="850"/>
    </row>
    <row r="1405" spans="1:17" ht="14.4" customHeight="1" x14ac:dyDescent="0.3">
      <c r="A1405" s="831" t="s">
        <v>586</v>
      </c>
      <c r="B1405" s="832" t="s">
        <v>8086</v>
      </c>
      <c r="C1405" s="832" t="s">
        <v>6369</v>
      </c>
      <c r="D1405" s="832" t="s">
        <v>6437</v>
      </c>
      <c r="E1405" s="832" t="s">
        <v>6438</v>
      </c>
      <c r="F1405" s="849"/>
      <c r="G1405" s="849"/>
      <c r="H1405" s="849"/>
      <c r="I1405" s="849"/>
      <c r="J1405" s="849">
        <v>1</v>
      </c>
      <c r="K1405" s="849">
        <v>971</v>
      </c>
      <c r="L1405" s="849">
        <v>1</v>
      </c>
      <c r="M1405" s="849">
        <v>971</v>
      </c>
      <c r="N1405" s="849"/>
      <c r="O1405" s="849"/>
      <c r="P1405" s="837"/>
      <c r="Q1405" s="850"/>
    </row>
    <row r="1406" spans="1:17" ht="14.4" customHeight="1" x14ac:dyDescent="0.3">
      <c r="A1406" s="831" t="s">
        <v>586</v>
      </c>
      <c r="B1406" s="832" t="s">
        <v>8086</v>
      </c>
      <c r="C1406" s="832" t="s">
        <v>6369</v>
      </c>
      <c r="D1406" s="832" t="s">
        <v>8097</v>
      </c>
      <c r="E1406" s="832" t="s">
        <v>8098</v>
      </c>
      <c r="F1406" s="849"/>
      <c r="G1406" s="849"/>
      <c r="H1406" s="849"/>
      <c r="I1406" s="849"/>
      <c r="J1406" s="849"/>
      <c r="K1406" s="849"/>
      <c r="L1406" s="849"/>
      <c r="M1406" s="849"/>
      <c r="N1406" s="849">
        <v>4</v>
      </c>
      <c r="O1406" s="849">
        <v>264</v>
      </c>
      <c r="P1406" s="837"/>
      <c r="Q1406" s="850">
        <v>66</v>
      </c>
    </row>
    <row r="1407" spans="1:17" ht="14.4" customHeight="1" x14ac:dyDescent="0.3">
      <c r="A1407" s="831" t="s">
        <v>586</v>
      </c>
      <c r="B1407" s="832" t="s">
        <v>8086</v>
      </c>
      <c r="C1407" s="832" t="s">
        <v>6369</v>
      </c>
      <c r="D1407" s="832" t="s">
        <v>6469</v>
      </c>
      <c r="E1407" s="832" t="s">
        <v>6430</v>
      </c>
      <c r="F1407" s="849">
        <v>2</v>
      </c>
      <c r="G1407" s="849">
        <v>1350</v>
      </c>
      <c r="H1407" s="849"/>
      <c r="I1407" s="849">
        <v>675</v>
      </c>
      <c r="J1407" s="849"/>
      <c r="K1407" s="849"/>
      <c r="L1407" s="849"/>
      <c r="M1407" s="849"/>
      <c r="N1407" s="849"/>
      <c r="O1407" s="849"/>
      <c r="P1407" s="837"/>
      <c r="Q1407" s="850"/>
    </row>
    <row r="1408" spans="1:17" ht="14.4" customHeight="1" x14ac:dyDescent="0.3">
      <c r="A1408" s="831" t="s">
        <v>586</v>
      </c>
      <c r="B1408" s="832" t="s">
        <v>8086</v>
      </c>
      <c r="C1408" s="832" t="s">
        <v>6369</v>
      </c>
      <c r="D1408" s="832" t="s">
        <v>7799</v>
      </c>
      <c r="E1408" s="832" t="s">
        <v>7800</v>
      </c>
      <c r="F1408" s="849"/>
      <c r="G1408" s="849"/>
      <c r="H1408" s="849"/>
      <c r="I1408" s="849"/>
      <c r="J1408" s="849">
        <v>3</v>
      </c>
      <c r="K1408" s="849">
        <v>2595</v>
      </c>
      <c r="L1408" s="849">
        <v>1</v>
      </c>
      <c r="M1408" s="849">
        <v>865</v>
      </c>
      <c r="N1408" s="849"/>
      <c r="O1408" s="849"/>
      <c r="P1408" s="837"/>
      <c r="Q1408" s="850"/>
    </row>
    <row r="1409" spans="1:17" ht="14.4" customHeight="1" x14ac:dyDescent="0.3">
      <c r="A1409" s="831" t="s">
        <v>586</v>
      </c>
      <c r="B1409" s="832" t="s">
        <v>8086</v>
      </c>
      <c r="C1409" s="832" t="s">
        <v>6369</v>
      </c>
      <c r="D1409" s="832" t="s">
        <v>8099</v>
      </c>
      <c r="E1409" s="832" t="s">
        <v>8100</v>
      </c>
      <c r="F1409" s="849">
        <v>2</v>
      </c>
      <c r="G1409" s="849">
        <v>3076</v>
      </c>
      <c r="H1409" s="849">
        <v>0.66278819219995688</v>
      </c>
      <c r="I1409" s="849">
        <v>1538</v>
      </c>
      <c r="J1409" s="849">
        <v>3</v>
      </c>
      <c r="K1409" s="849">
        <v>4641</v>
      </c>
      <c r="L1409" s="849">
        <v>1</v>
      </c>
      <c r="M1409" s="849">
        <v>1547</v>
      </c>
      <c r="N1409" s="849"/>
      <c r="O1409" s="849"/>
      <c r="P1409" s="837"/>
      <c r="Q1409" s="850"/>
    </row>
    <row r="1410" spans="1:17" ht="14.4" customHeight="1" x14ac:dyDescent="0.3">
      <c r="A1410" s="831" t="s">
        <v>586</v>
      </c>
      <c r="B1410" s="832" t="s">
        <v>8086</v>
      </c>
      <c r="C1410" s="832" t="s">
        <v>6369</v>
      </c>
      <c r="D1410" s="832" t="s">
        <v>6635</v>
      </c>
      <c r="E1410" s="832" t="s">
        <v>6636</v>
      </c>
      <c r="F1410" s="849">
        <v>1</v>
      </c>
      <c r="G1410" s="849">
        <v>356</v>
      </c>
      <c r="H1410" s="849">
        <v>0.1956043956043956</v>
      </c>
      <c r="I1410" s="849">
        <v>356</v>
      </c>
      <c r="J1410" s="849">
        <v>5</v>
      </c>
      <c r="K1410" s="849">
        <v>1820</v>
      </c>
      <c r="L1410" s="849">
        <v>1</v>
      </c>
      <c r="M1410" s="849">
        <v>364</v>
      </c>
      <c r="N1410" s="849"/>
      <c r="O1410" s="849"/>
      <c r="P1410" s="837"/>
      <c r="Q1410" s="850"/>
    </row>
    <row r="1411" spans="1:17" ht="14.4" customHeight="1" x14ac:dyDescent="0.3">
      <c r="A1411" s="831" t="s">
        <v>586</v>
      </c>
      <c r="B1411" s="832" t="s">
        <v>8086</v>
      </c>
      <c r="C1411" s="832" t="s">
        <v>6369</v>
      </c>
      <c r="D1411" s="832" t="s">
        <v>8101</v>
      </c>
      <c r="E1411" s="832" t="s">
        <v>8102</v>
      </c>
      <c r="F1411" s="849">
        <v>1</v>
      </c>
      <c r="G1411" s="849">
        <v>2654</v>
      </c>
      <c r="H1411" s="849"/>
      <c r="I1411" s="849">
        <v>2654</v>
      </c>
      <c r="J1411" s="849"/>
      <c r="K1411" s="849"/>
      <c r="L1411" s="849"/>
      <c r="M1411" s="849"/>
      <c r="N1411" s="849"/>
      <c r="O1411" s="849"/>
      <c r="P1411" s="837"/>
      <c r="Q1411" s="850"/>
    </row>
    <row r="1412" spans="1:17" ht="14.4" customHeight="1" x14ac:dyDescent="0.3">
      <c r="A1412" s="831" t="s">
        <v>586</v>
      </c>
      <c r="B1412" s="832" t="s">
        <v>8086</v>
      </c>
      <c r="C1412" s="832" t="s">
        <v>6369</v>
      </c>
      <c r="D1412" s="832" t="s">
        <v>6637</v>
      </c>
      <c r="E1412" s="832" t="s">
        <v>6638</v>
      </c>
      <c r="F1412" s="849"/>
      <c r="G1412" s="849"/>
      <c r="H1412" s="849"/>
      <c r="I1412" s="849"/>
      <c r="J1412" s="849">
        <v>2</v>
      </c>
      <c r="K1412" s="849">
        <v>3336</v>
      </c>
      <c r="L1412" s="849">
        <v>1</v>
      </c>
      <c r="M1412" s="849">
        <v>1668</v>
      </c>
      <c r="N1412" s="849"/>
      <c r="O1412" s="849"/>
      <c r="P1412" s="837"/>
      <c r="Q1412" s="850"/>
    </row>
    <row r="1413" spans="1:17" ht="14.4" customHeight="1" x14ac:dyDescent="0.3">
      <c r="A1413" s="831" t="s">
        <v>586</v>
      </c>
      <c r="B1413" s="832" t="s">
        <v>8086</v>
      </c>
      <c r="C1413" s="832" t="s">
        <v>6369</v>
      </c>
      <c r="D1413" s="832" t="s">
        <v>8103</v>
      </c>
      <c r="E1413" s="832" t="s">
        <v>8104</v>
      </c>
      <c r="F1413" s="849"/>
      <c r="G1413" s="849"/>
      <c r="H1413" s="849"/>
      <c r="I1413" s="849"/>
      <c r="J1413" s="849">
        <v>3</v>
      </c>
      <c r="K1413" s="849">
        <v>5202</v>
      </c>
      <c r="L1413" s="849">
        <v>1</v>
      </c>
      <c r="M1413" s="849">
        <v>1734</v>
      </c>
      <c r="N1413" s="849"/>
      <c r="O1413" s="849"/>
      <c r="P1413" s="837"/>
      <c r="Q1413" s="850"/>
    </row>
    <row r="1414" spans="1:17" ht="14.4" customHeight="1" x14ac:dyDescent="0.3">
      <c r="A1414" s="831" t="s">
        <v>586</v>
      </c>
      <c r="B1414" s="832" t="s">
        <v>8086</v>
      </c>
      <c r="C1414" s="832" t="s">
        <v>6369</v>
      </c>
      <c r="D1414" s="832" t="s">
        <v>6500</v>
      </c>
      <c r="E1414" s="832" t="s">
        <v>6501</v>
      </c>
      <c r="F1414" s="849">
        <v>6</v>
      </c>
      <c r="G1414" s="849">
        <v>5856</v>
      </c>
      <c r="H1414" s="849">
        <v>1.95004995004995</v>
      </c>
      <c r="I1414" s="849">
        <v>976</v>
      </c>
      <c r="J1414" s="849">
        <v>3</v>
      </c>
      <c r="K1414" s="849">
        <v>3003</v>
      </c>
      <c r="L1414" s="849">
        <v>1</v>
      </c>
      <c r="M1414" s="849">
        <v>1001</v>
      </c>
      <c r="N1414" s="849">
        <v>1</v>
      </c>
      <c r="O1414" s="849">
        <v>1002</v>
      </c>
      <c r="P1414" s="837">
        <v>0.33366633366633369</v>
      </c>
      <c r="Q1414" s="850">
        <v>1002</v>
      </c>
    </row>
    <row r="1415" spans="1:17" ht="14.4" customHeight="1" x14ac:dyDescent="0.3">
      <c r="A1415" s="831" t="s">
        <v>586</v>
      </c>
      <c r="B1415" s="832" t="s">
        <v>8086</v>
      </c>
      <c r="C1415" s="832" t="s">
        <v>6369</v>
      </c>
      <c r="D1415" s="832" t="s">
        <v>8105</v>
      </c>
      <c r="E1415" s="832" t="s">
        <v>8106</v>
      </c>
      <c r="F1415" s="849">
        <v>10</v>
      </c>
      <c r="G1415" s="849">
        <v>17790</v>
      </c>
      <c r="H1415" s="849">
        <v>3.222826086956522</v>
      </c>
      <c r="I1415" s="849">
        <v>1779</v>
      </c>
      <c r="J1415" s="849">
        <v>3</v>
      </c>
      <c r="K1415" s="849">
        <v>5520</v>
      </c>
      <c r="L1415" s="849">
        <v>1</v>
      </c>
      <c r="M1415" s="849">
        <v>1840</v>
      </c>
      <c r="N1415" s="849"/>
      <c r="O1415" s="849"/>
      <c r="P1415" s="837"/>
      <c r="Q1415" s="850"/>
    </row>
    <row r="1416" spans="1:17" ht="14.4" customHeight="1" x14ac:dyDescent="0.3">
      <c r="A1416" s="831" t="s">
        <v>586</v>
      </c>
      <c r="B1416" s="832" t="s">
        <v>8086</v>
      </c>
      <c r="C1416" s="832" t="s">
        <v>6369</v>
      </c>
      <c r="D1416" s="832" t="s">
        <v>2159</v>
      </c>
      <c r="E1416" s="832" t="s">
        <v>7837</v>
      </c>
      <c r="F1416" s="849">
        <v>1</v>
      </c>
      <c r="G1416" s="849">
        <v>1193</v>
      </c>
      <c r="H1416" s="849">
        <v>0.97070789259560619</v>
      </c>
      <c r="I1416" s="849">
        <v>1193</v>
      </c>
      <c r="J1416" s="849">
        <v>1</v>
      </c>
      <c r="K1416" s="849">
        <v>1229</v>
      </c>
      <c r="L1416" s="849">
        <v>1</v>
      </c>
      <c r="M1416" s="849">
        <v>1229</v>
      </c>
      <c r="N1416" s="849"/>
      <c r="O1416" s="849"/>
      <c r="P1416" s="837"/>
      <c r="Q1416" s="850"/>
    </row>
    <row r="1417" spans="1:17" ht="14.4" customHeight="1" x14ac:dyDescent="0.3">
      <c r="A1417" s="831" t="s">
        <v>586</v>
      </c>
      <c r="B1417" s="832" t="s">
        <v>8086</v>
      </c>
      <c r="C1417" s="832" t="s">
        <v>6369</v>
      </c>
      <c r="D1417" s="832" t="s">
        <v>7842</v>
      </c>
      <c r="E1417" s="832" t="s">
        <v>7843</v>
      </c>
      <c r="F1417" s="849">
        <v>1</v>
      </c>
      <c r="G1417" s="849">
        <v>691</v>
      </c>
      <c r="H1417" s="849">
        <v>0.48661971830985917</v>
      </c>
      <c r="I1417" s="849">
        <v>691</v>
      </c>
      <c r="J1417" s="849">
        <v>2</v>
      </c>
      <c r="K1417" s="849">
        <v>1420</v>
      </c>
      <c r="L1417" s="849">
        <v>1</v>
      </c>
      <c r="M1417" s="849">
        <v>710</v>
      </c>
      <c r="N1417" s="849"/>
      <c r="O1417" s="849"/>
      <c r="P1417" s="837"/>
      <c r="Q1417" s="850"/>
    </row>
    <row r="1418" spans="1:17" ht="14.4" customHeight="1" x14ac:dyDescent="0.3">
      <c r="A1418" s="831" t="s">
        <v>586</v>
      </c>
      <c r="B1418" s="832" t="s">
        <v>8086</v>
      </c>
      <c r="C1418" s="832" t="s">
        <v>6369</v>
      </c>
      <c r="D1418" s="832" t="s">
        <v>8107</v>
      </c>
      <c r="E1418" s="832" t="s">
        <v>8108</v>
      </c>
      <c r="F1418" s="849">
        <v>1</v>
      </c>
      <c r="G1418" s="849">
        <v>3524</v>
      </c>
      <c r="H1418" s="849">
        <v>0.48076398362892225</v>
      </c>
      <c r="I1418" s="849">
        <v>3524</v>
      </c>
      <c r="J1418" s="849">
        <v>2</v>
      </c>
      <c r="K1418" s="849">
        <v>7330</v>
      </c>
      <c r="L1418" s="849">
        <v>1</v>
      </c>
      <c r="M1418" s="849">
        <v>3665</v>
      </c>
      <c r="N1418" s="849"/>
      <c r="O1418" s="849"/>
      <c r="P1418" s="837"/>
      <c r="Q1418" s="850"/>
    </row>
    <row r="1419" spans="1:17" ht="14.4" customHeight="1" x14ac:dyDescent="0.3">
      <c r="A1419" s="831" t="s">
        <v>586</v>
      </c>
      <c r="B1419" s="832" t="s">
        <v>8086</v>
      </c>
      <c r="C1419" s="832" t="s">
        <v>6369</v>
      </c>
      <c r="D1419" s="832" t="s">
        <v>8109</v>
      </c>
      <c r="E1419" s="832" t="s">
        <v>8110</v>
      </c>
      <c r="F1419" s="849"/>
      <c r="G1419" s="849"/>
      <c r="H1419" s="849"/>
      <c r="I1419" s="849"/>
      <c r="J1419" s="849">
        <v>1</v>
      </c>
      <c r="K1419" s="849">
        <v>16633</v>
      </c>
      <c r="L1419" s="849">
        <v>1</v>
      </c>
      <c r="M1419" s="849">
        <v>16633</v>
      </c>
      <c r="N1419" s="849"/>
      <c r="O1419" s="849"/>
      <c r="P1419" s="837"/>
      <c r="Q1419" s="850"/>
    </row>
    <row r="1420" spans="1:17" ht="14.4" customHeight="1" x14ac:dyDescent="0.3">
      <c r="A1420" s="831" t="s">
        <v>586</v>
      </c>
      <c r="B1420" s="832" t="s">
        <v>8086</v>
      </c>
      <c r="C1420" s="832" t="s">
        <v>6369</v>
      </c>
      <c r="D1420" s="832" t="s">
        <v>6528</v>
      </c>
      <c r="E1420" s="832" t="s">
        <v>6529</v>
      </c>
      <c r="F1420" s="849">
        <v>1</v>
      </c>
      <c r="G1420" s="849">
        <v>1321</v>
      </c>
      <c r="H1420" s="849"/>
      <c r="I1420" s="849">
        <v>1321</v>
      </c>
      <c r="J1420" s="849"/>
      <c r="K1420" s="849"/>
      <c r="L1420" s="849"/>
      <c r="M1420" s="849"/>
      <c r="N1420" s="849"/>
      <c r="O1420" s="849"/>
      <c r="P1420" s="837"/>
      <c r="Q1420" s="850"/>
    </row>
    <row r="1421" spans="1:17" ht="14.4" customHeight="1" x14ac:dyDescent="0.3">
      <c r="A1421" s="831" t="s">
        <v>586</v>
      </c>
      <c r="B1421" s="832" t="s">
        <v>8086</v>
      </c>
      <c r="C1421" s="832" t="s">
        <v>6369</v>
      </c>
      <c r="D1421" s="832" t="s">
        <v>7864</v>
      </c>
      <c r="E1421" s="832" t="s">
        <v>7865</v>
      </c>
      <c r="F1421" s="849">
        <v>1</v>
      </c>
      <c r="G1421" s="849">
        <v>1803</v>
      </c>
      <c r="H1421" s="849">
        <v>0.4902120717781403</v>
      </c>
      <c r="I1421" s="849">
        <v>1803</v>
      </c>
      <c r="J1421" s="849">
        <v>2</v>
      </c>
      <c r="K1421" s="849">
        <v>3678</v>
      </c>
      <c r="L1421" s="849">
        <v>1</v>
      </c>
      <c r="M1421" s="849">
        <v>1839</v>
      </c>
      <c r="N1421" s="849"/>
      <c r="O1421" s="849"/>
      <c r="P1421" s="837"/>
      <c r="Q1421" s="850"/>
    </row>
    <row r="1422" spans="1:17" ht="14.4" customHeight="1" x14ac:dyDescent="0.3">
      <c r="A1422" s="831" t="s">
        <v>586</v>
      </c>
      <c r="B1422" s="832" t="s">
        <v>8086</v>
      </c>
      <c r="C1422" s="832" t="s">
        <v>6369</v>
      </c>
      <c r="D1422" s="832" t="s">
        <v>8111</v>
      </c>
      <c r="E1422" s="832" t="s">
        <v>8112</v>
      </c>
      <c r="F1422" s="849">
        <v>1</v>
      </c>
      <c r="G1422" s="849">
        <v>2206</v>
      </c>
      <c r="H1422" s="849">
        <v>0.98923766816143499</v>
      </c>
      <c r="I1422" s="849">
        <v>2206</v>
      </c>
      <c r="J1422" s="849">
        <v>1</v>
      </c>
      <c r="K1422" s="849">
        <v>2230</v>
      </c>
      <c r="L1422" s="849">
        <v>1</v>
      </c>
      <c r="M1422" s="849">
        <v>2230</v>
      </c>
      <c r="N1422" s="849"/>
      <c r="O1422" s="849"/>
      <c r="P1422" s="837"/>
      <c r="Q1422" s="850"/>
    </row>
    <row r="1423" spans="1:17" ht="14.4" customHeight="1" x14ac:dyDescent="0.3">
      <c r="A1423" s="831" t="s">
        <v>586</v>
      </c>
      <c r="B1423" s="832" t="s">
        <v>8086</v>
      </c>
      <c r="C1423" s="832" t="s">
        <v>6369</v>
      </c>
      <c r="D1423" s="832" t="s">
        <v>8113</v>
      </c>
      <c r="E1423" s="832" t="s">
        <v>8114</v>
      </c>
      <c r="F1423" s="849"/>
      <c r="G1423" s="849"/>
      <c r="H1423" s="849"/>
      <c r="I1423" s="849"/>
      <c r="J1423" s="849">
        <v>1</v>
      </c>
      <c r="K1423" s="849">
        <v>5228</v>
      </c>
      <c r="L1423" s="849">
        <v>1</v>
      </c>
      <c r="M1423" s="849">
        <v>5228</v>
      </c>
      <c r="N1423" s="849"/>
      <c r="O1423" s="849"/>
      <c r="P1423" s="837"/>
      <c r="Q1423" s="850"/>
    </row>
    <row r="1424" spans="1:17" ht="14.4" customHeight="1" x14ac:dyDescent="0.3">
      <c r="A1424" s="831" t="s">
        <v>586</v>
      </c>
      <c r="B1424" s="832" t="s">
        <v>8086</v>
      </c>
      <c r="C1424" s="832" t="s">
        <v>6369</v>
      </c>
      <c r="D1424" s="832" t="s">
        <v>8115</v>
      </c>
      <c r="E1424" s="832" t="s">
        <v>8116</v>
      </c>
      <c r="F1424" s="849">
        <v>1</v>
      </c>
      <c r="G1424" s="849">
        <v>1867</v>
      </c>
      <c r="H1424" s="849">
        <v>0.974934725848564</v>
      </c>
      <c r="I1424" s="849">
        <v>1867</v>
      </c>
      <c r="J1424" s="849">
        <v>1</v>
      </c>
      <c r="K1424" s="849">
        <v>1915</v>
      </c>
      <c r="L1424" s="849">
        <v>1</v>
      </c>
      <c r="M1424" s="849">
        <v>1915</v>
      </c>
      <c r="N1424" s="849"/>
      <c r="O1424" s="849"/>
      <c r="P1424" s="837"/>
      <c r="Q1424" s="850"/>
    </row>
    <row r="1425" spans="1:17" ht="14.4" customHeight="1" x14ac:dyDescent="0.3">
      <c r="A1425" s="831" t="s">
        <v>586</v>
      </c>
      <c r="B1425" s="832" t="s">
        <v>8086</v>
      </c>
      <c r="C1425" s="832" t="s">
        <v>6369</v>
      </c>
      <c r="D1425" s="832" t="s">
        <v>8117</v>
      </c>
      <c r="E1425" s="832" t="s">
        <v>8118</v>
      </c>
      <c r="F1425" s="849">
        <v>1</v>
      </c>
      <c r="G1425" s="849">
        <v>3941</v>
      </c>
      <c r="H1425" s="849"/>
      <c r="I1425" s="849">
        <v>3941</v>
      </c>
      <c r="J1425" s="849"/>
      <c r="K1425" s="849"/>
      <c r="L1425" s="849"/>
      <c r="M1425" s="849"/>
      <c r="N1425" s="849"/>
      <c r="O1425" s="849"/>
      <c r="P1425" s="837"/>
      <c r="Q1425" s="850"/>
    </row>
    <row r="1426" spans="1:17" ht="14.4" customHeight="1" x14ac:dyDescent="0.3">
      <c r="A1426" s="831" t="s">
        <v>586</v>
      </c>
      <c r="B1426" s="832" t="s">
        <v>8086</v>
      </c>
      <c r="C1426" s="832" t="s">
        <v>6369</v>
      </c>
      <c r="D1426" s="832" t="s">
        <v>8117</v>
      </c>
      <c r="E1426" s="832" t="s">
        <v>8119</v>
      </c>
      <c r="F1426" s="849"/>
      <c r="G1426" s="849"/>
      <c r="H1426" s="849"/>
      <c r="I1426" s="849"/>
      <c r="J1426" s="849">
        <v>1</v>
      </c>
      <c r="K1426" s="849">
        <v>3961</v>
      </c>
      <c r="L1426" s="849">
        <v>1</v>
      </c>
      <c r="M1426" s="849">
        <v>3961</v>
      </c>
      <c r="N1426" s="849"/>
      <c r="O1426" s="849"/>
      <c r="P1426" s="837"/>
      <c r="Q1426" s="850"/>
    </row>
    <row r="1427" spans="1:17" ht="14.4" customHeight="1" x14ac:dyDescent="0.3">
      <c r="A1427" s="831" t="s">
        <v>586</v>
      </c>
      <c r="B1427" s="832" t="s">
        <v>8086</v>
      </c>
      <c r="C1427" s="832" t="s">
        <v>6369</v>
      </c>
      <c r="D1427" s="832" t="s">
        <v>8120</v>
      </c>
      <c r="E1427" s="832" t="s">
        <v>8121</v>
      </c>
      <c r="F1427" s="849"/>
      <c r="G1427" s="849"/>
      <c r="H1427" s="849"/>
      <c r="I1427" s="849"/>
      <c r="J1427" s="849"/>
      <c r="K1427" s="849"/>
      <c r="L1427" s="849"/>
      <c r="M1427" s="849"/>
      <c r="N1427" s="849">
        <v>1</v>
      </c>
      <c r="O1427" s="849">
        <v>9798</v>
      </c>
      <c r="P1427" s="837"/>
      <c r="Q1427" s="850">
        <v>9798</v>
      </c>
    </row>
    <row r="1428" spans="1:17" ht="14.4" customHeight="1" x14ac:dyDescent="0.3">
      <c r="A1428" s="831" t="s">
        <v>586</v>
      </c>
      <c r="B1428" s="832" t="s">
        <v>8086</v>
      </c>
      <c r="C1428" s="832" t="s">
        <v>6369</v>
      </c>
      <c r="D1428" s="832" t="s">
        <v>8122</v>
      </c>
      <c r="E1428" s="832" t="s">
        <v>8123</v>
      </c>
      <c r="F1428" s="849"/>
      <c r="G1428" s="849"/>
      <c r="H1428" s="849"/>
      <c r="I1428" s="849"/>
      <c r="J1428" s="849">
        <v>1</v>
      </c>
      <c r="K1428" s="849">
        <v>2348</v>
      </c>
      <c r="L1428" s="849">
        <v>1</v>
      </c>
      <c r="M1428" s="849">
        <v>2348</v>
      </c>
      <c r="N1428" s="849"/>
      <c r="O1428" s="849"/>
      <c r="P1428" s="837"/>
      <c r="Q1428" s="850"/>
    </row>
    <row r="1429" spans="1:17" ht="14.4" customHeight="1" x14ac:dyDescent="0.3">
      <c r="A1429" s="831" t="s">
        <v>586</v>
      </c>
      <c r="B1429" s="832" t="s">
        <v>8124</v>
      </c>
      <c r="C1429" s="832" t="s">
        <v>6369</v>
      </c>
      <c r="D1429" s="832" t="s">
        <v>8125</v>
      </c>
      <c r="E1429" s="832" t="s">
        <v>8126</v>
      </c>
      <c r="F1429" s="849"/>
      <c r="G1429" s="849"/>
      <c r="H1429" s="849"/>
      <c r="I1429" s="849"/>
      <c r="J1429" s="849"/>
      <c r="K1429" s="849"/>
      <c r="L1429" s="849"/>
      <c r="M1429" s="849"/>
      <c r="N1429" s="849">
        <v>1</v>
      </c>
      <c r="O1429" s="849">
        <v>137</v>
      </c>
      <c r="P1429" s="837"/>
      <c r="Q1429" s="850">
        <v>137</v>
      </c>
    </row>
    <row r="1430" spans="1:17" ht="14.4" customHeight="1" x14ac:dyDescent="0.3">
      <c r="A1430" s="831" t="s">
        <v>586</v>
      </c>
      <c r="B1430" s="832" t="s">
        <v>8124</v>
      </c>
      <c r="C1430" s="832" t="s">
        <v>6369</v>
      </c>
      <c r="D1430" s="832" t="s">
        <v>8127</v>
      </c>
      <c r="E1430" s="832" t="s">
        <v>8128</v>
      </c>
      <c r="F1430" s="849"/>
      <c r="G1430" s="849"/>
      <c r="H1430" s="849"/>
      <c r="I1430" s="849"/>
      <c r="J1430" s="849"/>
      <c r="K1430" s="849"/>
      <c r="L1430" s="849"/>
      <c r="M1430" s="849"/>
      <c r="N1430" s="849">
        <v>7</v>
      </c>
      <c r="O1430" s="849">
        <v>672</v>
      </c>
      <c r="P1430" s="837"/>
      <c r="Q1430" s="850">
        <v>96</v>
      </c>
    </row>
    <row r="1431" spans="1:17" ht="14.4" customHeight="1" x14ac:dyDescent="0.3">
      <c r="A1431" s="831" t="s">
        <v>586</v>
      </c>
      <c r="B1431" s="832" t="s">
        <v>8124</v>
      </c>
      <c r="C1431" s="832" t="s">
        <v>6369</v>
      </c>
      <c r="D1431" s="832" t="s">
        <v>8129</v>
      </c>
      <c r="E1431" s="832" t="s">
        <v>8130</v>
      </c>
      <c r="F1431" s="849"/>
      <c r="G1431" s="849"/>
      <c r="H1431" s="849"/>
      <c r="I1431" s="849"/>
      <c r="J1431" s="849"/>
      <c r="K1431" s="849"/>
      <c r="L1431" s="849"/>
      <c r="M1431" s="849"/>
      <c r="N1431" s="849">
        <v>2</v>
      </c>
      <c r="O1431" s="849">
        <v>4080</v>
      </c>
      <c r="P1431" s="837"/>
      <c r="Q1431" s="850">
        <v>2040</v>
      </c>
    </row>
    <row r="1432" spans="1:17" ht="14.4" customHeight="1" x14ac:dyDescent="0.3">
      <c r="A1432" s="831" t="s">
        <v>586</v>
      </c>
      <c r="B1432" s="832" t="s">
        <v>8124</v>
      </c>
      <c r="C1432" s="832" t="s">
        <v>6369</v>
      </c>
      <c r="D1432" s="832" t="s">
        <v>8131</v>
      </c>
      <c r="E1432" s="832" t="s">
        <v>8132</v>
      </c>
      <c r="F1432" s="849">
        <v>3</v>
      </c>
      <c r="G1432" s="849">
        <v>1032</v>
      </c>
      <c r="H1432" s="849">
        <v>2.858725761772853</v>
      </c>
      <c r="I1432" s="849">
        <v>344</v>
      </c>
      <c r="J1432" s="849">
        <v>1</v>
      </c>
      <c r="K1432" s="849">
        <v>361</v>
      </c>
      <c r="L1432" s="849">
        <v>1</v>
      </c>
      <c r="M1432" s="849">
        <v>361</v>
      </c>
      <c r="N1432" s="849">
        <v>3</v>
      </c>
      <c r="O1432" s="849">
        <v>1086</v>
      </c>
      <c r="P1432" s="837">
        <v>3.0083102493074794</v>
      </c>
      <c r="Q1432" s="850">
        <v>362</v>
      </c>
    </row>
    <row r="1433" spans="1:17" ht="14.4" customHeight="1" x14ac:dyDescent="0.3">
      <c r="A1433" s="831" t="s">
        <v>586</v>
      </c>
      <c r="B1433" s="832" t="s">
        <v>8124</v>
      </c>
      <c r="C1433" s="832" t="s">
        <v>6369</v>
      </c>
      <c r="D1433" s="832" t="s">
        <v>8133</v>
      </c>
      <c r="E1433" s="832" t="s">
        <v>8134</v>
      </c>
      <c r="F1433" s="849"/>
      <c r="G1433" s="849"/>
      <c r="H1433" s="849"/>
      <c r="I1433" s="849"/>
      <c r="J1433" s="849"/>
      <c r="K1433" s="849"/>
      <c r="L1433" s="849"/>
      <c r="M1433" s="849"/>
      <c r="N1433" s="849">
        <v>2</v>
      </c>
      <c r="O1433" s="849">
        <v>1960</v>
      </c>
      <c r="P1433" s="837"/>
      <c r="Q1433" s="850">
        <v>980</v>
      </c>
    </row>
    <row r="1434" spans="1:17" ht="14.4" customHeight="1" x14ac:dyDescent="0.3">
      <c r="A1434" s="831" t="s">
        <v>586</v>
      </c>
      <c r="B1434" s="832" t="s">
        <v>8124</v>
      </c>
      <c r="C1434" s="832" t="s">
        <v>6369</v>
      </c>
      <c r="D1434" s="832" t="s">
        <v>8135</v>
      </c>
      <c r="E1434" s="832" t="s">
        <v>8136</v>
      </c>
      <c r="F1434" s="849"/>
      <c r="G1434" s="849"/>
      <c r="H1434" s="849"/>
      <c r="I1434" s="849"/>
      <c r="J1434" s="849"/>
      <c r="K1434" s="849"/>
      <c r="L1434" s="849"/>
      <c r="M1434" s="849"/>
      <c r="N1434" s="849">
        <v>5</v>
      </c>
      <c r="O1434" s="849">
        <v>1900</v>
      </c>
      <c r="P1434" s="837"/>
      <c r="Q1434" s="850">
        <v>380</v>
      </c>
    </row>
    <row r="1435" spans="1:17" ht="14.4" customHeight="1" x14ac:dyDescent="0.3">
      <c r="A1435" s="831" t="s">
        <v>586</v>
      </c>
      <c r="B1435" s="832" t="s">
        <v>8124</v>
      </c>
      <c r="C1435" s="832" t="s">
        <v>6369</v>
      </c>
      <c r="D1435" s="832" t="s">
        <v>8137</v>
      </c>
      <c r="E1435" s="832" t="s">
        <v>8138</v>
      </c>
      <c r="F1435" s="849"/>
      <c r="G1435" s="849"/>
      <c r="H1435" s="849"/>
      <c r="I1435" s="849"/>
      <c r="J1435" s="849"/>
      <c r="K1435" s="849"/>
      <c r="L1435" s="849"/>
      <c r="M1435" s="849"/>
      <c r="N1435" s="849">
        <v>11</v>
      </c>
      <c r="O1435" s="849">
        <v>2761</v>
      </c>
      <c r="P1435" s="837"/>
      <c r="Q1435" s="850">
        <v>251</v>
      </c>
    </row>
    <row r="1436" spans="1:17" ht="14.4" customHeight="1" x14ac:dyDescent="0.3">
      <c r="A1436" s="831" t="s">
        <v>586</v>
      </c>
      <c r="B1436" s="832" t="s">
        <v>8124</v>
      </c>
      <c r="C1436" s="832" t="s">
        <v>6369</v>
      </c>
      <c r="D1436" s="832" t="s">
        <v>8139</v>
      </c>
      <c r="E1436" s="832" t="s">
        <v>8140</v>
      </c>
      <c r="F1436" s="849"/>
      <c r="G1436" s="849"/>
      <c r="H1436" s="849"/>
      <c r="I1436" s="849"/>
      <c r="J1436" s="849">
        <v>1</v>
      </c>
      <c r="K1436" s="849">
        <v>7318</v>
      </c>
      <c r="L1436" s="849">
        <v>1</v>
      </c>
      <c r="M1436" s="849">
        <v>7318</v>
      </c>
      <c r="N1436" s="849"/>
      <c r="O1436" s="849"/>
      <c r="P1436" s="837"/>
      <c r="Q1436" s="850"/>
    </row>
    <row r="1437" spans="1:17" ht="14.4" customHeight="1" x14ac:dyDescent="0.3">
      <c r="A1437" s="831" t="s">
        <v>586</v>
      </c>
      <c r="B1437" s="832" t="s">
        <v>8124</v>
      </c>
      <c r="C1437" s="832" t="s">
        <v>6369</v>
      </c>
      <c r="D1437" s="832" t="s">
        <v>8141</v>
      </c>
      <c r="E1437" s="832" t="s">
        <v>8142</v>
      </c>
      <c r="F1437" s="849">
        <v>1</v>
      </c>
      <c r="G1437" s="849">
        <v>5315</v>
      </c>
      <c r="H1437" s="849"/>
      <c r="I1437" s="849">
        <v>5315</v>
      </c>
      <c r="J1437" s="849"/>
      <c r="K1437" s="849"/>
      <c r="L1437" s="849"/>
      <c r="M1437" s="849"/>
      <c r="N1437" s="849"/>
      <c r="O1437" s="849"/>
      <c r="P1437" s="837"/>
      <c r="Q1437" s="850"/>
    </row>
    <row r="1438" spans="1:17" ht="14.4" customHeight="1" x14ac:dyDescent="0.3">
      <c r="A1438" s="831" t="s">
        <v>586</v>
      </c>
      <c r="B1438" s="832" t="s">
        <v>8124</v>
      </c>
      <c r="C1438" s="832" t="s">
        <v>6369</v>
      </c>
      <c r="D1438" s="832" t="s">
        <v>7721</v>
      </c>
      <c r="E1438" s="832" t="s">
        <v>7722</v>
      </c>
      <c r="F1438" s="849">
        <v>1</v>
      </c>
      <c r="G1438" s="849">
        <v>2452</v>
      </c>
      <c r="H1438" s="849"/>
      <c r="I1438" s="849">
        <v>2452</v>
      </c>
      <c r="J1438" s="849"/>
      <c r="K1438" s="849"/>
      <c r="L1438" s="849"/>
      <c r="M1438" s="849"/>
      <c r="N1438" s="849"/>
      <c r="O1438" s="849"/>
      <c r="P1438" s="837"/>
      <c r="Q1438" s="850"/>
    </row>
    <row r="1439" spans="1:17" ht="14.4" customHeight="1" x14ac:dyDescent="0.3">
      <c r="A1439" s="831" t="s">
        <v>586</v>
      </c>
      <c r="B1439" s="832" t="s">
        <v>8124</v>
      </c>
      <c r="C1439" s="832" t="s">
        <v>6369</v>
      </c>
      <c r="D1439" s="832" t="s">
        <v>8143</v>
      </c>
      <c r="E1439" s="832" t="s">
        <v>8144</v>
      </c>
      <c r="F1439" s="849">
        <v>2</v>
      </c>
      <c r="G1439" s="849">
        <v>2332</v>
      </c>
      <c r="H1439" s="849"/>
      <c r="I1439" s="849">
        <v>1166</v>
      </c>
      <c r="J1439" s="849"/>
      <c r="K1439" s="849"/>
      <c r="L1439" s="849"/>
      <c r="M1439" s="849"/>
      <c r="N1439" s="849"/>
      <c r="O1439" s="849"/>
      <c r="P1439" s="837"/>
      <c r="Q1439" s="850"/>
    </row>
    <row r="1440" spans="1:17" ht="14.4" customHeight="1" x14ac:dyDescent="0.3">
      <c r="A1440" s="831" t="s">
        <v>586</v>
      </c>
      <c r="B1440" s="832" t="s">
        <v>8124</v>
      </c>
      <c r="C1440" s="832" t="s">
        <v>6369</v>
      </c>
      <c r="D1440" s="832" t="s">
        <v>6661</v>
      </c>
      <c r="E1440" s="832" t="s">
        <v>6662</v>
      </c>
      <c r="F1440" s="849">
        <v>1</v>
      </c>
      <c r="G1440" s="849">
        <v>819</v>
      </c>
      <c r="H1440" s="849"/>
      <c r="I1440" s="849">
        <v>819</v>
      </c>
      <c r="J1440" s="849"/>
      <c r="K1440" s="849"/>
      <c r="L1440" s="849"/>
      <c r="M1440" s="849"/>
      <c r="N1440" s="849"/>
      <c r="O1440" s="849"/>
      <c r="P1440" s="837"/>
      <c r="Q1440" s="850"/>
    </row>
    <row r="1441" spans="1:17" ht="14.4" customHeight="1" x14ac:dyDescent="0.3">
      <c r="A1441" s="831" t="s">
        <v>586</v>
      </c>
      <c r="B1441" s="832" t="s">
        <v>8124</v>
      </c>
      <c r="C1441" s="832" t="s">
        <v>6369</v>
      </c>
      <c r="D1441" s="832" t="s">
        <v>8101</v>
      </c>
      <c r="E1441" s="832" t="s">
        <v>8102</v>
      </c>
      <c r="F1441" s="849">
        <v>3</v>
      </c>
      <c r="G1441" s="849">
        <v>7962</v>
      </c>
      <c r="H1441" s="849"/>
      <c r="I1441" s="849">
        <v>2654</v>
      </c>
      <c r="J1441" s="849"/>
      <c r="K1441" s="849"/>
      <c r="L1441" s="849"/>
      <c r="M1441" s="849"/>
      <c r="N1441" s="849"/>
      <c r="O1441" s="849"/>
      <c r="P1441" s="837"/>
      <c r="Q1441" s="850"/>
    </row>
    <row r="1442" spans="1:17" ht="14.4" customHeight="1" x14ac:dyDescent="0.3">
      <c r="A1442" s="831" t="s">
        <v>586</v>
      </c>
      <c r="B1442" s="832" t="s">
        <v>8124</v>
      </c>
      <c r="C1442" s="832" t="s">
        <v>6369</v>
      </c>
      <c r="D1442" s="832" t="s">
        <v>8145</v>
      </c>
      <c r="E1442" s="832" t="s">
        <v>8146</v>
      </c>
      <c r="F1442" s="849"/>
      <c r="G1442" s="849"/>
      <c r="H1442" s="849"/>
      <c r="I1442" s="849"/>
      <c r="J1442" s="849"/>
      <c r="K1442" s="849"/>
      <c r="L1442" s="849"/>
      <c r="M1442" s="849"/>
      <c r="N1442" s="849">
        <v>12</v>
      </c>
      <c r="O1442" s="849">
        <v>4476</v>
      </c>
      <c r="P1442" s="837"/>
      <c r="Q1442" s="850">
        <v>373</v>
      </c>
    </row>
    <row r="1443" spans="1:17" ht="14.4" customHeight="1" x14ac:dyDescent="0.3">
      <c r="A1443" s="831" t="s">
        <v>586</v>
      </c>
      <c r="B1443" s="832" t="s">
        <v>8124</v>
      </c>
      <c r="C1443" s="832" t="s">
        <v>6369</v>
      </c>
      <c r="D1443" s="832" t="s">
        <v>8147</v>
      </c>
      <c r="E1443" s="832" t="s">
        <v>8148</v>
      </c>
      <c r="F1443" s="849">
        <v>9</v>
      </c>
      <c r="G1443" s="849">
        <v>22068</v>
      </c>
      <c r="H1443" s="849">
        <v>1.0771183131589224</v>
      </c>
      <c r="I1443" s="849">
        <v>2452</v>
      </c>
      <c r="J1443" s="849">
        <v>8</v>
      </c>
      <c r="K1443" s="849">
        <v>20488</v>
      </c>
      <c r="L1443" s="849">
        <v>1</v>
      </c>
      <c r="M1443" s="849">
        <v>2561</v>
      </c>
      <c r="N1443" s="849">
        <v>9</v>
      </c>
      <c r="O1443" s="849">
        <v>23076</v>
      </c>
      <c r="P1443" s="837">
        <v>1.1263178445919562</v>
      </c>
      <c r="Q1443" s="850">
        <v>2564</v>
      </c>
    </row>
    <row r="1444" spans="1:17" ht="14.4" customHeight="1" x14ac:dyDescent="0.3">
      <c r="A1444" s="831" t="s">
        <v>586</v>
      </c>
      <c r="B1444" s="832" t="s">
        <v>8124</v>
      </c>
      <c r="C1444" s="832" t="s">
        <v>6369</v>
      </c>
      <c r="D1444" s="832" t="s">
        <v>8149</v>
      </c>
      <c r="E1444" s="832" t="s">
        <v>8150</v>
      </c>
      <c r="F1444" s="849"/>
      <c r="G1444" s="849"/>
      <c r="H1444" s="849"/>
      <c r="I1444" s="849"/>
      <c r="J1444" s="849"/>
      <c r="K1444" s="849"/>
      <c r="L1444" s="849"/>
      <c r="M1444" s="849"/>
      <c r="N1444" s="849">
        <v>1</v>
      </c>
      <c r="O1444" s="849">
        <v>3121</v>
      </c>
      <c r="P1444" s="837"/>
      <c r="Q1444" s="850">
        <v>3121</v>
      </c>
    </row>
    <row r="1445" spans="1:17" ht="14.4" customHeight="1" x14ac:dyDescent="0.3">
      <c r="A1445" s="831" t="s">
        <v>586</v>
      </c>
      <c r="B1445" s="832" t="s">
        <v>8124</v>
      </c>
      <c r="C1445" s="832" t="s">
        <v>6369</v>
      </c>
      <c r="D1445" s="832" t="s">
        <v>8151</v>
      </c>
      <c r="E1445" s="832" t="s">
        <v>8152</v>
      </c>
      <c r="F1445" s="849"/>
      <c r="G1445" s="849"/>
      <c r="H1445" s="849"/>
      <c r="I1445" s="849"/>
      <c r="J1445" s="849"/>
      <c r="K1445" s="849"/>
      <c r="L1445" s="849"/>
      <c r="M1445" s="849"/>
      <c r="N1445" s="849">
        <v>3</v>
      </c>
      <c r="O1445" s="849">
        <v>1935</v>
      </c>
      <c r="P1445" s="837"/>
      <c r="Q1445" s="850">
        <v>645</v>
      </c>
    </row>
    <row r="1446" spans="1:17" ht="14.4" customHeight="1" x14ac:dyDescent="0.3">
      <c r="A1446" s="831" t="s">
        <v>586</v>
      </c>
      <c r="B1446" s="832" t="s">
        <v>8124</v>
      </c>
      <c r="C1446" s="832" t="s">
        <v>6369</v>
      </c>
      <c r="D1446" s="832" t="s">
        <v>8153</v>
      </c>
      <c r="E1446" s="832" t="s">
        <v>8154</v>
      </c>
      <c r="F1446" s="849">
        <v>2</v>
      </c>
      <c r="G1446" s="849">
        <v>2950</v>
      </c>
      <c r="H1446" s="849">
        <v>0.95284237726098187</v>
      </c>
      <c r="I1446" s="849">
        <v>1475</v>
      </c>
      <c r="J1446" s="849">
        <v>2</v>
      </c>
      <c r="K1446" s="849">
        <v>3096</v>
      </c>
      <c r="L1446" s="849">
        <v>1</v>
      </c>
      <c r="M1446" s="849">
        <v>1548</v>
      </c>
      <c r="N1446" s="849">
        <v>4</v>
      </c>
      <c r="O1446" s="849">
        <v>6196</v>
      </c>
      <c r="P1446" s="837">
        <v>2.0012919896640828</v>
      </c>
      <c r="Q1446" s="850">
        <v>1549</v>
      </c>
    </row>
    <row r="1447" spans="1:17" ht="14.4" customHeight="1" x14ac:dyDescent="0.3">
      <c r="A1447" s="831" t="s">
        <v>586</v>
      </c>
      <c r="B1447" s="832" t="s">
        <v>8124</v>
      </c>
      <c r="C1447" s="832" t="s">
        <v>6369</v>
      </c>
      <c r="D1447" s="832" t="s">
        <v>8155</v>
      </c>
      <c r="E1447" s="832" t="s">
        <v>8156</v>
      </c>
      <c r="F1447" s="849">
        <v>1</v>
      </c>
      <c r="G1447" s="849">
        <v>3163</v>
      </c>
      <c r="H1447" s="849">
        <v>0.47808343409915355</v>
      </c>
      <c r="I1447" s="849">
        <v>3163</v>
      </c>
      <c r="J1447" s="849">
        <v>2</v>
      </c>
      <c r="K1447" s="849">
        <v>6616</v>
      </c>
      <c r="L1447" s="849">
        <v>1</v>
      </c>
      <c r="M1447" s="849">
        <v>3308</v>
      </c>
      <c r="N1447" s="849">
        <v>1</v>
      </c>
      <c r="O1447" s="849">
        <v>3310</v>
      </c>
      <c r="P1447" s="837">
        <v>0.50030229746070132</v>
      </c>
      <c r="Q1447" s="850">
        <v>3310</v>
      </c>
    </row>
    <row r="1448" spans="1:17" ht="14.4" customHeight="1" x14ac:dyDescent="0.3">
      <c r="A1448" s="831" t="s">
        <v>586</v>
      </c>
      <c r="B1448" s="832" t="s">
        <v>8157</v>
      </c>
      <c r="C1448" s="832" t="s">
        <v>6374</v>
      </c>
      <c r="D1448" s="832" t="s">
        <v>6755</v>
      </c>
      <c r="E1448" s="832" t="s">
        <v>6756</v>
      </c>
      <c r="F1448" s="849">
        <v>4</v>
      </c>
      <c r="G1448" s="849">
        <v>4427.2</v>
      </c>
      <c r="H1448" s="849"/>
      <c r="I1448" s="849">
        <v>1106.8</v>
      </c>
      <c r="J1448" s="849"/>
      <c r="K1448" s="849"/>
      <c r="L1448" s="849"/>
      <c r="M1448" s="849"/>
      <c r="N1448" s="849"/>
      <c r="O1448" s="849"/>
      <c r="P1448" s="837"/>
      <c r="Q1448" s="850"/>
    </row>
    <row r="1449" spans="1:17" ht="14.4" customHeight="1" x14ac:dyDescent="0.3">
      <c r="A1449" s="831" t="s">
        <v>586</v>
      </c>
      <c r="B1449" s="832" t="s">
        <v>8157</v>
      </c>
      <c r="C1449" s="832" t="s">
        <v>6374</v>
      </c>
      <c r="D1449" s="832" t="s">
        <v>6787</v>
      </c>
      <c r="E1449" s="832" t="s">
        <v>6788</v>
      </c>
      <c r="F1449" s="849">
        <v>6</v>
      </c>
      <c r="G1449" s="849">
        <v>1315.2</v>
      </c>
      <c r="H1449" s="849"/>
      <c r="I1449" s="849">
        <v>219.20000000000002</v>
      </c>
      <c r="J1449" s="849"/>
      <c r="K1449" s="849"/>
      <c r="L1449" s="849"/>
      <c r="M1449" s="849"/>
      <c r="N1449" s="849"/>
      <c r="O1449" s="849"/>
      <c r="P1449" s="837"/>
      <c r="Q1449" s="850"/>
    </row>
    <row r="1450" spans="1:17" ht="14.4" customHeight="1" x14ac:dyDescent="0.3">
      <c r="A1450" s="831" t="s">
        <v>586</v>
      </c>
      <c r="B1450" s="832" t="s">
        <v>8157</v>
      </c>
      <c r="C1450" s="832" t="s">
        <v>6374</v>
      </c>
      <c r="D1450" s="832" t="s">
        <v>6809</v>
      </c>
      <c r="E1450" s="832" t="s">
        <v>1186</v>
      </c>
      <c r="F1450" s="849">
        <v>1.2</v>
      </c>
      <c r="G1450" s="849">
        <v>926.57</v>
      </c>
      <c r="H1450" s="849"/>
      <c r="I1450" s="849">
        <v>772.14166666666677</v>
      </c>
      <c r="J1450" s="849"/>
      <c r="K1450" s="849"/>
      <c r="L1450" s="849"/>
      <c r="M1450" s="849"/>
      <c r="N1450" s="849"/>
      <c r="O1450" s="849"/>
      <c r="P1450" s="837"/>
      <c r="Q1450" s="850"/>
    </row>
    <row r="1451" spans="1:17" ht="14.4" customHeight="1" x14ac:dyDescent="0.3">
      <c r="A1451" s="831" t="s">
        <v>586</v>
      </c>
      <c r="B1451" s="832" t="s">
        <v>8157</v>
      </c>
      <c r="C1451" s="832" t="s">
        <v>6570</v>
      </c>
      <c r="D1451" s="832" t="s">
        <v>7386</v>
      </c>
      <c r="E1451" s="832" t="s">
        <v>7387</v>
      </c>
      <c r="F1451" s="849">
        <v>3</v>
      </c>
      <c r="G1451" s="849">
        <v>3227.25</v>
      </c>
      <c r="H1451" s="849"/>
      <c r="I1451" s="849">
        <v>1075.75</v>
      </c>
      <c r="J1451" s="849"/>
      <c r="K1451" s="849"/>
      <c r="L1451" s="849"/>
      <c r="M1451" s="849"/>
      <c r="N1451" s="849"/>
      <c r="O1451" s="849"/>
      <c r="P1451" s="837"/>
      <c r="Q1451" s="850"/>
    </row>
    <row r="1452" spans="1:17" ht="14.4" customHeight="1" x14ac:dyDescent="0.3">
      <c r="A1452" s="831" t="s">
        <v>586</v>
      </c>
      <c r="B1452" s="832" t="s">
        <v>8157</v>
      </c>
      <c r="C1452" s="832" t="s">
        <v>6369</v>
      </c>
      <c r="D1452" s="832" t="s">
        <v>6593</v>
      </c>
      <c r="E1452" s="832" t="s">
        <v>6594</v>
      </c>
      <c r="F1452" s="849">
        <v>3</v>
      </c>
      <c r="G1452" s="849">
        <v>2088</v>
      </c>
      <c r="H1452" s="849"/>
      <c r="I1452" s="849">
        <v>696</v>
      </c>
      <c r="J1452" s="849"/>
      <c r="K1452" s="849"/>
      <c r="L1452" s="849"/>
      <c r="M1452" s="849"/>
      <c r="N1452" s="849"/>
      <c r="O1452" s="849"/>
      <c r="P1452" s="837"/>
      <c r="Q1452" s="850"/>
    </row>
    <row r="1453" spans="1:17" ht="14.4" customHeight="1" x14ac:dyDescent="0.3">
      <c r="A1453" s="831" t="s">
        <v>586</v>
      </c>
      <c r="B1453" s="832" t="s">
        <v>8157</v>
      </c>
      <c r="C1453" s="832" t="s">
        <v>6369</v>
      </c>
      <c r="D1453" s="832" t="s">
        <v>7779</v>
      </c>
      <c r="E1453" s="832" t="s">
        <v>7780</v>
      </c>
      <c r="F1453" s="849">
        <v>17</v>
      </c>
      <c r="G1453" s="849">
        <v>0</v>
      </c>
      <c r="H1453" s="849"/>
      <c r="I1453" s="849">
        <v>0</v>
      </c>
      <c r="J1453" s="849"/>
      <c r="K1453" s="849"/>
      <c r="L1453" s="849"/>
      <c r="M1453" s="849"/>
      <c r="N1453" s="849"/>
      <c r="O1453" s="849"/>
      <c r="P1453" s="837"/>
      <c r="Q1453" s="850"/>
    </row>
    <row r="1454" spans="1:17" ht="14.4" customHeight="1" x14ac:dyDescent="0.3">
      <c r="A1454" s="831" t="s">
        <v>586</v>
      </c>
      <c r="B1454" s="832" t="s">
        <v>8157</v>
      </c>
      <c r="C1454" s="832" t="s">
        <v>6369</v>
      </c>
      <c r="D1454" s="832" t="s">
        <v>7787</v>
      </c>
      <c r="E1454" s="832" t="s">
        <v>7788</v>
      </c>
      <c r="F1454" s="849">
        <v>30</v>
      </c>
      <c r="G1454" s="849">
        <v>16200</v>
      </c>
      <c r="H1454" s="849"/>
      <c r="I1454" s="849">
        <v>540</v>
      </c>
      <c r="J1454" s="849"/>
      <c r="K1454" s="849"/>
      <c r="L1454" s="849"/>
      <c r="M1454" s="849"/>
      <c r="N1454" s="849"/>
      <c r="O1454" s="849"/>
      <c r="P1454" s="837"/>
      <c r="Q1454" s="850"/>
    </row>
    <row r="1455" spans="1:17" ht="14.4" customHeight="1" x14ac:dyDescent="0.3">
      <c r="A1455" s="831" t="s">
        <v>586</v>
      </c>
      <c r="B1455" s="832" t="s">
        <v>8157</v>
      </c>
      <c r="C1455" s="832" t="s">
        <v>6369</v>
      </c>
      <c r="D1455" s="832" t="s">
        <v>6474</v>
      </c>
      <c r="E1455" s="832" t="s">
        <v>6475</v>
      </c>
      <c r="F1455" s="849">
        <v>1</v>
      </c>
      <c r="G1455" s="849">
        <v>436</v>
      </c>
      <c r="H1455" s="849"/>
      <c r="I1455" s="849">
        <v>436</v>
      </c>
      <c r="J1455" s="849"/>
      <c r="K1455" s="849"/>
      <c r="L1455" s="849"/>
      <c r="M1455" s="849"/>
      <c r="N1455" s="849"/>
      <c r="O1455" s="849"/>
      <c r="P1455" s="837"/>
      <c r="Q1455" s="850"/>
    </row>
    <row r="1456" spans="1:17" ht="14.4" customHeight="1" x14ac:dyDescent="0.3">
      <c r="A1456" s="831" t="s">
        <v>586</v>
      </c>
      <c r="B1456" s="832" t="s">
        <v>8157</v>
      </c>
      <c r="C1456" s="832" t="s">
        <v>6369</v>
      </c>
      <c r="D1456" s="832" t="s">
        <v>6370</v>
      </c>
      <c r="E1456" s="832" t="s">
        <v>6371</v>
      </c>
      <c r="F1456" s="849">
        <v>1</v>
      </c>
      <c r="G1456" s="849">
        <v>235</v>
      </c>
      <c r="H1456" s="849"/>
      <c r="I1456" s="849">
        <v>235</v>
      </c>
      <c r="J1456" s="849"/>
      <c r="K1456" s="849"/>
      <c r="L1456" s="849"/>
      <c r="M1456" s="849"/>
      <c r="N1456" s="849"/>
      <c r="O1456" s="849"/>
      <c r="P1456" s="837"/>
      <c r="Q1456" s="850"/>
    </row>
    <row r="1457" spans="1:17" ht="14.4" customHeight="1" x14ac:dyDescent="0.3">
      <c r="A1457" s="831" t="s">
        <v>586</v>
      </c>
      <c r="B1457" s="832" t="s">
        <v>8157</v>
      </c>
      <c r="C1457" s="832" t="s">
        <v>6369</v>
      </c>
      <c r="D1457" s="832" t="s">
        <v>7799</v>
      </c>
      <c r="E1457" s="832" t="s">
        <v>7800</v>
      </c>
      <c r="F1457" s="849">
        <v>2</v>
      </c>
      <c r="G1457" s="849">
        <v>1704</v>
      </c>
      <c r="H1457" s="849"/>
      <c r="I1457" s="849">
        <v>852</v>
      </c>
      <c r="J1457" s="849"/>
      <c r="K1457" s="849"/>
      <c r="L1457" s="849"/>
      <c r="M1457" s="849"/>
      <c r="N1457" s="849"/>
      <c r="O1457" s="849"/>
      <c r="P1457" s="837"/>
      <c r="Q1457" s="850"/>
    </row>
    <row r="1458" spans="1:17" ht="14.4" customHeight="1" x14ac:dyDescent="0.3">
      <c r="A1458" s="831" t="s">
        <v>586</v>
      </c>
      <c r="B1458" s="832" t="s">
        <v>8157</v>
      </c>
      <c r="C1458" s="832" t="s">
        <v>6369</v>
      </c>
      <c r="D1458" s="832" t="s">
        <v>8158</v>
      </c>
      <c r="E1458" s="832" t="s">
        <v>8159</v>
      </c>
      <c r="F1458" s="849"/>
      <c r="G1458" s="849"/>
      <c r="H1458" s="849"/>
      <c r="I1458" s="849"/>
      <c r="J1458" s="849"/>
      <c r="K1458" s="849"/>
      <c r="L1458" s="849"/>
      <c r="M1458" s="849"/>
      <c r="N1458" s="849">
        <v>1</v>
      </c>
      <c r="O1458" s="849">
        <v>821</v>
      </c>
      <c r="P1458" s="837"/>
      <c r="Q1458" s="850">
        <v>821</v>
      </c>
    </row>
    <row r="1459" spans="1:17" ht="14.4" customHeight="1" x14ac:dyDescent="0.3">
      <c r="A1459" s="831" t="s">
        <v>586</v>
      </c>
      <c r="B1459" s="832" t="s">
        <v>8160</v>
      </c>
      <c r="C1459" s="832" t="s">
        <v>6369</v>
      </c>
      <c r="D1459" s="832" t="s">
        <v>7956</v>
      </c>
      <c r="E1459" s="832" t="s">
        <v>7957</v>
      </c>
      <c r="F1459" s="849">
        <v>3</v>
      </c>
      <c r="G1459" s="849">
        <v>522</v>
      </c>
      <c r="H1459" s="849"/>
      <c r="I1459" s="849">
        <v>174</v>
      </c>
      <c r="J1459" s="849"/>
      <c r="K1459" s="849"/>
      <c r="L1459" s="849"/>
      <c r="M1459" s="849"/>
      <c r="N1459" s="849"/>
      <c r="O1459" s="849"/>
      <c r="P1459" s="837"/>
      <c r="Q1459" s="850"/>
    </row>
    <row r="1460" spans="1:17" ht="14.4" customHeight="1" x14ac:dyDescent="0.3">
      <c r="A1460" s="831" t="s">
        <v>586</v>
      </c>
      <c r="B1460" s="832" t="s">
        <v>8160</v>
      </c>
      <c r="C1460" s="832" t="s">
        <v>6369</v>
      </c>
      <c r="D1460" s="832" t="s">
        <v>8161</v>
      </c>
      <c r="E1460" s="832" t="s">
        <v>8162</v>
      </c>
      <c r="F1460" s="849">
        <v>1</v>
      </c>
      <c r="G1460" s="849">
        <v>5129</v>
      </c>
      <c r="H1460" s="849"/>
      <c r="I1460" s="849">
        <v>5129</v>
      </c>
      <c r="J1460" s="849"/>
      <c r="K1460" s="849"/>
      <c r="L1460" s="849"/>
      <c r="M1460" s="849"/>
      <c r="N1460" s="849"/>
      <c r="O1460" s="849"/>
      <c r="P1460" s="837"/>
      <c r="Q1460" s="850"/>
    </row>
    <row r="1461" spans="1:17" ht="14.4" customHeight="1" x14ac:dyDescent="0.3">
      <c r="A1461" s="831" t="s">
        <v>586</v>
      </c>
      <c r="B1461" s="832" t="s">
        <v>8160</v>
      </c>
      <c r="C1461" s="832" t="s">
        <v>6369</v>
      </c>
      <c r="D1461" s="832" t="s">
        <v>8163</v>
      </c>
      <c r="E1461" s="832" t="s">
        <v>8164</v>
      </c>
      <c r="F1461" s="849">
        <v>1</v>
      </c>
      <c r="G1461" s="849">
        <v>714</v>
      </c>
      <c r="H1461" s="849"/>
      <c r="I1461" s="849">
        <v>714</v>
      </c>
      <c r="J1461" s="849"/>
      <c r="K1461" s="849"/>
      <c r="L1461" s="849"/>
      <c r="M1461" s="849"/>
      <c r="N1461" s="849"/>
      <c r="O1461" s="849"/>
      <c r="P1461" s="837"/>
      <c r="Q1461" s="850"/>
    </row>
    <row r="1462" spans="1:17" ht="14.4" customHeight="1" x14ac:dyDescent="0.3">
      <c r="A1462" s="831" t="s">
        <v>586</v>
      </c>
      <c r="B1462" s="832" t="s">
        <v>8165</v>
      </c>
      <c r="C1462" s="832" t="s">
        <v>6369</v>
      </c>
      <c r="D1462" s="832" t="s">
        <v>8166</v>
      </c>
      <c r="E1462" s="832" t="s">
        <v>8167</v>
      </c>
      <c r="F1462" s="849"/>
      <c r="G1462" s="849"/>
      <c r="H1462" s="849"/>
      <c r="I1462" s="849"/>
      <c r="J1462" s="849">
        <v>1</v>
      </c>
      <c r="K1462" s="849">
        <v>6333</v>
      </c>
      <c r="L1462" s="849">
        <v>1</v>
      </c>
      <c r="M1462" s="849">
        <v>6333</v>
      </c>
      <c r="N1462" s="849"/>
      <c r="O1462" s="849"/>
      <c r="P1462" s="837"/>
      <c r="Q1462" s="850"/>
    </row>
    <row r="1463" spans="1:17" ht="14.4" customHeight="1" x14ac:dyDescent="0.3">
      <c r="A1463" s="831" t="s">
        <v>586</v>
      </c>
      <c r="B1463" s="832" t="s">
        <v>8165</v>
      </c>
      <c r="C1463" s="832" t="s">
        <v>6369</v>
      </c>
      <c r="D1463" s="832" t="s">
        <v>8168</v>
      </c>
      <c r="E1463" s="832" t="s">
        <v>8169</v>
      </c>
      <c r="F1463" s="849"/>
      <c r="G1463" s="849"/>
      <c r="H1463" s="849"/>
      <c r="I1463" s="849"/>
      <c r="J1463" s="849">
        <v>1</v>
      </c>
      <c r="K1463" s="849">
        <v>316</v>
      </c>
      <c r="L1463" s="849">
        <v>1</v>
      </c>
      <c r="M1463" s="849">
        <v>316</v>
      </c>
      <c r="N1463" s="849"/>
      <c r="O1463" s="849"/>
      <c r="P1463" s="837"/>
      <c r="Q1463" s="850"/>
    </row>
    <row r="1464" spans="1:17" ht="14.4" customHeight="1" x14ac:dyDescent="0.3">
      <c r="A1464" s="831" t="s">
        <v>8170</v>
      </c>
      <c r="B1464" s="832" t="s">
        <v>6373</v>
      </c>
      <c r="C1464" s="832" t="s">
        <v>6369</v>
      </c>
      <c r="D1464" s="832" t="s">
        <v>6402</v>
      </c>
      <c r="E1464" s="832" t="s">
        <v>6403</v>
      </c>
      <c r="F1464" s="849">
        <v>1</v>
      </c>
      <c r="G1464" s="849">
        <v>35</v>
      </c>
      <c r="H1464" s="849"/>
      <c r="I1464" s="849">
        <v>35</v>
      </c>
      <c r="J1464" s="849"/>
      <c r="K1464" s="849"/>
      <c r="L1464" s="849"/>
      <c r="M1464" s="849"/>
      <c r="N1464" s="849"/>
      <c r="O1464" s="849"/>
      <c r="P1464" s="837"/>
      <c r="Q1464" s="850"/>
    </row>
    <row r="1465" spans="1:17" ht="14.4" customHeight="1" x14ac:dyDescent="0.3">
      <c r="A1465" s="831" t="s">
        <v>8170</v>
      </c>
      <c r="B1465" s="832" t="s">
        <v>6373</v>
      </c>
      <c r="C1465" s="832" t="s">
        <v>6369</v>
      </c>
      <c r="D1465" s="832" t="s">
        <v>6423</v>
      </c>
      <c r="E1465" s="832" t="s">
        <v>6424</v>
      </c>
      <c r="F1465" s="849">
        <v>1</v>
      </c>
      <c r="G1465" s="849">
        <v>118</v>
      </c>
      <c r="H1465" s="849">
        <v>0.46825396825396826</v>
      </c>
      <c r="I1465" s="849">
        <v>118</v>
      </c>
      <c r="J1465" s="849">
        <v>2</v>
      </c>
      <c r="K1465" s="849">
        <v>252</v>
      </c>
      <c r="L1465" s="849">
        <v>1</v>
      </c>
      <c r="M1465" s="849">
        <v>126</v>
      </c>
      <c r="N1465" s="849">
        <v>15</v>
      </c>
      <c r="O1465" s="849">
        <v>1890</v>
      </c>
      <c r="P1465" s="837">
        <v>7.5</v>
      </c>
      <c r="Q1465" s="850">
        <v>126</v>
      </c>
    </row>
    <row r="1466" spans="1:17" ht="14.4" customHeight="1" x14ac:dyDescent="0.3">
      <c r="A1466" s="831" t="s">
        <v>8170</v>
      </c>
      <c r="B1466" s="832" t="s">
        <v>6373</v>
      </c>
      <c r="C1466" s="832" t="s">
        <v>6369</v>
      </c>
      <c r="D1466" s="832" t="s">
        <v>6488</v>
      </c>
      <c r="E1466" s="832" t="s">
        <v>6489</v>
      </c>
      <c r="F1466" s="849">
        <v>1</v>
      </c>
      <c r="G1466" s="849">
        <v>311</v>
      </c>
      <c r="H1466" s="849"/>
      <c r="I1466" s="849">
        <v>311</v>
      </c>
      <c r="J1466" s="849"/>
      <c r="K1466" s="849"/>
      <c r="L1466" s="849"/>
      <c r="M1466" s="849"/>
      <c r="N1466" s="849"/>
      <c r="O1466" s="849"/>
      <c r="P1466" s="837"/>
      <c r="Q1466" s="850"/>
    </row>
    <row r="1467" spans="1:17" ht="14.4" customHeight="1" x14ac:dyDescent="0.3">
      <c r="A1467" s="831" t="s">
        <v>8171</v>
      </c>
      <c r="B1467" s="832" t="s">
        <v>6373</v>
      </c>
      <c r="C1467" s="832" t="s">
        <v>6369</v>
      </c>
      <c r="D1467" s="832" t="s">
        <v>6423</v>
      </c>
      <c r="E1467" s="832" t="s">
        <v>6424</v>
      </c>
      <c r="F1467" s="849">
        <v>2</v>
      </c>
      <c r="G1467" s="849">
        <v>236</v>
      </c>
      <c r="H1467" s="849">
        <v>1.873015873015873</v>
      </c>
      <c r="I1467" s="849">
        <v>118</v>
      </c>
      <c r="J1467" s="849">
        <v>1</v>
      </c>
      <c r="K1467" s="849">
        <v>126</v>
      </c>
      <c r="L1467" s="849">
        <v>1</v>
      </c>
      <c r="M1467" s="849">
        <v>126</v>
      </c>
      <c r="N1467" s="849">
        <v>2</v>
      </c>
      <c r="O1467" s="849">
        <v>252</v>
      </c>
      <c r="P1467" s="837">
        <v>2</v>
      </c>
      <c r="Q1467" s="850">
        <v>126</v>
      </c>
    </row>
    <row r="1468" spans="1:17" ht="14.4" customHeight="1" x14ac:dyDescent="0.3">
      <c r="A1468" s="831" t="s">
        <v>8171</v>
      </c>
      <c r="B1468" s="832" t="s">
        <v>6373</v>
      </c>
      <c r="C1468" s="832" t="s">
        <v>6369</v>
      </c>
      <c r="D1468" s="832" t="s">
        <v>6603</v>
      </c>
      <c r="E1468" s="832" t="s">
        <v>6604</v>
      </c>
      <c r="F1468" s="849"/>
      <c r="G1468" s="849"/>
      <c r="H1468" s="849"/>
      <c r="I1468" s="849"/>
      <c r="J1468" s="849"/>
      <c r="K1468" s="849"/>
      <c r="L1468" s="849"/>
      <c r="M1468" s="849"/>
      <c r="N1468" s="849">
        <v>1</v>
      </c>
      <c r="O1468" s="849">
        <v>120</v>
      </c>
      <c r="P1468" s="837"/>
      <c r="Q1468" s="850">
        <v>120</v>
      </c>
    </row>
    <row r="1469" spans="1:17" ht="14.4" customHeight="1" x14ac:dyDescent="0.3">
      <c r="A1469" s="831" t="s">
        <v>8172</v>
      </c>
      <c r="B1469" s="832" t="s">
        <v>6373</v>
      </c>
      <c r="C1469" s="832" t="s">
        <v>6369</v>
      </c>
      <c r="D1469" s="832" t="s">
        <v>6423</v>
      </c>
      <c r="E1469" s="832" t="s">
        <v>6424</v>
      </c>
      <c r="F1469" s="849">
        <v>11</v>
      </c>
      <c r="G1469" s="849">
        <v>1298</v>
      </c>
      <c r="H1469" s="849">
        <v>1.716931216931217</v>
      </c>
      <c r="I1469" s="849">
        <v>118</v>
      </c>
      <c r="J1469" s="849">
        <v>6</v>
      </c>
      <c r="K1469" s="849">
        <v>756</v>
      </c>
      <c r="L1469" s="849">
        <v>1</v>
      </c>
      <c r="M1469" s="849">
        <v>126</v>
      </c>
      <c r="N1469" s="849">
        <v>2</v>
      </c>
      <c r="O1469" s="849">
        <v>252</v>
      </c>
      <c r="P1469" s="837">
        <v>0.33333333333333331</v>
      </c>
      <c r="Q1469" s="850">
        <v>126</v>
      </c>
    </row>
    <row r="1470" spans="1:17" ht="14.4" customHeight="1" thickBot="1" x14ac:dyDescent="0.35">
      <c r="A1470" s="839" t="s">
        <v>8172</v>
      </c>
      <c r="B1470" s="840" t="s">
        <v>6368</v>
      </c>
      <c r="C1470" s="840" t="s">
        <v>6369</v>
      </c>
      <c r="D1470" s="840" t="s">
        <v>7819</v>
      </c>
      <c r="E1470" s="840" t="s">
        <v>7820</v>
      </c>
      <c r="F1470" s="851"/>
      <c r="G1470" s="851"/>
      <c r="H1470" s="851"/>
      <c r="I1470" s="851"/>
      <c r="J1470" s="851">
        <v>1</v>
      </c>
      <c r="K1470" s="851">
        <v>5706</v>
      </c>
      <c r="L1470" s="851">
        <v>1</v>
      </c>
      <c r="M1470" s="851">
        <v>5706</v>
      </c>
      <c r="N1470" s="851"/>
      <c r="O1470" s="851"/>
      <c r="P1470" s="845"/>
      <c r="Q1470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828.08500000000004</v>
      </c>
      <c r="C5" s="114">
        <v>890.08</v>
      </c>
      <c r="D5" s="114">
        <v>698.32500000000005</v>
      </c>
      <c r="E5" s="424">
        <f>IF(OR(D5=0,B5=0),"",D5/B5)</f>
        <v>0.84330111039325673</v>
      </c>
      <c r="F5" s="129">
        <f>IF(OR(D5=0,C5=0),"",D5/C5)</f>
        <v>0.7845643088261729</v>
      </c>
      <c r="G5" s="130">
        <v>608</v>
      </c>
      <c r="H5" s="114">
        <v>613</v>
      </c>
      <c r="I5" s="114">
        <v>586</v>
      </c>
      <c r="J5" s="424">
        <f>IF(OR(I5=0,G5=0),"",I5/G5)</f>
        <v>0.96381578947368418</v>
      </c>
      <c r="K5" s="131">
        <f>IF(OR(I5=0,H5=0),"",I5/H5)</f>
        <v>0.9559543230016313</v>
      </c>
      <c r="L5" s="121"/>
      <c r="M5" s="121"/>
      <c r="N5" s="7">
        <f>D5-C5</f>
        <v>-191.755</v>
      </c>
      <c r="O5" s="8">
        <f>I5-H5</f>
        <v>-27</v>
      </c>
      <c r="P5" s="7">
        <f>D5-B5</f>
        <v>-129.76</v>
      </c>
      <c r="Q5" s="8">
        <f>I5-G5</f>
        <v>-22</v>
      </c>
    </row>
    <row r="6" spans="1:17" ht="14.4" hidden="1" customHeight="1" outlineLevel="1" x14ac:dyDescent="0.3">
      <c r="A6" s="441" t="s">
        <v>168</v>
      </c>
      <c r="B6" s="120">
        <v>359.27300000000002</v>
      </c>
      <c r="C6" s="113">
        <v>266.41800000000001</v>
      </c>
      <c r="D6" s="113">
        <v>293.54500000000002</v>
      </c>
      <c r="E6" s="424">
        <f t="shared" ref="E6:E12" si="0">IF(OR(D6=0,B6=0),"",D6/B6)</f>
        <v>0.81705277045589286</v>
      </c>
      <c r="F6" s="129">
        <f t="shared" ref="F6:F12" si="1">IF(OR(D6=0,C6=0),"",D6/C6)</f>
        <v>1.1018211982673844</v>
      </c>
      <c r="G6" s="133">
        <v>258</v>
      </c>
      <c r="H6" s="113">
        <v>239</v>
      </c>
      <c r="I6" s="113">
        <v>246</v>
      </c>
      <c r="J6" s="425">
        <f t="shared" ref="J6:J12" si="2">IF(OR(I6=0,G6=0),"",I6/G6)</f>
        <v>0.95348837209302328</v>
      </c>
      <c r="K6" s="134">
        <f t="shared" ref="K6:K12" si="3">IF(OR(I6=0,H6=0),"",I6/H6)</f>
        <v>1.0292887029288702</v>
      </c>
      <c r="L6" s="121"/>
      <c r="M6" s="121"/>
      <c r="N6" s="5">
        <f t="shared" ref="N6:N13" si="4">D6-C6</f>
        <v>27.12700000000001</v>
      </c>
      <c r="O6" s="6">
        <f t="shared" ref="O6:O13" si="5">I6-H6</f>
        <v>7</v>
      </c>
      <c r="P6" s="5">
        <f t="shared" ref="P6:P13" si="6">D6-B6</f>
        <v>-65.728000000000009</v>
      </c>
      <c r="Q6" s="6">
        <f t="shared" ref="Q6:Q13" si="7">I6-G6</f>
        <v>-12</v>
      </c>
    </row>
    <row r="7" spans="1:17" ht="14.4" hidden="1" customHeight="1" outlineLevel="1" x14ac:dyDescent="0.3">
      <c r="A7" s="441" t="s">
        <v>169</v>
      </c>
      <c r="B7" s="120">
        <v>558.41300000000001</v>
      </c>
      <c r="C7" s="113">
        <v>565.48299999999995</v>
      </c>
      <c r="D7" s="113">
        <v>665.82</v>
      </c>
      <c r="E7" s="424">
        <f t="shared" si="0"/>
        <v>1.1923433014632541</v>
      </c>
      <c r="F7" s="129">
        <f t="shared" si="1"/>
        <v>1.177435926455791</v>
      </c>
      <c r="G7" s="133">
        <v>528</v>
      </c>
      <c r="H7" s="113">
        <v>549</v>
      </c>
      <c r="I7" s="113">
        <v>577</v>
      </c>
      <c r="J7" s="425">
        <f t="shared" si="2"/>
        <v>1.0928030303030303</v>
      </c>
      <c r="K7" s="134">
        <f t="shared" si="3"/>
        <v>1.0510018214936248</v>
      </c>
      <c r="L7" s="121"/>
      <c r="M7" s="121"/>
      <c r="N7" s="5">
        <f t="shared" si="4"/>
        <v>100.3370000000001</v>
      </c>
      <c r="O7" s="6">
        <f t="shared" si="5"/>
        <v>28</v>
      </c>
      <c r="P7" s="5">
        <f t="shared" si="6"/>
        <v>107.40700000000004</v>
      </c>
      <c r="Q7" s="6">
        <f t="shared" si="7"/>
        <v>49</v>
      </c>
    </row>
    <row r="8" spans="1:17" ht="14.4" hidden="1" customHeight="1" outlineLevel="1" x14ac:dyDescent="0.3">
      <c r="A8" s="441" t="s">
        <v>170</v>
      </c>
      <c r="B8" s="120">
        <v>57.393000000000001</v>
      </c>
      <c r="C8" s="113">
        <v>66.135999999999996</v>
      </c>
      <c r="D8" s="113">
        <v>81.399000000000001</v>
      </c>
      <c r="E8" s="424">
        <f t="shared" si="0"/>
        <v>1.4182740055407455</v>
      </c>
      <c r="F8" s="129">
        <f t="shared" si="1"/>
        <v>1.2307820249183501</v>
      </c>
      <c r="G8" s="133">
        <v>63</v>
      </c>
      <c r="H8" s="113">
        <v>72</v>
      </c>
      <c r="I8" s="113">
        <v>74</v>
      </c>
      <c r="J8" s="425">
        <f t="shared" si="2"/>
        <v>1.1746031746031746</v>
      </c>
      <c r="K8" s="134">
        <f t="shared" si="3"/>
        <v>1.0277777777777777</v>
      </c>
      <c r="L8" s="121"/>
      <c r="M8" s="121"/>
      <c r="N8" s="5">
        <f t="shared" si="4"/>
        <v>15.263000000000005</v>
      </c>
      <c r="O8" s="6">
        <f t="shared" si="5"/>
        <v>2</v>
      </c>
      <c r="P8" s="5">
        <f t="shared" si="6"/>
        <v>24.006</v>
      </c>
      <c r="Q8" s="6">
        <f t="shared" si="7"/>
        <v>11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0.89100000000000001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-0.89100000000000001</v>
      </c>
      <c r="O9" s="6">
        <f t="shared" si="5"/>
        <v>-1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251.69800000000001</v>
      </c>
      <c r="C10" s="113">
        <v>274.971</v>
      </c>
      <c r="D10" s="113">
        <v>281.69499999999999</v>
      </c>
      <c r="E10" s="424">
        <f t="shared" si="0"/>
        <v>1.1191785393606624</v>
      </c>
      <c r="F10" s="129">
        <f t="shared" si="1"/>
        <v>1.0244534878223521</v>
      </c>
      <c r="G10" s="133">
        <v>247</v>
      </c>
      <c r="H10" s="113">
        <v>268</v>
      </c>
      <c r="I10" s="113">
        <v>264</v>
      </c>
      <c r="J10" s="425">
        <f t="shared" si="2"/>
        <v>1.0688259109311742</v>
      </c>
      <c r="K10" s="134">
        <f t="shared" si="3"/>
        <v>0.9850746268656716</v>
      </c>
      <c r="L10" s="121"/>
      <c r="M10" s="121"/>
      <c r="N10" s="5">
        <f t="shared" si="4"/>
        <v>6.7239999999999895</v>
      </c>
      <c r="O10" s="6">
        <f t="shared" si="5"/>
        <v>-4</v>
      </c>
      <c r="P10" s="5">
        <f t="shared" si="6"/>
        <v>29.996999999999986</v>
      </c>
      <c r="Q10" s="6">
        <f t="shared" si="7"/>
        <v>17</v>
      </c>
    </row>
    <row r="11" spans="1:17" ht="14.4" hidden="1" customHeight="1" outlineLevel="1" x14ac:dyDescent="0.3">
      <c r="A11" s="441" t="s">
        <v>173</v>
      </c>
      <c r="B11" s="120">
        <v>102.209</v>
      </c>
      <c r="C11" s="113">
        <v>99.096999999999994</v>
      </c>
      <c r="D11" s="113">
        <v>85.515000000000001</v>
      </c>
      <c r="E11" s="424">
        <f t="shared" si="0"/>
        <v>0.83666800379614314</v>
      </c>
      <c r="F11" s="129">
        <f t="shared" si="1"/>
        <v>0.86294236959746518</v>
      </c>
      <c r="G11" s="133">
        <v>75</v>
      </c>
      <c r="H11" s="113">
        <v>75</v>
      </c>
      <c r="I11" s="113">
        <v>74</v>
      </c>
      <c r="J11" s="425">
        <f t="shared" si="2"/>
        <v>0.98666666666666669</v>
      </c>
      <c r="K11" s="134">
        <f t="shared" si="3"/>
        <v>0.98666666666666669</v>
      </c>
      <c r="L11" s="121"/>
      <c r="M11" s="121"/>
      <c r="N11" s="5">
        <f t="shared" si="4"/>
        <v>-13.581999999999994</v>
      </c>
      <c r="O11" s="6">
        <f t="shared" si="5"/>
        <v>-1</v>
      </c>
      <c r="P11" s="5">
        <f t="shared" si="6"/>
        <v>-16.694000000000003</v>
      </c>
      <c r="Q11" s="6">
        <f t="shared" si="7"/>
        <v>-1</v>
      </c>
    </row>
    <row r="12" spans="1:17" ht="14.4" hidden="1" customHeight="1" outlineLevel="1" thickBot="1" x14ac:dyDescent="0.35">
      <c r="A12" s="442" t="s">
        <v>208</v>
      </c>
      <c r="B12" s="238">
        <v>30.684999999999999</v>
      </c>
      <c r="C12" s="239">
        <v>53.255000000000003</v>
      </c>
      <c r="D12" s="239">
        <v>24.317</v>
      </c>
      <c r="E12" s="424">
        <f t="shared" si="0"/>
        <v>0.79247189180381294</v>
      </c>
      <c r="F12" s="129">
        <f t="shared" si="1"/>
        <v>0.45661440240353018</v>
      </c>
      <c r="G12" s="241">
        <v>19</v>
      </c>
      <c r="H12" s="239">
        <v>30</v>
      </c>
      <c r="I12" s="239">
        <v>31</v>
      </c>
      <c r="J12" s="426">
        <f t="shared" si="2"/>
        <v>1.631578947368421</v>
      </c>
      <c r="K12" s="242">
        <f t="shared" si="3"/>
        <v>1.0333333333333334</v>
      </c>
      <c r="L12" s="121"/>
      <c r="M12" s="121"/>
      <c r="N12" s="243">
        <f t="shared" si="4"/>
        <v>-28.938000000000002</v>
      </c>
      <c r="O12" s="244">
        <f t="shared" si="5"/>
        <v>1</v>
      </c>
      <c r="P12" s="243">
        <f t="shared" si="6"/>
        <v>-6.3679999999999986</v>
      </c>
      <c r="Q12" s="244">
        <f t="shared" si="7"/>
        <v>12</v>
      </c>
    </row>
    <row r="13" spans="1:17" ht="14.4" customHeight="1" collapsed="1" thickBot="1" x14ac:dyDescent="0.35">
      <c r="A13" s="117" t="s">
        <v>3</v>
      </c>
      <c r="B13" s="115">
        <f>SUM(B5:B12)</f>
        <v>2187.7559999999999</v>
      </c>
      <c r="C13" s="116">
        <f>SUM(C5:C12)</f>
        <v>2216.3310000000006</v>
      </c>
      <c r="D13" s="116">
        <f>SUM(D5:D12)</f>
        <v>2130.616</v>
      </c>
      <c r="E13" s="420">
        <f>IF(OR(D13=0,B13=0),0,D13/B13)</f>
        <v>0.97388191370518473</v>
      </c>
      <c r="F13" s="135">
        <f>IF(OR(D13=0,C13=0),0,D13/C13)</f>
        <v>0.96132572255678395</v>
      </c>
      <c r="G13" s="136">
        <f>SUM(G5:G12)</f>
        <v>1798</v>
      </c>
      <c r="H13" s="116">
        <f>SUM(H5:H12)</f>
        <v>1847</v>
      </c>
      <c r="I13" s="116">
        <f>SUM(I5:I12)</f>
        <v>1852</v>
      </c>
      <c r="J13" s="420">
        <f>IF(OR(I13=0,G13=0),0,I13/G13)</f>
        <v>1.0300333704115685</v>
      </c>
      <c r="K13" s="137">
        <f>IF(OR(I13=0,H13=0),0,I13/H13)</f>
        <v>1.0027070925825663</v>
      </c>
      <c r="L13" s="121"/>
      <c r="M13" s="121"/>
      <c r="N13" s="127">
        <f t="shared" si="4"/>
        <v>-85.7150000000006</v>
      </c>
      <c r="O13" s="138">
        <f t="shared" si="5"/>
        <v>5</v>
      </c>
      <c r="P13" s="127">
        <f t="shared" si="6"/>
        <v>-57.139999999999873</v>
      </c>
      <c r="Q13" s="138">
        <f t="shared" si="7"/>
        <v>54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828.08500000000004</v>
      </c>
      <c r="C18" s="114">
        <v>890.08</v>
      </c>
      <c r="D18" s="114">
        <v>698.32500000000005</v>
      </c>
      <c r="E18" s="424">
        <f>IF(OR(D18=0,B18=0),"",D18/B18)</f>
        <v>0.84330111039325673</v>
      </c>
      <c r="F18" s="129">
        <f>IF(OR(D18=0,C18=0),"",D18/C18)</f>
        <v>0.7845643088261729</v>
      </c>
      <c r="G18" s="119">
        <v>608</v>
      </c>
      <c r="H18" s="114">
        <v>613</v>
      </c>
      <c r="I18" s="114">
        <v>586</v>
      </c>
      <c r="J18" s="424">
        <f>IF(OR(I18=0,G18=0),"",I18/G18)</f>
        <v>0.96381578947368418</v>
      </c>
      <c r="K18" s="131">
        <f>IF(OR(I18=0,H18=0),"",I18/H18)</f>
        <v>0.9559543230016313</v>
      </c>
      <c r="L18" s="659">
        <v>0.91871999999999998</v>
      </c>
      <c r="M18" s="660"/>
      <c r="N18" s="145">
        <f t="shared" ref="N18:N26" si="8">D18-C18</f>
        <v>-191.755</v>
      </c>
      <c r="O18" s="146">
        <f t="shared" ref="O18:O26" si="9">I18-H18</f>
        <v>-27</v>
      </c>
      <c r="P18" s="145">
        <f t="shared" ref="P18:P26" si="10">D18-B18</f>
        <v>-129.76</v>
      </c>
      <c r="Q18" s="146">
        <f t="shared" ref="Q18:Q26" si="11">I18-G18</f>
        <v>-22</v>
      </c>
    </row>
    <row r="19" spans="1:17" ht="14.4" hidden="1" customHeight="1" outlineLevel="1" x14ac:dyDescent="0.3">
      <c r="A19" s="441" t="s">
        <v>168</v>
      </c>
      <c r="B19" s="120">
        <v>359.27300000000002</v>
      </c>
      <c r="C19" s="113">
        <v>266.41800000000001</v>
      </c>
      <c r="D19" s="113">
        <v>293.54500000000002</v>
      </c>
      <c r="E19" s="425">
        <f t="shared" ref="E19:E25" si="12">IF(OR(D19=0,B19=0),"",D19/B19)</f>
        <v>0.81705277045589286</v>
      </c>
      <c r="F19" s="132">
        <f t="shared" ref="F19:F25" si="13">IF(OR(D19=0,C19=0),"",D19/C19)</f>
        <v>1.1018211982673844</v>
      </c>
      <c r="G19" s="120">
        <v>258</v>
      </c>
      <c r="H19" s="113">
        <v>239</v>
      </c>
      <c r="I19" s="113">
        <v>246</v>
      </c>
      <c r="J19" s="425">
        <f t="shared" ref="J19:J25" si="14">IF(OR(I19=0,G19=0),"",I19/G19)</f>
        <v>0.95348837209302328</v>
      </c>
      <c r="K19" s="134">
        <f t="shared" ref="K19:K25" si="15">IF(OR(I19=0,H19=0),"",I19/H19)</f>
        <v>1.0292887029288702</v>
      </c>
      <c r="L19" s="659">
        <v>0.99456</v>
      </c>
      <c r="M19" s="660"/>
      <c r="N19" s="147">
        <f t="shared" si="8"/>
        <v>27.12700000000001</v>
      </c>
      <c r="O19" s="148">
        <f t="shared" si="9"/>
        <v>7</v>
      </c>
      <c r="P19" s="147">
        <f t="shared" si="10"/>
        <v>-65.728000000000009</v>
      </c>
      <c r="Q19" s="148">
        <f t="shared" si="11"/>
        <v>-12</v>
      </c>
    </row>
    <row r="20" spans="1:17" ht="14.4" hidden="1" customHeight="1" outlineLevel="1" x14ac:dyDescent="0.3">
      <c r="A20" s="441" t="s">
        <v>169</v>
      </c>
      <c r="B20" s="120">
        <v>558.41300000000001</v>
      </c>
      <c r="C20" s="113">
        <v>565.48299999999995</v>
      </c>
      <c r="D20" s="113">
        <v>665.82</v>
      </c>
      <c r="E20" s="425">
        <f t="shared" si="12"/>
        <v>1.1923433014632541</v>
      </c>
      <c r="F20" s="132">
        <f t="shared" si="13"/>
        <v>1.177435926455791</v>
      </c>
      <c r="G20" s="120">
        <v>528</v>
      </c>
      <c r="H20" s="113">
        <v>549</v>
      </c>
      <c r="I20" s="113">
        <v>577</v>
      </c>
      <c r="J20" s="425">
        <f t="shared" si="14"/>
        <v>1.0928030303030303</v>
      </c>
      <c r="K20" s="134">
        <f t="shared" si="15"/>
        <v>1.0510018214936248</v>
      </c>
      <c r="L20" s="659">
        <v>0.96671999999999991</v>
      </c>
      <c r="M20" s="660"/>
      <c r="N20" s="147">
        <f t="shared" si="8"/>
        <v>100.3370000000001</v>
      </c>
      <c r="O20" s="148">
        <f t="shared" si="9"/>
        <v>28</v>
      </c>
      <c r="P20" s="147">
        <f t="shared" si="10"/>
        <v>107.40700000000004</v>
      </c>
      <c r="Q20" s="148">
        <f t="shared" si="11"/>
        <v>49</v>
      </c>
    </row>
    <row r="21" spans="1:17" ht="14.4" hidden="1" customHeight="1" outlineLevel="1" x14ac:dyDescent="0.3">
      <c r="A21" s="441" t="s">
        <v>170</v>
      </c>
      <c r="B21" s="120">
        <v>57.393000000000001</v>
      </c>
      <c r="C21" s="113">
        <v>66.135999999999996</v>
      </c>
      <c r="D21" s="113">
        <v>81.399000000000001</v>
      </c>
      <c r="E21" s="425">
        <f t="shared" si="12"/>
        <v>1.4182740055407455</v>
      </c>
      <c r="F21" s="132">
        <f t="shared" si="13"/>
        <v>1.2307820249183501</v>
      </c>
      <c r="G21" s="120">
        <v>63</v>
      </c>
      <c r="H21" s="113">
        <v>72</v>
      </c>
      <c r="I21" s="113">
        <v>74</v>
      </c>
      <c r="J21" s="425">
        <f t="shared" si="14"/>
        <v>1.1746031746031746</v>
      </c>
      <c r="K21" s="134">
        <f t="shared" si="15"/>
        <v>1.0277777777777777</v>
      </c>
      <c r="L21" s="659">
        <v>1.11744</v>
      </c>
      <c r="M21" s="660"/>
      <c r="N21" s="147">
        <f t="shared" si="8"/>
        <v>15.263000000000005</v>
      </c>
      <c r="O21" s="148">
        <f t="shared" si="9"/>
        <v>2</v>
      </c>
      <c r="P21" s="147">
        <f t="shared" si="10"/>
        <v>24.006</v>
      </c>
      <c r="Q21" s="148">
        <f t="shared" si="11"/>
        <v>11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0.89100000000000001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-0.89100000000000001</v>
      </c>
      <c r="O22" s="148">
        <f t="shared" si="9"/>
        <v>-1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251.69800000000001</v>
      </c>
      <c r="C23" s="113">
        <v>274.971</v>
      </c>
      <c r="D23" s="113">
        <v>281.69499999999999</v>
      </c>
      <c r="E23" s="425">
        <f t="shared" si="12"/>
        <v>1.1191785393606624</v>
      </c>
      <c r="F23" s="132">
        <f t="shared" si="13"/>
        <v>1.0244534878223521</v>
      </c>
      <c r="G23" s="120">
        <v>247</v>
      </c>
      <c r="H23" s="113">
        <v>268</v>
      </c>
      <c r="I23" s="113">
        <v>264</v>
      </c>
      <c r="J23" s="425">
        <f t="shared" si="14"/>
        <v>1.0688259109311742</v>
      </c>
      <c r="K23" s="134">
        <f t="shared" si="15"/>
        <v>0.9850746268656716</v>
      </c>
      <c r="L23" s="659">
        <v>0.98495999999999995</v>
      </c>
      <c r="M23" s="660"/>
      <c r="N23" s="147">
        <f t="shared" si="8"/>
        <v>6.7239999999999895</v>
      </c>
      <c r="O23" s="148">
        <f t="shared" si="9"/>
        <v>-4</v>
      </c>
      <c r="P23" s="147">
        <f t="shared" si="10"/>
        <v>29.996999999999986</v>
      </c>
      <c r="Q23" s="148">
        <f t="shared" si="11"/>
        <v>17</v>
      </c>
    </row>
    <row r="24" spans="1:17" ht="14.4" hidden="1" customHeight="1" outlineLevel="1" x14ac:dyDescent="0.3">
      <c r="A24" s="441" t="s">
        <v>173</v>
      </c>
      <c r="B24" s="120">
        <v>102.209</v>
      </c>
      <c r="C24" s="113">
        <v>99.096999999999994</v>
      </c>
      <c r="D24" s="113">
        <v>85.515000000000001</v>
      </c>
      <c r="E24" s="425">
        <f t="shared" si="12"/>
        <v>0.83666800379614314</v>
      </c>
      <c r="F24" s="132">
        <f t="shared" si="13"/>
        <v>0.86294236959746518</v>
      </c>
      <c r="G24" s="120">
        <v>75</v>
      </c>
      <c r="H24" s="113">
        <v>75</v>
      </c>
      <c r="I24" s="113">
        <v>74</v>
      </c>
      <c r="J24" s="425">
        <f t="shared" si="14"/>
        <v>0.98666666666666669</v>
      </c>
      <c r="K24" s="134">
        <f t="shared" si="15"/>
        <v>0.98666666666666669</v>
      </c>
      <c r="L24" s="659">
        <v>1.0147199999999998</v>
      </c>
      <c r="M24" s="660"/>
      <c r="N24" s="147">
        <f t="shared" si="8"/>
        <v>-13.581999999999994</v>
      </c>
      <c r="O24" s="148">
        <f t="shared" si="9"/>
        <v>-1</v>
      </c>
      <c r="P24" s="147">
        <f t="shared" si="10"/>
        <v>-16.694000000000003</v>
      </c>
      <c r="Q24" s="148">
        <f t="shared" si="11"/>
        <v>-1</v>
      </c>
    </row>
    <row r="25" spans="1:17" ht="14.4" hidden="1" customHeight="1" outlineLevel="1" thickBot="1" x14ac:dyDescent="0.35">
      <c r="A25" s="442" t="s">
        <v>208</v>
      </c>
      <c r="B25" s="238">
        <v>30.684999999999999</v>
      </c>
      <c r="C25" s="239">
        <v>53.255000000000003</v>
      </c>
      <c r="D25" s="239">
        <v>24.317</v>
      </c>
      <c r="E25" s="426">
        <f t="shared" si="12"/>
        <v>0.79247189180381294</v>
      </c>
      <c r="F25" s="240">
        <f t="shared" si="13"/>
        <v>0.45661440240353018</v>
      </c>
      <c r="G25" s="238">
        <v>19</v>
      </c>
      <c r="H25" s="239">
        <v>30</v>
      </c>
      <c r="I25" s="239">
        <v>31</v>
      </c>
      <c r="J25" s="426">
        <f t="shared" si="14"/>
        <v>1.631578947368421</v>
      </c>
      <c r="K25" s="242">
        <f t="shared" si="15"/>
        <v>1.0333333333333334</v>
      </c>
      <c r="L25" s="356"/>
      <c r="M25" s="357"/>
      <c r="N25" s="245">
        <f t="shared" si="8"/>
        <v>-28.938000000000002</v>
      </c>
      <c r="O25" s="246">
        <f t="shared" si="9"/>
        <v>1</v>
      </c>
      <c r="P25" s="245">
        <f t="shared" si="10"/>
        <v>-6.3679999999999986</v>
      </c>
      <c r="Q25" s="246">
        <f t="shared" si="11"/>
        <v>12</v>
      </c>
    </row>
    <row r="26" spans="1:17" ht="14.4" customHeight="1" collapsed="1" thickBot="1" x14ac:dyDescent="0.35">
      <c r="A26" s="445" t="s">
        <v>3</v>
      </c>
      <c r="B26" s="149">
        <f>SUM(B18:B25)</f>
        <v>2187.7559999999999</v>
      </c>
      <c r="C26" s="150">
        <f>SUM(C18:C25)</f>
        <v>2216.3310000000006</v>
      </c>
      <c r="D26" s="150">
        <f>SUM(D18:D25)</f>
        <v>2130.616</v>
      </c>
      <c r="E26" s="421">
        <f>IF(OR(D26=0,B26=0),0,D26/B26)</f>
        <v>0.97388191370518473</v>
      </c>
      <c r="F26" s="151">
        <f>IF(OR(D26=0,C26=0),0,D26/C26)</f>
        <v>0.96132572255678395</v>
      </c>
      <c r="G26" s="149">
        <f>SUM(G18:G25)</f>
        <v>1798</v>
      </c>
      <c r="H26" s="150">
        <f>SUM(H18:H25)</f>
        <v>1847</v>
      </c>
      <c r="I26" s="150">
        <f>SUM(I18:I25)</f>
        <v>1852</v>
      </c>
      <c r="J26" s="421">
        <f>IF(OR(I26=0,G26=0),0,I26/G26)</f>
        <v>1.0300333704115685</v>
      </c>
      <c r="K26" s="152">
        <f>IF(OR(I26=0,H26=0),0,I26/H26)</f>
        <v>1.0027070925825663</v>
      </c>
      <c r="L26" s="121"/>
      <c r="M26" s="121"/>
      <c r="N26" s="143">
        <f t="shared" si="8"/>
        <v>-85.7150000000006</v>
      </c>
      <c r="O26" s="153">
        <f t="shared" si="9"/>
        <v>5</v>
      </c>
      <c r="P26" s="143">
        <f t="shared" si="10"/>
        <v>-57.139999999999873</v>
      </c>
      <c r="Q26" s="153">
        <f t="shared" si="11"/>
        <v>54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838</v>
      </c>
      <c r="C33" s="199">
        <v>586</v>
      </c>
      <c r="D33" s="84">
        <f>IF(C33="","",C33-B33)</f>
        <v>-252</v>
      </c>
      <c r="E33" s="85">
        <f>IF(C33="","",C33/B33)</f>
        <v>0.69928400954653935</v>
      </c>
      <c r="F33" s="86">
        <v>46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1761</v>
      </c>
      <c r="C34" s="200">
        <v>1319</v>
      </c>
      <c r="D34" s="87">
        <f t="shared" ref="D34:D45" si="0">IF(C34="","",C34-B34)</f>
        <v>-442</v>
      </c>
      <c r="E34" s="88">
        <f t="shared" ref="E34:E45" si="1">IF(C34="","",C34/B34)</f>
        <v>0.74900624645088021</v>
      </c>
      <c r="F34" s="89">
        <v>119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2730</v>
      </c>
      <c r="C35" s="200">
        <v>2078</v>
      </c>
      <c r="D35" s="87">
        <f t="shared" si="0"/>
        <v>-652</v>
      </c>
      <c r="E35" s="88">
        <f t="shared" si="1"/>
        <v>0.76117216117216113</v>
      </c>
      <c r="F35" s="89">
        <v>205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3640</v>
      </c>
      <c r="C36" s="200">
        <v>2822</v>
      </c>
      <c r="D36" s="87">
        <f t="shared" si="0"/>
        <v>-818</v>
      </c>
      <c r="E36" s="88">
        <f t="shared" si="1"/>
        <v>0.7752747252747253</v>
      </c>
      <c r="F36" s="89">
        <v>285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4474</v>
      </c>
      <c r="C37" s="200">
        <v>3460</v>
      </c>
      <c r="D37" s="87">
        <f t="shared" si="0"/>
        <v>-1014</v>
      </c>
      <c r="E37" s="88">
        <f t="shared" si="1"/>
        <v>0.77335717478766208</v>
      </c>
      <c r="F37" s="89">
        <v>361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4981</v>
      </c>
      <c r="C38" s="200">
        <v>3825</v>
      </c>
      <c r="D38" s="87">
        <f t="shared" si="0"/>
        <v>-1156</v>
      </c>
      <c r="E38" s="88">
        <f t="shared" si="1"/>
        <v>0.76791808873720135</v>
      </c>
      <c r="F38" s="89">
        <v>377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5986</v>
      </c>
      <c r="C39" s="200">
        <v>4567</v>
      </c>
      <c r="D39" s="87">
        <f t="shared" si="0"/>
        <v>-1419</v>
      </c>
      <c r="E39" s="88">
        <f t="shared" si="1"/>
        <v>0.76294687604410294</v>
      </c>
      <c r="F39" s="89">
        <v>481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7282</v>
      </c>
      <c r="C40" s="200">
        <v>5651</v>
      </c>
      <c r="D40" s="87">
        <f t="shared" si="0"/>
        <v>-1631</v>
      </c>
      <c r="E40" s="88">
        <f t="shared" si="1"/>
        <v>0.77602307058500408</v>
      </c>
      <c r="F40" s="89">
        <v>699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8466</v>
      </c>
      <c r="C41" s="200">
        <v>6519</v>
      </c>
      <c r="D41" s="87">
        <f t="shared" si="0"/>
        <v>-1947</v>
      </c>
      <c r="E41" s="88">
        <f t="shared" si="1"/>
        <v>0.77002126151665484</v>
      </c>
      <c r="F41" s="89">
        <v>774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9383</v>
      </c>
      <c r="C42" s="200">
        <v>7283</v>
      </c>
      <c r="D42" s="87">
        <f t="shared" si="0"/>
        <v>-2100</v>
      </c>
      <c r="E42" s="88">
        <f t="shared" si="1"/>
        <v>0.77619098369391448</v>
      </c>
      <c r="F42" s="89">
        <v>889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10316</v>
      </c>
      <c r="C43" s="200">
        <v>7965</v>
      </c>
      <c r="D43" s="87">
        <f t="shared" si="0"/>
        <v>-2351</v>
      </c>
      <c r="E43" s="88">
        <f t="shared" si="1"/>
        <v>0.77210158976347421</v>
      </c>
      <c r="F43" s="89">
        <v>963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9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8534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30" t="s">
        <v>8174</v>
      </c>
      <c r="B5" s="931">
        <v>1</v>
      </c>
      <c r="C5" s="932">
        <v>14.02</v>
      </c>
      <c r="D5" s="933">
        <v>16</v>
      </c>
      <c r="E5" s="934"/>
      <c r="F5" s="935"/>
      <c r="G5" s="936"/>
      <c r="H5" s="937"/>
      <c r="I5" s="935"/>
      <c r="J5" s="936"/>
      <c r="K5" s="938">
        <v>13.87</v>
      </c>
      <c r="L5" s="937">
        <v>11</v>
      </c>
      <c r="M5" s="937">
        <v>72</v>
      </c>
      <c r="N5" s="939">
        <v>24</v>
      </c>
      <c r="O5" s="937" t="s">
        <v>8175</v>
      </c>
      <c r="P5" s="940" t="s">
        <v>8176</v>
      </c>
      <c r="Q5" s="941">
        <f>H5-B5</f>
        <v>-1</v>
      </c>
      <c r="R5" s="957">
        <f>I5-C5</f>
        <v>-14.02</v>
      </c>
      <c r="S5" s="941">
        <f>H5-E5</f>
        <v>0</v>
      </c>
      <c r="T5" s="957">
        <f>I5-F5</f>
        <v>0</v>
      </c>
      <c r="U5" s="1318" t="s">
        <v>588</v>
      </c>
      <c r="V5" s="1319" t="s">
        <v>588</v>
      </c>
      <c r="W5" s="1319" t="s">
        <v>588</v>
      </c>
      <c r="X5" s="1320" t="s">
        <v>588</v>
      </c>
      <c r="Y5" s="1321"/>
    </row>
    <row r="6" spans="1:25" ht="14.4" customHeight="1" x14ac:dyDescent="0.3">
      <c r="A6" s="958" t="s">
        <v>8177</v>
      </c>
      <c r="B6" s="959">
        <v>1</v>
      </c>
      <c r="C6" s="960">
        <v>20.34</v>
      </c>
      <c r="D6" s="961">
        <v>26</v>
      </c>
      <c r="E6" s="962"/>
      <c r="F6" s="963"/>
      <c r="G6" s="964"/>
      <c r="H6" s="965">
        <v>2</v>
      </c>
      <c r="I6" s="966">
        <v>44.2</v>
      </c>
      <c r="J6" s="967">
        <v>35.5</v>
      </c>
      <c r="K6" s="968">
        <v>20.34</v>
      </c>
      <c r="L6" s="969">
        <v>11</v>
      </c>
      <c r="M6" s="969">
        <v>87</v>
      </c>
      <c r="N6" s="970">
        <v>29</v>
      </c>
      <c r="O6" s="969" t="s">
        <v>8175</v>
      </c>
      <c r="P6" s="971" t="s">
        <v>8178</v>
      </c>
      <c r="Q6" s="972">
        <f t="shared" ref="Q6:R69" si="0">H6-B6</f>
        <v>1</v>
      </c>
      <c r="R6" s="973">
        <f t="shared" si="0"/>
        <v>23.860000000000003</v>
      </c>
      <c r="S6" s="972">
        <f t="shared" ref="S6:S69" si="1">H6-E6</f>
        <v>2</v>
      </c>
      <c r="T6" s="973">
        <f t="shared" ref="T6:T69" si="2">I6-F6</f>
        <v>44.2</v>
      </c>
      <c r="U6" s="1325">
        <v>58</v>
      </c>
      <c r="V6" s="1326">
        <v>71</v>
      </c>
      <c r="W6" s="1326">
        <v>13</v>
      </c>
      <c r="X6" s="1327">
        <v>1.2241379310344827</v>
      </c>
      <c r="Y6" s="1328">
        <v>13</v>
      </c>
    </row>
    <row r="7" spans="1:25" ht="14.4" customHeight="1" x14ac:dyDescent="0.3">
      <c r="A7" s="958" t="s">
        <v>8179</v>
      </c>
      <c r="B7" s="959">
        <v>1</v>
      </c>
      <c r="C7" s="960">
        <v>12.38</v>
      </c>
      <c r="D7" s="961">
        <v>23</v>
      </c>
      <c r="E7" s="965"/>
      <c r="F7" s="966"/>
      <c r="G7" s="974"/>
      <c r="H7" s="969"/>
      <c r="I7" s="963"/>
      <c r="J7" s="964"/>
      <c r="K7" s="968">
        <v>12.38</v>
      </c>
      <c r="L7" s="969">
        <v>5</v>
      </c>
      <c r="M7" s="969">
        <v>60</v>
      </c>
      <c r="N7" s="970">
        <v>20</v>
      </c>
      <c r="O7" s="969" t="s">
        <v>8175</v>
      </c>
      <c r="P7" s="971" t="s">
        <v>8180</v>
      </c>
      <c r="Q7" s="972">
        <f t="shared" si="0"/>
        <v>-1</v>
      </c>
      <c r="R7" s="973">
        <f t="shared" si="0"/>
        <v>-12.38</v>
      </c>
      <c r="S7" s="972">
        <f t="shared" si="1"/>
        <v>0</v>
      </c>
      <c r="T7" s="973">
        <f t="shared" si="2"/>
        <v>0</v>
      </c>
      <c r="U7" s="1325" t="s">
        <v>588</v>
      </c>
      <c r="V7" s="1326" t="s">
        <v>588</v>
      </c>
      <c r="W7" s="1326" t="s">
        <v>588</v>
      </c>
      <c r="X7" s="1327" t="s">
        <v>588</v>
      </c>
      <c r="Y7" s="1328"/>
    </row>
    <row r="8" spans="1:25" ht="14.4" customHeight="1" x14ac:dyDescent="0.3">
      <c r="A8" s="929" t="s">
        <v>8181</v>
      </c>
      <c r="B8" s="916">
        <v>1</v>
      </c>
      <c r="C8" s="917">
        <v>14.12</v>
      </c>
      <c r="D8" s="915">
        <v>27</v>
      </c>
      <c r="E8" s="918">
        <v>2</v>
      </c>
      <c r="F8" s="919">
        <v>25.68</v>
      </c>
      <c r="G8" s="911">
        <v>21.5</v>
      </c>
      <c r="H8" s="920"/>
      <c r="I8" s="921"/>
      <c r="J8" s="912"/>
      <c r="K8" s="922">
        <v>12.65</v>
      </c>
      <c r="L8" s="920">
        <v>5</v>
      </c>
      <c r="M8" s="920">
        <v>60</v>
      </c>
      <c r="N8" s="923">
        <v>20</v>
      </c>
      <c r="O8" s="920" t="s">
        <v>8175</v>
      </c>
      <c r="P8" s="924" t="s">
        <v>8180</v>
      </c>
      <c r="Q8" s="925">
        <f t="shared" si="0"/>
        <v>-1</v>
      </c>
      <c r="R8" s="975">
        <f t="shared" si="0"/>
        <v>-14.12</v>
      </c>
      <c r="S8" s="925">
        <f t="shared" si="1"/>
        <v>-2</v>
      </c>
      <c r="T8" s="975">
        <f t="shared" si="2"/>
        <v>-25.68</v>
      </c>
      <c r="U8" s="1317" t="s">
        <v>588</v>
      </c>
      <c r="V8" s="916" t="s">
        <v>588</v>
      </c>
      <c r="W8" s="916" t="s">
        <v>588</v>
      </c>
      <c r="X8" s="1316" t="s">
        <v>588</v>
      </c>
      <c r="Y8" s="1315"/>
    </row>
    <row r="9" spans="1:25" ht="14.4" customHeight="1" x14ac:dyDescent="0.3">
      <c r="A9" s="976" t="s">
        <v>8182</v>
      </c>
      <c r="B9" s="977">
        <v>1</v>
      </c>
      <c r="C9" s="978">
        <v>4.03</v>
      </c>
      <c r="D9" s="979">
        <v>17</v>
      </c>
      <c r="E9" s="980"/>
      <c r="F9" s="981"/>
      <c r="G9" s="982"/>
      <c r="H9" s="983"/>
      <c r="I9" s="981"/>
      <c r="J9" s="982"/>
      <c r="K9" s="984">
        <v>3.29</v>
      </c>
      <c r="L9" s="983">
        <v>3</v>
      </c>
      <c r="M9" s="983">
        <v>30</v>
      </c>
      <c r="N9" s="985">
        <v>10</v>
      </c>
      <c r="O9" s="983" t="s">
        <v>8175</v>
      </c>
      <c r="P9" s="986" t="s">
        <v>8183</v>
      </c>
      <c r="Q9" s="987">
        <f t="shared" si="0"/>
        <v>-1</v>
      </c>
      <c r="R9" s="988">
        <f t="shared" si="0"/>
        <v>-4.03</v>
      </c>
      <c r="S9" s="987">
        <f t="shared" si="1"/>
        <v>0</v>
      </c>
      <c r="T9" s="988">
        <f t="shared" si="2"/>
        <v>0</v>
      </c>
      <c r="U9" s="1329" t="s">
        <v>588</v>
      </c>
      <c r="V9" s="1330" t="s">
        <v>588</v>
      </c>
      <c r="W9" s="1330" t="s">
        <v>588</v>
      </c>
      <c r="X9" s="1331" t="s">
        <v>588</v>
      </c>
      <c r="Y9" s="1332"/>
    </row>
    <row r="10" spans="1:25" ht="14.4" customHeight="1" x14ac:dyDescent="0.3">
      <c r="A10" s="989" t="s">
        <v>8184</v>
      </c>
      <c r="B10" s="990">
        <v>7</v>
      </c>
      <c r="C10" s="991">
        <v>3.14</v>
      </c>
      <c r="D10" s="992">
        <v>3</v>
      </c>
      <c r="E10" s="993">
        <v>6</v>
      </c>
      <c r="F10" s="994">
        <v>2.7</v>
      </c>
      <c r="G10" s="995">
        <v>2.5</v>
      </c>
      <c r="H10" s="996">
        <v>2</v>
      </c>
      <c r="I10" s="997">
        <v>0.9</v>
      </c>
      <c r="J10" s="998">
        <v>2.5</v>
      </c>
      <c r="K10" s="999">
        <v>0.45</v>
      </c>
      <c r="L10" s="996">
        <v>1</v>
      </c>
      <c r="M10" s="996">
        <v>9</v>
      </c>
      <c r="N10" s="1000">
        <v>3</v>
      </c>
      <c r="O10" s="996" t="s">
        <v>8175</v>
      </c>
      <c r="P10" s="1001" t="s">
        <v>8185</v>
      </c>
      <c r="Q10" s="1002">
        <f t="shared" si="0"/>
        <v>-5</v>
      </c>
      <c r="R10" s="1003">
        <f t="shared" si="0"/>
        <v>-2.2400000000000002</v>
      </c>
      <c r="S10" s="1002">
        <f t="shared" si="1"/>
        <v>-4</v>
      </c>
      <c r="T10" s="1003">
        <f t="shared" si="2"/>
        <v>-1.8000000000000003</v>
      </c>
      <c r="U10" s="1333">
        <v>6</v>
      </c>
      <c r="V10" s="1334">
        <v>5</v>
      </c>
      <c r="W10" s="1334">
        <v>-1</v>
      </c>
      <c r="X10" s="1335">
        <v>0.83333333333333337</v>
      </c>
      <c r="Y10" s="1336"/>
    </row>
    <row r="11" spans="1:25" ht="14.4" customHeight="1" x14ac:dyDescent="0.3">
      <c r="A11" s="929" t="s">
        <v>8186</v>
      </c>
      <c r="B11" s="916"/>
      <c r="C11" s="917"/>
      <c r="D11" s="915"/>
      <c r="E11" s="918">
        <v>3</v>
      </c>
      <c r="F11" s="919">
        <v>1.85</v>
      </c>
      <c r="G11" s="911">
        <v>2.7</v>
      </c>
      <c r="H11" s="920"/>
      <c r="I11" s="921"/>
      <c r="J11" s="912"/>
      <c r="K11" s="922">
        <v>0.61</v>
      </c>
      <c r="L11" s="920">
        <v>1</v>
      </c>
      <c r="M11" s="920">
        <v>12</v>
      </c>
      <c r="N11" s="923">
        <v>4</v>
      </c>
      <c r="O11" s="920" t="s">
        <v>8175</v>
      </c>
      <c r="P11" s="924" t="s">
        <v>8187</v>
      </c>
      <c r="Q11" s="925">
        <f t="shared" si="0"/>
        <v>0</v>
      </c>
      <c r="R11" s="975">
        <f t="shared" si="0"/>
        <v>0</v>
      </c>
      <c r="S11" s="925">
        <f t="shared" si="1"/>
        <v>-3</v>
      </c>
      <c r="T11" s="975">
        <f t="shared" si="2"/>
        <v>-1.85</v>
      </c>
      <c r="U11" s="1317" t="s">
        <v>588</v>
      </c>
      <c r="V11" s="916" t="s">
        <v>588</v>
      </c>
      <c r="W11" s="916" t="s">
        <v>588</v>
      </c>
      <c r="X11" s="1316" t="s">
        <v>588</v>
      </c>
      <c r="Y11" s="1315"/>
    </row>
    <row r="12" spans="1:25" ht="14.4" customHeight="1" x14ac:dyDescent="0.3">
      <c r="A12" s="989" t="s">
        <v>8188</v>
      </c>
      <c r="B12" s="1004">
        <v>2</v>
      </c>
      <c r="C12" s="1005">
        <v>0.47</v>
      </c>
      <c r="D12" s="1006">
        <v>3</v>
      </c>
      <c r="E12" s="1007"/>
      <c r="F12" s="997"/>
      <c r="G12" s="998"/>
      <c r="H12" s="996"/>
      <c r="I12" s="997"/>
      <c r="J12" s="998"/>
      <c r="K12" s="999">
        <v>0.24</v>
      </c>
      <c r="L12" s="996">
        <v>1</v>
      </c>
      <c r="M12" s="996">
        <v>6</v>
      </c>
      <c r="N12" s="1000">
        <v>2</v>
      </c>
      <c r="O12" s="996" t="s">
        <v>8175</v>
      </c>
      <c r="P12" s="1001" t="s">
        <v>8189</v>
      </c>
      <c r="Q12" s="1002">
        <f t="shared" si="0"/>
        <v>-2</v>
      </c>
      <c r="R12" s="1003">
        <f t="shared" si="0"/>
        <v>-0.47</v>
      </c>
      <c r="S12" s="1002">
        <f t="shared" si="1"/>
        <v>0</v>
      </c>
      <c r="T12" s="1003">
        <f t="shared" si="2"/>
        <v>0</v>
      </c>
      <c r="U12" s="1333" t="s">
        <v>588</v>
      </c>
      <c r="V12" s="1326" t="s">
        <v>588</v>
      </c>
      <c r="W12" s="1326" t="s">
        <v>588</v>
      </c>
      <c r="X12" s="1327" t="s">
        <v>588</v>
      </c>
      <c r="Y12" s="1336"/>
    </row>
    <row r="13" spans="1:25" ht="14.4" customHeight="1" x14ac:dyDescent="0.3">
      <c r="A13" s="929" t="s">
        <v>8190</v>
      </c>
      <c r="B13" s="926"/>
      <c r="C13" s="927"/>
      <c r="D13" s="913"/>
      <c r="E13" s="928"/>
      <c r="F13" s="921"/>
      <c r="G13" s="912"/>
      <c r="H13" s="920">
        <v>1</v>
      </c>
      <c r="I13" s="921">
        <v>0.35</v>
      </c>
      <c r="J13" s="912">
        <v>2</v>
      </c>
      <c r="K13" s="922">
        <v>0.34</v>
      </c>
      <c r="L13" s="920">
        <v>1</v>
      </c>
      <c r="M13" s="920">
        <v>9</v>
      </c>
      <c r="N13" s="923">
        <v>3</v>
      </c>
      <c r="O13" s="920" t="s">
        <v>8175</v>
      </c>
      <c r="P13" s="924" t="s">
        <v>8191</v>
      </c>
      <c r="Q13" s="925">
        <f t="shared" si="0"/>
        <v>1</v>
      </c>
      <c r="R13" s="975">
        <f t="shared" si="0"/>
        <v>0.35</v>
      </c>
      <c r="S13" s="925">
        <f t="shared" si="1"/>
        <v>1</v>
      </c>
      <c r="T13" s="975">
        <f t="shared" si="2"/>
        <v>0.35</v>
      </c>
      <c r="U13" s="1317">
        <v>3</v>
      </c>
      <c r="V13" s="916">
        <v>2</v>
      </c>
      <c r="W13" s="916">
        <v>-1</v>
      </c>
      <c r="X13" s="1316">
        <v>0.66666666666666663</v>
      </c>
      <c r="Y13" s="1315"/>
    </row>
    <row r="14" spans="1:25" ht="14.4" customHeight="1" x14ac:dyDescent="0.3">
      <c r="A14" s="989" t="s">
        <v>8192</v>
      </c>
      <c r="B14" s="1004">
        <v>3</v>
      </c>
      <c r="C14" s="1005">
        <v>3.86</v>
      </c>
      <c r="D14" s="1006">
        <v>3.7</v>
      </c>
      <c r="E14" s="1007">
        <v>3</v>
      </c>
      <c r="F14" s="997">
        <v>3.73</v>
      </c>
      <c r="G14" s="998">
        <v>3</v>
      </c>
      <c r="H14" s="996">
        <v>1</v>
      </c>
      <c r="I14" s="997">
        <v>1.24</v>
      </c>
      <c r="J14" s="998">
        <v>3</v>
      </c>
      <c r="K14" s="999">
        <v>1.24</v>
      </c>
      <c r="L14" s="996">
        <v>2</v>
      </c>
      <c r="M14" s="996">
        <v>18</v>
      </c>
      <c r="N14" s="1000">
        <v>6</v>
      </c>
      <c r="O14" s="996" t="s">
        <v>8175</v>
      </c>
      <c r="P14" s="1001" t="s">
        <v>8193</v>
      </c>
      <c r="Q14" s="1002">
        <f t="shared" si="0"/>
        <v>-2</v>
      </c>
      <c r="R14" s="1003">
        <f t="shared" si="0"/>
        <v>-2.62</v>
      </c>
      <c r="S14" s="1002">
        <f t="shared" si="1"/>
        <v>-2</v>
      </c>
      <c r="T14" s="1003">
        <f t="shared" si="2"/>
        <v>-2.4900000000000002</v>
      </c>
      <c r="U14" s="1333">
        <v>6</v>
      </c>
      <c r="V14" s="1326">
        <v>3</v>
      </c>
      <c r="W14" s="1326">
        <v>-3</v>
      </c>
      <c r="X14" s="1327">
        <v>0.5</v>
      </c>
      <c r="Y14" s="1336"/>
    </row>
    <row r="15" spans="1:25" ht="14.4" customHeight="1" x14ac:dyDescent="0.3">
      <c r="A15" s="929" t="s">
        <v>8194</v>
      </c>
      <c r="B15" s="926">
        <v>1</v>
      </c>
      <c r="C15" s="927">
        <v>2.5</v>
      </c>
      <c r="D15" s="913">
        <v>5</v>
      </c>
      <c r="E15" s="928"/>
      <c r="F15" s="921"/>
      <c r="G15" s="912"/>
      <c r="H15" s="920">
        <v>2</v>
      </c>
      <c r="I15" s="921">
        <v>5</v>
      </c>
      <c r="J15" s="912">
        <v>10</v>
      </c>
      <c r="K15" s="922">
        <v>2.5</v>
      </c>
      <c r="L15" s="920">
        <v>4</v>
      </c>
      <c r="M15" s="920">
        <v>36</v>
      </c>
      <c r="N15" s="923">
        <v>12</v>
      </c>
      <c r="O15" s="920" t="s">
        <v>8175</v>
      </c>
      <c r="P15" s="924" t="s">
        <v>8195</v>
      </c>
      <c r="Q15" s="925">
        <f t="shared" si="0"/>
        <v>1</v>
      </c>
      <c r="R15" s="975">
        <f t="shared" si="0"/>
        <v>2.5</v>
      </c>
      <c r="S15" s="925">
        <f t="shared" si="1"/>
        <v>2</v>
      </c>
      <c r="T15" s="975">
        <f t="shared" si="2"/>
        <v>5</v>
      </c>
      <c r="U15" s="1317">
        <v>24</v>
      </c>
      <c r="V15" s="916">
        <v>20</v>
      </c>
      <c r="W15" s="916">
        <v>-4</v>
      </c>
      <c r="X15" s="1316">
        <v>0.83333333333333337</v>
      </c>
      <c r="Y15" s="1315">
        <v>3</v>
      </c>
    </row>
    <row r="16" spans="1:25" ht="14.4" customHeight="1" x14ac:dyDescent="0.3">
      <c r="A16" s="1008" t="s">
        <v>8196</v>
      </c>
      <c r="B16" s="1009">
        <v>2</v>
      </c>
      <c r="C16" s="1010">
        <v>0.95</v>
      </c>
      <c r="D16" s="1011">
        <v>2</v>
      </c>
      <c r="E16" s="1012"/>
      <c r="F16" s="1013"/>
      <c r="G16" s="1014"/>
      <c r="H16" s="1015"/>
      <c r="I16" s="1013"/>
      <c r="J16" s="1014"/>
      <c r="K16" s="1016">
        <v>0.62</v>
      </c>
      <c r="L16" s="1015">
        <v>2</v>
      </c>
      <c r="M16" s="1015">
        <v>18</v>
      </c>
      <c r="N16" s="1017">
        <v>6</v>
      </c>
      <c r="O16" s="1015" t="s">
        <v>8175</v>
      </c>
      <c r="P16" s="1018" t="s">
        <v>8197</v>
      </c>
      <c r="Q16" s="1019">
        <f t="shared" si="0"/>
        <v>-2</v>
      </c>
      <c r="R16" s="1020">
        <f t="shared" si="0"/>
        <v>-0.95</v>
      </c>
      <c r="S16" s="1019">
        <f t="shared" si="1"/>
        <v>0</v>
      </c>
      <c r="T16" s="1020">
        <f t="shared" si="2"/>
        <v>0</v>
      </c>
      <c r="U16" s="1337" t="s">
        <v>588</v>
      </c>
      <c r="V16" s="1338" t="s">
        <v>588</v>
      </c>
      <c r="W16" s="1338" t="s">
        <v>588</v>
      </c>
      <c r="X16" s="1339" t="s">
        <v>588</v>
      </c>
      <c r="Y16" s="1340"/>
    </row>
    <row r="17" spans="1:25" ht="14.4" customHeight="1" x14ac:dyDescent="0.3">
      <c r="A17" s="1008" t="s">
        <v>8198</v>
      </c>
      <c r="B17" s="1009">
        <v>3</v>
      </c>
      <c r="C17" s="1010">
        <v>1.49</v>
      </c>
      <c r="D17" s="1011">
        <v>3.7</v>
      </c>
      <c r="E17" s="1012"/>
      <c r="F17" s="1013"/>
      <c r="G17" s="1014"/>
      <c r="H17" s="1015">
        <v>1</v>
      </c>
      <c r="I17" s="1013">
        <v>0.5</v>
      </c>
      <c r="J17" s="1014">
        <v>3</v>
      </c>
      <c r="K17" s="1016">
        <v>0.5</v>
      </c>
      <c r="L17" s="1015">
        <v>2</v>
      </c>
      <c r="M17" s="1015">
        <v>18</v>
      </c>
      <c r="N17" s="1017">
        <v>6</v>
      </c>
      <c r="O17" s="1015" t="s">
        <v>8175</v>
      </c>
      <c r="P17" s="1018" t="s">
        <v>8199</v>
      </c>
      <c r="Q17" s="1019">
        <f t="shared" si="0"/>
        <v>-2</v>
      </c>
      <c r="R17" s="1020">
        <f t="shared" si="0"/>
        <v>-0.99</v>
      </c>
      <c r="S17" s="1019">
        <f t="shared" si="1"/>
        <v>1</v>
      </c>
      <c r="T17" s="1020">
        <f t="shared" si="2"/>
        <v>0.5</v>
      </c>
      <c r="U17" s="1337">
        <v>6</v>
      </c>
      <c r="V17" s="1338">
        <v>3</v>
      </c>
      <c r="W17" s="1338">
        <v>-3</v>
      </c>
      <c r="X17" s="1339">
        <v>0.5</v>
      </c>
      <c r="Y17" s="1340"/>
    </row>
    <row r="18" spans="1:25" ht="14.4" customHeight="1" x14ac:dyDescent="0.3">
      <c r="A18" s="1021" t="s">
        <v>8200</v>
      </c>
      <c r="B18" s="1022"/>
      <c r="C18" s="1023"/>
      <c r="D18" s="1024"/>
      <c r="E18" s="1025">
        <v>1</v>
      </c>
      <c r="F18" s="1026">
        <v>1.24</v>
      </c>
      <c r="G18" s="1027">
        <v>4</v>
      </c>
      <c r="H18" s="1028"/>
      <c r="I18" s="1029"/>
      <c r="J18" s="1030"/>
      <c r="K18" s="1031">
        <v>1.24</v>
      </c>
      <c r="L18" s="1028">
        <v>3</v>
      </c>
      <c r="M18" s="1028">
        <v>24</v>
      </c>
      <c r="N18" s="1032">
        <v>8</v>
      </c>
      <c r="O18" s="1028" t="s">
        <v>8175</v>
      </c>
      <c r="P18" s="1033" t="s">
        <v>8201</v>
      </c>
      <c r="Q18" s="1034">
        <f t="shared" si="0"/>
        <v>0</v>
      </c>
      <c r="R18" s="1035">
        <f t="shared" si="0"/>
        <v>0</v>
      </c>
      <c r="S18" s="1034">
        <f t="shared" si="1"/>
        <v>-1</v>
      </c>
      <c r="T18" s="1035">
        <f t="shared" si="2"/>
        <v>-1.24</v>
      </c>
      <c r="U18" s="1341" t="s">
        <v>588</v>
      </c>
      <c r="V18" s="1342" t="s">
        <v>588</v>
      </c>
      <c r="W18" s="1342" t="s">
        <v>588</v>
      </c>
      <c r="X18" s="1343" t="s">
        <v>588</v>
      </c>
      <c r="Y18" s="1344"/>
    </row>
    <row r="19" spans="1:25" ht="14.4" customHeight="1" x14ac:dyDescent="0.3">
      <c r="A19" s="1021" t="s">
        <v>8202</v>
      </c>
      <c r="B19" s="1022"/>
      <c r="C19" s="1023"/>
      <c r="D19" s="1024"/>
      <c r="E19" s="1025">
        <v>1</v>
      </c>
      <c r="F19" s="1026">
        <v>0.41</v>
      </c>
      <c r="G19" s="1027">
        <v>9</v>
      </c>
      <c r="H19" s="1028"/>
      <c r="I19" s="1029"/>
      <c r="J19" s="1030"/>
      <c r="K19" s="1031">
        <v>0.41</v>
      </c>
      <c r="L19" s="1028">
        <v>1</v>
      </c>
      <c r="M19" s="1028">
        <v>12</v>
      </c>
      <c r="N19" s="1032">
        <v>4</v>
      </c>
      <c r="O19" s="1028" t="s">
        <v>8175</v>
      </c>
      <c r="P19" s="1033" t="s">
        <v>8203</v>
      </c>
      <c r="Q19" s="1034">
        <f t="shared" si="0"/>
        <v>0</v>
      </c>
      <c r="R19" s="1035">
        <f t="shared" si="0"/>
        <v>0</v>
      </c>
      <c r="S19" s="1034">
        <f t="shared" si="1"/>
        <v>-1</v>
      </c>
      <c r="T19" s="1035">
        <f t="shared" si="2"/>
        <v>-0.41</v>
      </c>
      <c r="U19" s="1341" t="s">
        <v>588</v>
      </c>
      <c r="V19" s="1342" t="s">
        <v>588</v>
      </c>
      <c r="W19" s="1342" t="s">
        <v>588</v>
      </c>
      <c r="X19" s="1343" t="s">
        <v>588</v>
      </c>
      <c r="Y19" s="1344"/>
    </row>
    <row r="20" spans="1:25" ht="14.4" customHeight="1" x14ac:dyDescent="0.3">
      <c r="A20" s="1036" t="s">
        <v>8204</v>
      </c>
      <c r="B20" s="1037">
        <v>8</v>
      </c>
      <c r="C20" s="1038">
        <v>5.4</v>
      </c>
      <c r="D20" s="1039">
        <v>3.5</v>
      </c>
      <c r="E20" s="1040">
        <v>10</v>
      </c>
      <c r="F20" s="1041">
        <v>6.74</v>
      </c>
      <c r="G20" s="1042">
        <v>3.3</v>
      </c>
      <c r="H20" s="1043">
        <v>2</v>
      </c>
      <c r="I20" s="1044">
        <v>1.35</v>
      </c>
      <c r="J20" s="1045">
        <v>2.5</v>
      </c>
      <c r="K20" s="1046">
        <v>0.67</v>
      </c>
      <c r="L20" s="1043">
        <v>2</v>
      </c>
      <c r="M20" s="1043">
        <v>18</v>
      </c>
      <c r="N20" s="1047">
        <v>6</v>
      </c>
      <c r="O20" s="1043" t="s">
        <v>8175</v>
      </c>
      <c r="P20" s="1048" t="s">
        <v>8205</v>
      </c>
      <c r="Q20" s="1049">
        <f t="shared" si="0"/>
        <v>-6</v>
      </c>
      <c r="R20" s="1050">
        <f t="shared" si="0"/>
        <v>-4.0500000000000007</v>
      </c>
      <c r="S20" s="1049">
        <f t="shared" si="1"/>
        <v>-8</v>
      </c>
      <c r="T20" s="1050">
        <f t="shared" si="2"/>
        <v>-5.3900000000000006</v>
      </c>
      <c r="U20" s="1345">
        <v>12</v>
      </c>
      <c r="V20" s="1346">
        <v>5</v>
      </c>
      <c r="W20" s="1346">
        <v>-7</v>
      </c>
      <c r="X20" s="1347">
        <v>0.41666666666666669</v>
      </c>
      <c r="Y20" s="1348"/>
    </row>
    <row r="21" spans="1:25" ht="14.4" customHeight="1" x14ac:dyDescent="0.3">
      <c r="A21" s="929" t="s">
        <v>8206</v>
      </c>
      <c r="B21" s="916">
        <v>5</v>
      </c>
      <c r="C21" s="917">
        <v>5.58</v>
      </c>
      <c r="D21" s="915">
        <v>5.4</v>
      </c>
      <c r="E21" s="918">
        <v>5</v>
      </c>
      <c r="F21" s="919">
        <v>5.58</v>
      </c>
      <c r="G21" s="911">
        <v>3.6</v>
      </c>
      <c r="H21" s="920">
        <v>2</v>
      </c>
      <c r="I21" s="921">
        <v>2.23</v>
      </c>
      <c r="J21" s="912">
        <v>5</v>
      </c>
      <c r="K21" s="922">
        <v>1.1200000000000001</v>
      </c>
      <c r="L21" s="920">
        <v>3</v>
      </c>
      <c r="M21" s="920">
        <v>27</v>
      </c>
      <c r="N21" s="923">
        <v>9</v>
      </c>
      <c r="O21" s="920" t="s">
        <v>8175</v>
      </c>
      <c r="P21" s="924" t="s">
        <v>8207</v>
      </c>
      <c r="Q21" s="925">
        <f t="shared" si="0"/>
        <v>-3</v>
      </c>
      <c r="R21" s="975">
        <f t="shared" si="0"/>
        <v>-3.35</v>
      </c>
      <c r="S21" s="925">
        <f t="shared" si="1"/>
        <v>-3</v>
      </c>
      <c r="T21" s="975">
        <f t="shared" si="2"/>
        <v>-3.35</v>
      </c>
      <c r="U21" s="1317">
        <v>18</v>
      </c>
      <c r="V21" s="916">
        <v>10</v>
      </c>
      <c r="W21" s="916">
        <v>-8</v>
      </c>
      <c r="X21" s="1316">
        <v>0.55555555555555558</v>
      </c>
      <c r="Y21" s="1315"/>
    </row>
    <row r="22" spans="1:25" ht="14.4" customHeight="1" x14ac:dyDescent="0.3">
      <c r="A22" s="929" t="s">
        <v>8208</v>
      </c>
      <c r="B22" s="916">
        <v>1</v>
      </c>
      <c r="C22" s="917">
        <v>2.38</v>
      </c>
      <c r="D22" s="915">
        <v>4</v>
      </c>
      <c r="E22" s="918"/>
      <c r="F22" s="919"/>
      <c r="G22" s="911"/>
      <c r="H22" s="920">
        <v>1</v>
      </c>
      <c r="I22" s="921">
        <v>2.38</v>
      </c>
      <c r="J22" s="912">
        <v>4</v>
      </c>
      <c r="K22" s="922">
        <v>2.38</v>
      </c>
      <c r="L22" s="920">
        <v>3</v>
      </c>
      <c r="M22" s="920">
        <v>30</v>
      </c>
      <c r="N22" s="923">
        <v>10</v>
      </c>
      <c r="O22" s="920" t="s">
        <v>8175</v>
      </c>
      <c r="P22" s="924" t="s">
        <v>8209</v>
      </c>
      <c r="Q22" s="925">
        <f t="shared" si="0"/>
        <v>0</v>
      </c>
      <c r="R22" s="975">
        <f t="shared" si="0"/>
        <v>0</v>
      </c>
      <c r="S22" s="925">
        <f t="shared" si="1"/>
        <v>1</v>
      </c>
      <c r="T22" s="975">
        <f t="shared" si="2"/>
        <v>2.38</v>
      </c>
      <c r="U22" s="1317">
        <v>10</v>
      </c>
      <c r="V22" s="916">
        <v>4</v>
      </c>
      <c r="W22" s="916">
        <v>-6</v>
      </c>
      <c r="X22" s="1316">
        <v>0.4</v>
      </c>
      <c r="Y22" s="1315"/>
    </row>
    <row r="23" spans="1:25" ht="14.4" customHeight="1" x14ac:dyDescent="0.3">
      <c r="A23" s="1036" t="s">
        <v>8210</v>
      </c>
      <c r="B23" s="1051">
        <v>132</v>
      </c>
      <c r="C23" s="1052">
        <v>29.9</v>
      </c>
      <c r="D23" s="1053">
        <v>2.5</v>
      </c>
      <c r="E23" s="1054">
        <v>95</v>
      </c>
      <c r="F23" s="1044">
        <v>21.5</v>
      </c>
      <c r="G23" s="1045">
        <v>2.6</v>
      </c>
      <c r="H23" s="1043">
        <v>100</v>
      </c>
      <c r="I23" s="1044">
        <v>22.78</v>
      </c>
      <c r="J23" s="1045">
        <v>2.5</v>
      </c>
      <c r="K23" s="1046">
        <v>0.22</v>
      </c>
      <c r="L23" s="1043">
        <v>1</v>
      </c>
      <c r="M23" s="1043">
        <v>9</v>
      </c>
      <c r="N23" s="1047">
        <v>3</v>
      </c>
      <c r="O23" s="1043" t="s">
        <v>8175</v>
      </c>
      <c r="P23" s="1048" t="s">
        <v>8211</v>
      </c>
      <c r="Q23" s="1049">
        <f t="shared" si="0"/>
        <v>-32</v>
      </c>
      <c r="R23" s="1050">
        <f t="shared" si="0"/>
        <v>-7.1199999999999974</v>
      </c>
      <c r="S23" s="1049">
        <f t="shared" si="1"/>
        <v>5</v>
      </c>
      <c r="T23" s="1050">
        <f t="shared" si="2"/>
        <v>1.2800000000000011</v>
      </c>
      <c r="U23" s="1345">
        <v>300</v>
      </c>
      <c r="V23" s="1346">
        <v>250</v>
      </c>
      <c r="W23" s="1346">
        <v>-50</v>
      </c>
      <c r="X23" s="1347">
        <v>0.83333333333333337</v>
      </c>
      <c r="Y23" s="1348"/>
    </row>
    <row r="24" spans="1:25" ht="14.4" customHeight="1" x14ac:dyDescent="0.3">
      <c r="A24" s="929" t="s">
        <v>8212</v>
      </c>
      <c r="B24" s="926">
        <v>24</v>
      </c>
      <c r="C24" s="927">
        <v>6.17</v>
      </c>
      <c r="D24" s="913">
        <v>2.5</v>
      </c>
      <c r="E24" s="928">
        <v>33</v>
      </c>
      <c r="F24" s="921">
        <v>8.6199999999999992</v>
      </c>
      <c r="G24" s="912">
        <v>3.1</v>
      </c>
      <c r="H24" s="920">
        <v>10</v>
      </c>
      <c r="I24" s="921">
        <v>2.58</v>
      </c>
      <c r="J24" s="912">
        <v>2.5</v>
      </c>
      <c r="K24" s="922">
        <v>0.25</v>
      </c>
      <c r="L24" s="920">
        <v>1</v>
      </c>
      <c r="M24" s="920">
        <v>9</v>
      </c>
      <c r="N24" s="923">
        <v>3</v>
      </c>
      <c r="O24" s="920" t="s">
        <v>8175</v>
      </c>
      <c r="P24" s="924" t="s">
        <v>8213</v>
      </c>
      <c r="Q24" s="925">
        <f t="shared" si="0"/>
        <v>-14</v>
      </c>
      <c r="R24" s="975">
        <f t="shared" si="0"/>
        <v>-3.59</v>
      </c>
      <c r="S24" s="925">
        <f t="shared" si="1"/>
        <v>-23</v>
      </c>
      <c r="T24" s="975">
        <f t="shared" si="2"/>
        <v>-6.0399999999999991</v>
      </c>
      <c r="U24" s="1317">
        <v>30</v>
      </c>
      <c r="V24" s="916">
        <v>25</v>
      </c>
      <c r="W24" s="916">
        <v>-5</v>
      </c>
      <c r="X24" s="1316">
        <v>0.83333333333333337</v>
      </c>
      <c r="Y24" s="1315">
        <v>1</v>
      </c>
    </row>
    <row r="25" spans="1:25" ht="14.4" customHeight="1" x14ac:dyDescent="0.3">
      <c r="A25" s="929" t="s">
        <v>8214</v>
      </c>
      <c r="B25" s="926"/>
      <c r="C25" s="927"/>
      <c r="D25" s="913"/>
      <c r="E25" s="928">
        <v>2</v>
      </c>
      <c r="F25" s="921">
        <v>0.96</v>
      </c>
      <c r="G25" s="912">
        <v>5</v>
      </c>
      <c r="H25" s="920">
        <v>1</v>
      </c>
      <c r="I25" s="921">
        <v>0.48</v>
      </c>
      <c r="J25" s="912">
        <v>2</v>
      </c>
      <c r="K25" s="922">
        <v>0.48</v>
      </c>
      <c r="L25" s="920">
        <v>2</v>
      </c>
      <c r="M25" s="920">
        <v>15</v>
      </c>
      <c r="N25" s="923">
        <v>5</v>
      </c>
      <c r="O25" s="920" t="s">
        <v>8175</v>
      </c>
      <c r="P25" s="924" t="s">
        <v>8215</v>
      </c>
      <c r="Q25" s="925">
        <f t="shared" si="0"/>
        <v>1</v>
      </c>
      <c r="R25" s="975">
        <f t="shared" si="0"/>
        <v>0.48</v>
      </c>
      <c r="S25" s="925">
        <f t="shared" si="1"/>
        <v>-1</v>
      </c>
      <c r="T25" s="975">
        <f t="shared" si="2"/>
        <v>-0.48</v>
      </c>
      <c r="U25" s="1317">
        <v>5</v>
      </c>
      <c r="V25" s="916">
        <v>2</v>
      </c>
      <c r="W25" s="916">
        <v>-3</v>
      </c>
      <c r="X25" s="1316">
        <v>0.4</v>
      </c>
      <c r="Y25" s="1315"/>
    </row>
    <row r="26" spans="1:25" ht="14.4" customHeight="1" x14ac:dyDescent="0.3">
      <c r="A26" s="1036" t="s">
        <v>8216</v>
      </c>
      <c r="B26" s="1051">
        <v>1</v>
      </c>
      <c r="C26" s="1052">
        <v>1.1399999999999999</v>
      </c>
      <c r="D26" s="1053">
        <v>4</v>
      </c>
      <c r="E26" s="1054"/>
      <c r="F26" s="1044"/>
      <c r="G26" s="1045"/>
      <c r="H26" s="1043">
        <v>1</v>
      </c>
      <c r="I26" s="1044">
        <v>1.1399999999999999</v>
      </c>
      <c r="J26" s="1045">
        <v>3</v>
      </c>
      <c r="K26" s="1046">
        <v>1.1399999999999999</v>
      </c>
      <c r="L26" s="1043">
        <v>2</v>
      </c>
      <c r="M26" s="1043">
        <v>21</v>
      </c>
      <c r="N26" s="1047">
        <v>7</v>
      </c>
      <c r="O26" s="1043" t="s">
        <v>8175</v>
      </c>
      <c r="P26" s="1048" t="s">
        <v>8217</v>
      </c>
      <c r="Q26" s="1049">
        <f t="shared" si="0"/>
        <v>0</v>
      </c>
      <c r="R26" s="1050">
        <f t="shared" si="0"/>
        <v>0</v>
      </c>
      <c r="S26" s="1049">
        <f t="shared" si="1"/>
        <v>1</v>
      </c>
      <c r="T26" s="1050">
        <f t="shared" si="2"/>
        <v>1.1399999999999999</v>
      </c>
      <c r="U26" s="1345">
        <v>7</v>
      </c>
      <c r="V26" s="1346">
        <v>3</v>
      </c>
      <c r="W26" s="1346">
        <v>-4</v>
      </c>
      <c r="X26" s="1347">
        <v>0.42857142857142855</v>
      </c>
      <c r="Y26" s="1348"/>
    </row>
    <row r="27" spans="1:25" ht="14.4" customHeight="1" x14ac:dyDescent="0.3">
      <c r="A27" s="929" t="s">
        <v>8218</v>
      </c>
      <c r="B27" s="926">
        <v>1</v>
      </c>
      <c r="C27" s="927">
        <v>2.1800000000000002</v>
      </c>
      <c r="D27" s="913">
        <v>7</v>
      </c>
      <c r="E27" s="928"/>
      <c r="F27" s="921"/>
      <c r="G27" s="912"/>
      <c r="H27" s="920"/>
      <c r="I27" s="921"/>
      <c r="J27" s="912"/>
      <c r="K27" s="922">
        <v>2.1800000000000002</v>
      </c>
      <c r="L27" s="920">
        <v>3</v>
      </c>
      <c r="M27" s="920">
        <v>30</v>
      </c>
      <c r="N27" s="923">
        <v>10</v>
      </c>
      <c r="O27" s="920" t="s">
        <v>8175</v>
      </c>
      <c r="P27" s="924" t="s">
        <v>8219</v>
      </c>
      <c r="Q27" s="925">
        <f t="shared" si="0"/>
        <v>-1</v>
      </c>
      <c r="R27" s="975">
        <f t="shared" si="0"/>
        <v>-2.1800000000000002</v>
      </c>
      <c r="S27" s="925">
        <f t="shared" si="1"/>
        <v>0</v>
      </c>
      <c r="T27" s="975">
        <f t="shared" si="2"/>
        <v>0</v>
      </c>
      <c r="U27" s="1317" t="s">
        <v>588</v>
      </c>
      <c r="V27" s="916" t="s">
        <v>588</v>
      </c>
      <c r="W27" s="916" t="s">
        <v>588</v>
      </c>
      <c r="X27" s="1316" t="s">
        <v>588</v>
      </c>
      <c r="Y27" s="1315"/>
    </row>
    <row r="28" spans="1:25" ht="14.4" customHeight="1" x14ac:dyDescent="0.3">
      <c r="A28" s="1036" t="s">
        <v>8220</v>
      </c>
      <c r="B28" s="1037"/>
      <c r="C28" s="1038"/>
      <c r="D28" s="1039"/>
      <c r="E28" s="1054"/>
      <c r="F28" s="1044"/>
      <c r="G28" s="1045"/>
      <c r="H28" s="1040">
        <v>1</v>
      </c>
      <c r="I28" s="1041">
        <v>0.46</v>
      </c>
      <c r="J28" s="1042">
        <v>3</v>
      </c>
      <c r="K28" s="1046">
        <v>0.46</v>
      </c>
      <c r="L28" s="1043">
        <v>1</v>
      </c>
      <c r="M28" s="1043">
        <v>9</v>
      </c>
      <c r="N28" s="1047">
        <v>3</v>
      </c>
      <c r="O28" s="1043" t="s">
        <v>8175</v>
      </c>
      <c r="P28" s="1048" t="s">
        <v>8221</v>
      </c>
      <c r="Q28" s="1049">
        <f t="shared" si="0"/>
        <v>1</v>
      </c>
      <c r="R28" s="1050">
        <f t="shared" si="0"/>
        <v>0.46</v>
      </c>
      <c r="S28" s="1049">
        <f t="shared" si="1"/>
        <v>1</v>
      </c>
      <c r="T28" s="1050">
        <f t="shared" si="2"/>
        <v>0.46</v>
      </c>
      <c r="U28" s="1345">
        <v>3</v>
      </c>
      <c r="V28" s="1346">
        <v>3</v>
      </c>
      <c r="W28" s="1346">
        <v>0</v>
      </c>
      <c r="X28" s="1347">
        <v>1</v>
      </c>
      <c r="Y28" s="1348"/>
    </row>
    <row r="29" spans="1:25" ht="14.4" customHeight="1" x14ac:dyDescent="0.3">
      <c r="A29" s="1055" t="s">
        <v>8222</v>
      </c>
      <c r="B29" s="1056">
        <v>2</v>
      </c>
      <c r="C29" s="1057">
        <v>0.68</v>
      </c>
      <c r="D29" s="1058">
        <v>2.5</v>
      </c>
      <c r="E29" s="1059">
        <v>1</v>
      </c>
      <c r="F29" s="1060">
        <v>0.34</v>
      </c>
      <c r="G29" s="1061">
        <v>1</v>
      </c>
      <c r="H29" s="1062">
        <v>2</v>
      </c>
      <c r="I29" s="1063">
        <v>0.78</v>
      </c>
      <c r="J29" s="1064">
        <v>4</v>
      </c>
      <c r="K29" s="1065">
        <v>0.34</v>
      </c>
      <c r="L29" s="1062">
        <v>1</v>
      </c>
      <c r="M29" s="1062">
        <v>12</v>
      </c>
      <c r="N29" s="1066">
        <v>4</v>
      </c>
      <c r="O29" s="1062" t="s">
        <v>8175</v>
      </c>
      <c r="P29" s="1067" t="s">
        <v>8223</v>
      </c>
      <c r="Q29" s="1068">
        <f t="shared" si="0"/>
        <v>0</v>
      </c>
      <c r="R29" s="1069">
        <f t="shared" si="0"/>
        <v>9.9999999999999978E-2</v>
      </c>
      <c r="S29" s="1068">
        <f t="shared" si="1"/>
        <v>1</v>
      </c>
      <c r="T29" s="1069">
        <f t="shared" si="2"/>
        <v>0.44</v>
      </c>
      <c r="U29" s="1349">
        <v>8</v>
      </c>
      <c r="V29" s="1350">
        <v>8</v>
      </c>
      <c r="W29" s="1350">
        <v>0</v>
      </c>
      <c r="X29" s="1351">
        <v>1</v>
      </c>
      <c r="Y29" s="1352">
        <v>2</v>
      </c>
    </row>
    <row r="30" spans="1:25" ht="14.4" customHeight="1" x14ac:dyDescent="0.3">
      <c r="A30" s="929" t="s">
        <v>8224</v>
      </c>
      <c r="B30" s="916">
        <v>2</v>
      </c>
      <c r="C30" s="917">
        <v>0.91</v>
      </c>
      <c r="D30" s="915">
        <v>7.5</v>
      </c>
      <c r="E30" s="918">
        <v>3</v>
      </c>
      <c r="F30" s="919">
        <v>1.22</v>
      </c>
      <c r="G30" s="911">
        <v>3.7</v>
      </c>
      <c r="H30" s="920">
        <v>1</v>
      </c>
      <c r="I30" s="921">
        <v>0.41</v>
      </c>
      <c r="J30" s="914">
        <v>5</v>
      </c>
      <c r="K30" s="922">
        <v>0.41</v>
      </c>
      <c r="L30" s="920">
        <v>1</v>
      </c>
      <c r="M30" s="920">
        <v>12</v>
      </c>
      <c r="N30" s="923">
        <v>4</v>
      </c>
      <c r="O30" s="920" t="s">
        <v>8175</v>
      </c>
      <c r="P30" s="924" t="s">
        <v>8225</v>
      </c>
      <c r="Q30" s="925">
        <f t="shared" si="0"/>
        <v>-1</v>
      </c>
      <c r="R30" s="975">
        <f t="shared" si="0"/>
        <v>-0.5</v>
      </c>
      <c r="S30" s="925">
        <f t="shared" si="1"/>
        <v>-2</v>
      </c>
      <c r="T30" s="975">
        <f t="shared" si="2"/>
        <v>-0.81</v>
      </c>
      <c r="U30" s="1317">
        <v>4</v>
      </c>
      <c r="V30" s="916">
        <v>5</v>
      </c>
      <c r="W30" s="916">
        <v>1</v>
      </c>
      <c r="X30" s="1316">
        <v>1.25</v>
      </c>
      <c r="Y30" s="1315">
        <v>1</v>
      </c>
    </row>
    <row r="31" spans="1:25" ht="14.4" customHeight="1" x14ac:dyDescent="0.3">
      <c r="A31" s="1055" t="s">
        <v>8226</v>
      </c>
      <c r="B31" s="1056">
        <v>2</v>
      </c>
      <c r="C31" s="1057">
        <v>5.91</v>
      </c>
      <c r="D31" s="1058">
        <v>3.5</v>
      </c>
      <c r="E31" s="1070"/>
      <c r="F31" s="1063"/>
      <c r="G31" s="1064"/>
      <c r="H31" s="1059">
        <v>8</v>
      </c>
      <c r="I31" s="1060">
        <v>23.62</v>
      </c>
      <c r="J31" s="1061">
        <v>3</v>
      </c>
      <c r="K31" s="1065">
        <v>2.95</v>
      </c>
      <c r="L31" s="1062">
        <v>2</v>
      </c>
      <c r="M31" s="1062">
        <v>18</v>
      </c>
      <c r="N31" s="1066">
        <v>6</v>
      </c>
      <c r="O31" s="1062" t="s">
        <v>8175</v>
      </c>
      <c r="P31" s="1067" t="s">
        <v>8227</v>
      </c>
      <c r="Q31" s="1068">
        <f t="shared" si="0"/>
        <v>6</v>
      </c>
      <c r="R31" s="1069">
        <f t="shared" si="0"/>
        <v>17.71</v>
      </c>
      <c r="S31" s="1068">
        <f t="shared" si="1"/>
        <v>8</v>
      </c>
      <c r="T31" s="1069">
        <f t="shared" si="2"/>
        <v>23.62</v>
      </c>
      <c r="U31" s="1341">
        <v>48</v>
      </c>
      <c r="V31" s="1326">
        <v>24</v>
      </c>
      <c r="W31" s="1326">
        <v>-24</v>
      </c>
      <c r="X31" s="1327">
        <v>0.5</v>
      </c>
      <c r="Y31" s="1352"/>
    </row>
    <row r="32" spans="1:25" ht="14.4" customHeight="1" x14ac:dyDescent="0.3">
      <c r="A32" s="929" t="s">
        <v>8228</v>
      </c>
      <c r="B32" s="916">
        <v>1</v>
      </c>
      <c r="C32" s="917">
        <v>3.16</v>
      </c>
      <c r="D32" s="915">
        <v>4</v>
      </c>
      <c r="E32" s="928">
        <v>1</v>
      </c>
      <c r="F32" s="921">
        <v>3.12</v>
      </c>
      <c r="G32" s="912">
        <v>6</v>
      </c>
      <c r="H32" s="918">
        <v>3</v>
      </c>
      <c r="I32" s="919">
        <v>9.3000000000000007</v>
      </c>
      <c r="J32" s="911">
        <v>4</v>
      </c>
      <c r="K32" s="922">
        <v>3.1</v>
      </c>
      <c r="L32" s="920">
        <v>3</v>
      </c>
      <c r="M32" s="920">
        <v>24</v>
      </c>
      <c r="N32" s="923">
        <v>8</v>
      </c>
      <c r="O32" s="920" t="s">
        <v>8175</v>
      </c>
      <c r="P32" s="924" t="s">
        <v>8227</v>
      </c>
      <c r="Q32" s="925">
        <f t="shared" si="0"/>
        <v>2</v>
      </c>
      <c r="R32" s="975">
        <f t="shared" si="0"/>
        <v>6.1400000000000006</v>
      </c>
      <c r="S32" s="925">
        <f t="shared" si="1"/>
        <v>2</v>
      </c>
      <c r="T32" s="975">
        <f t="shared" si="2"/>
        <v>6.1800000000000006</v>
      </c>
      <c r="U32" s="1317">
        <v>24</v>
      </c>
      <c r="V32" s="916">
        <v>12</v>
      </c>
      <c r="W32" s="916">
        <v>-12</v>
      </c>
      <c r="X32" s="1316">
        <v>0.5</v>
      </c>
      <c r="Y32" s="1315"/>
    </row>
    <row r="33" spans="1:25" ht="14.4" customHeight="1" x14ac:dyDescent="0.3">
      <c r="A33" s="1071" t="s">
        <v>8229</v>
      </c>
      <c r="B33" s="1072">
        <v>3</v>
      </c>
      <c r="C33" s="1073">
        <v>3.02</v>
      </c>
      <c r="D33" s="1074">
        <v>3.7</v>
      </c>
      <c r="E33" s="1075">
        <v>2</v>
      </c>
      <c r="F33" s="1076">
        <v>2.0099999999999998</v>
      </c>
      <c r="G33" s="1077">
        <v>3</v>
      </c>
      <c r="H33" s="1078">
        <v>3</v>
      </c>
      <c r="I33" s="1079">
        <v>3.01</v>
      </c>
      <c r="J33" s="1080">
        <v>2.7</v>
      </c>
      <c r="K33" s="1081">
        <v>1</v>
      </c>
      <c r="L33" s="1082">
        <v>1</v>
      </c>
      <c r="M33" s="1082">
        <v>12</v>
      </c>
      <c r="N33" s="1083">
        <v>4</v>
      </c>
      <c r="O33" s="1082" t="s">
        <v>8175</v>
      </c>
      <c r="P33" s="1084" t="s">
        <v>8230</v>
      </c>
      <c r="Q33" s="1085">
        <f t="shared" si="0"/>
        <v>0</v>
      </c>
      <c r="R33" s="1086">
        <f t="shared" si="0"/>
        <v>-1.0000000000000231E-2</v>
      </c>
      <c r="S33" s="1085">
        <f t="shared" si="1"/>
        <v>1</v>
      </c>
      <c r="T33" s="1086">
        <f t="shared" si="2"/>
        <v>1</v>
      </c>
      <c r="U33" s="1353">
        <v>12</v>
      </c>
      <c r="V33" s="1354">
        <v>8.1000000000000014</v>
      </c>
      <c r="W33" s="1354">
        <v>-3.8999999999999986</v>
      </c>
      <c r="X33" s="1355">
        <v>0.67500000000000016</v>
      </c>
      <c r="Y33" s="1356"/>
    </row>
    <row r="34" spans="1:25" ht="14.4" customHeight="1" x14ac:dyDescent="0.3">
      <c r="A34" s="1087" t="s">
        <v>8231</v>
      </c>
      <c r="B34" s="1088">
        <v>1</v>
      </c>
      <c r="C34" s="1089">
        <v>0.37</v>
      </c>
      <c r="D34" s="1090">
        <v>3</v>
      </c>
      <c r="E34" s="1091">
        <v>1</v>
      </c>
      <c r="F34" s="1092">
        <v>0.35</v>
      </c>
      <c r="G34" s="1093">
        <v>3</v>
      </c>
      <c r="H34" s="1094">
        <v>1</v>
      </c>
      <c r="I34" s="1092">
        <v>0.37</v>
      </c>
      <c r="J34" s="1093">
        <v>3</v>
      </c>
      <c r="K34" s="1095">
        <v>0.35</v>
      </c>
      <c r="L34" s="1094">
        <v>1</v>
      </c>
      <c r="M34" s="1094">
        <v>12</v>
      </c>
      <c r="N34" s="1096">
        <v>4</v>
      </c>
      <c r="O34" s="1094" t="s">
        <v>8175</v>
      </c>
      <c r="P34" s="1097" t="s">
        <v>8232</v>
      </c>
      <c r="Q34" s="1098">
        <f t="shared" si="0"/>
        <v>0</v>
      </c>
      <c r="R34" s="1099">
        <f t="shared" si="0"/>
        <v>0</v>
      </c>
      <c r="S34" s="1098">
        <f t="shared" si="1"/>
        <v>0</v>
      </c>
      <c r="T34" s="1099">
        <f t="shared" si="2"/>
        <v>2.0000000000000018E-2</v>
      </c>
      <c r="U34" s="1357">
        <v>4</v>
      </c>
      <c r="V34" s="1358">
        <v>3</v>
      </c>
      <c r="W34" s="1358">
        <v>-1</v>
      </c>
      <c r="X34" s="1359">
        <v>0.75</v>
      </c>
      <c r="Y34" s="1360"/>
    </row>
    <row r="35" spans="1:25" ht="14.4" customHeight="1" x14ac:dyDescent="0.3">
      <c r="A35" s="929" t="s">
        <v>8233</v>
      </c>
      <c r="B35" s="926">
        <v>2</v>
      </c>
      <c r="C35" s="927">
        <v>0.85</v>
      </c>
      <c r="D35" s="913">
        <v>3</v>
      </c>
      <c r="E35" s="928">
        <v>1</v>
      </c>
      <c r="F35" s="921">
        <v>0.42</v>
      </c>
      <c r="G35" s="912">
        <v>2</v>
      </c>
      <c r="H35" s="920"/>
      <c r="I35" s="921"/>
      <c r="J35" s="912"/>
      <c r="K35" s="922">
        <v>0.42</v>
      </c>
      <c r="L35" s="920">
        <v>2</v>
      </c>
      <c r="M35" s="920">
        <v>18</v>
      </c>
      <c r="N35" s="923">
        <v>6</v>
      </c>
      <c r="O35" s="920" t="s">
        <v>8175</v>
      </c>
      <c r="P35" s="924" t="s">
        <v>8234</v>
      </c>
      <c r="Q35" s="925">
        <f t="shared" si="0"/>
        <v>-2</v>
      </c>
      <c r="R35" s="975">
        <f t="shared" si="0"/>
        <v>-0.85</v>
      </c>
      <c r="S35" s="925">
        <f t="shared" si="1"/>
        <v>-1</v>
      </c>
      <c r="T35" s="975">
        <f t="shared" si="2"/>
        <v>-0.42</v>
      </c>
      <c r="U35" s="1317" t="s">
        <v>588</v>
      </c>
      <c r="V35" s="916" t="s">
        <v>588</v>
      </c>
      <c r="W35" s="916" t="s">
        <v>588</v>
      </c>
      <c r="X35" s="1316" t="s">
        <v>588</v>
      </c>
      <c r="Y35" s="1315"/>
    </row>
    <row r="36" spans="1:25" ht="14.4" customHeight="1" x14ac:dyDescent="0.3">
      <c r="A36" s="1087" t="s">
        <v>8235</v>
      </c>
      <c r="B36" s="1088">
        <v>1</v>
      </c>
      <c r="C36" s="1089">
        <v>4.13</v>
      </c>
      <c r="D36" s="1090">
        <v>9</v>
      </c>
      <c r="E36" s="1091"/>
      <c r="F36" s="1092"/>
      <c r="G36" s="1093"/>
      <c r="H36" s="1094"/>
      <c r="I36" s="1092"/>
      <c r="J36" s="1093"/>
      <c r="K36" s="1095">
        <v>4.13</v>
      </c>
      <c r="L36" s="1094">
        <v>4</v>
      </c>
      <c r="M36" s="1094">
        <v>36</v>
      </c>
      <c r="N36" s="1096">
        <v>12</v>
      </c>
      <c r="O36" s="1094" t="s">
        <v>8175</v>
      </c>
      <c r="P36" s="1097" t="s">
        <v>8236</v>
      </c>
      <c r="Q36" s="1098">
        <f t="shared" si="0"/>
        <v>-1</v>
      </c>
      <c r="R36" s="1099">
        <f t="shared" si="0"/>
        <v>-4.13</v>
      </c>
      <c r="S36" s="1098">
        <f t="shared" si="1"/>
        <v>0</v>
      </c>
      <c r="T36" s="1099">
        <f t="shared" si="2"/>
        <v>0</v>
      </c>
      <c r="U36" s="1357" t="s">
        <v>588</v>
      </c>
      <c r="V36" s="1326" t="s">
        <v>588</v>
      </c>
      <c r="W36" s="1326" t="s">
        <v>588</v>
      </c>
      <c r="X36" s="1327" t="s">
        <v>588</v>
      </c>
      <c r="Y36" s="1360"/>
    </row>
    <row r="37" spans="1:25" ht="14.4" customHeight="1" x14ac:dyDescent="0.3">
      <c r="A37" s="1087" t="s">
        <v>8237</v>
      </c>
      <c r="B37" s="1088">
        <v>1</v>
      </c>
      <c r="C37" s="1089">
        <v>2.88</v>
      </c>
      <c r="D37" s="1090">
        <v>6</v>
      </c>
      <c r="E37" s="1091"/>
      <c r="F37" s="1092"/>
      <c r="G37" s="1093"/>
      <c r="H37" s="1094"/>
      <c r="I37" s="1092"/>
      <c r="J37" s="1093"/>
      <c r="K37" s="1095">
        <v>2.88</v>
      </c>
      <c r="L37" s="1094">
        <v>3</v>
      </c>
      <c r="M37" s="1094">
        <v>27</v>
      </c>
      <c r="N37" s="1096">
        <v>9</v>
      </c>
      <c r="O37" s="1094" t="s">
        <v>8175</v>
      </c>
      <c r="P37" s="1097" t="s">
        <v>8238</v>
      </c>
      <c r="Q37" s="1098">
        <f t="shared" si="0"/>
        <v>-1</v>
      </c>
      <c r="R37" s="1099">
        <f t="shared" si="0"/>
        <v>-2.88</v>
      </c>
      <c r="S37" s="1098">
        <f t="shared" si="1"/>
        <v>0</v>
      </c>
      <c r="T37" s="1099">
        <f t="shared" si="2"/>
        <v>0</v>
      </c>
      <c r="U37" s="1357" t="s">
        <v>588</v>
      </c>
      <c r="V37" s="1326" t="s">
        <v>588</v>
      </c>
      <c r="W37" s="1326" t="s">
        <v>588</v>
      </c>
      <c r="X37" s="1327" t="s">
        <v>588</v>
      </c>
      <c r="Y37" s="1360"/>
    </row>
    <row r="38" spans="1:25" ht="14.4" customHeight="1" x14ac:dyDescent="0.3">
      <c r="A38" s="1100" t="s">
        <v>8239</v>
      </c>
      <c r="B38" s="1101">
        <v>1</v>
      </c>
      <c r="C38" s="1102">
        <v>1.67</v>
      </c>
      <c r="D38" s="1103">
        <v>5</v>
      </c>
      <c r="E38" s="1104">
        <v>2</v>
      </c>
      <c r="F38" s="1105">
        <v>3.33</v>
      </c>
      <c r="G38" s="1106">
        <v>4</v>
      </c>
      <c r="H38" s="1107"/>
      <c r="I38" s="1108"/>
      <c r="J38" s="1109"/>
      <c r="K38" s="1110">
        <v>1.67</v>
      </c>
      <c r="L38" s="1107">
        <v>3</v>
      </c>
      <c r="M38" s="1107">
        <v>27</v>
      </c>
      <c r="N38" s="1111">
        <v>9</v>
      </c>
      <c r="O38" s="1107" t="s">
        <v>8175</v>
      </c>
      <c r="P38" s="1112" t="s">
        <v>8240</v>
      </c>
      <c r="Q38" s="1113">
        <f t="shared" si="0"/>
        <v>-1</v>
      </c>
      <c r="R38" s="1114">
        <f t="shared" si="0"/>
        <v>-1.67</v>
      </c>
      <c r="S38" s="1113">
        <f t="shared" si="1"/>
        <v>-2</v>
      </c>
      <c r="T38" s="1114">
        <f t="shared" si="2"/>
        <v>-3.33</v>
      </c>
      <c r="U38" s="1361" t="s">
        <v>588</v>
      </c>
      <c r="V38" s="1362" t="s">
        <v>588</v>
      </c>
      <c r="W38" s="1362" t="s">
        <v>588</v>
      </c>
      <c r="X38" s="1363" t="s">
        <v>588</v>
      </c>
      <c r="Y38" s="1364"/>
    </row>
    <row r="39" spans="1:25" ht="14.4" customHeight="1" x14ac:dyDescent="0.3">
      <c r="A39" s="1115" t="s">
        <v>8241</v>
      </c>
      <c r="B39" s="1116">
        <v>6</v>
      </c>
      <c r="C39" s="1117">
        <v>2.2000000000000002</v>
      </c>
      <c r="D39" s="1118">
        <v>4</v>
      </c>
      <c r="E39" s="1119">
        <v>8</v>
      </c>
      <c r="F39" s="1120">
        <v>2.96</v>
      </c>
      <c r="G39" s="1121">
        <v>3.6</v>
      </c>
      <c r="H39" s="1122">
        <v>11</v>
      </c>
      <c r="I39" s="1123">
        <v>4.25</v>
      </c>
      <c r="J39" s="1124">
        <v>4</v>
      </c>
      <c r="K39" s="1125">
        <v>0.36</v>
      </c>
      <c r="L39" s="1126">
        <v>2</v>
      </c>
      <c r="M39" s="1126">
        <v>15</v>
      </c>
      <c r="N39" s="1127">
        <v>5</v>
      </c>
      <c r="O39" s="1126" t="s">
        <v>8175</v>
      </c>
      <c r="P39" s="1128" t="s">
        <v>8242</v>
      </c>
      <c r="Q39" s="1129">
        <f t="shared" si="0"/>
        <v>5</v>
      </c>
      <c r="R39" s="1130">
        <f t="shared" si="0"/>
        <v>2.0499999999999998</v>
      </c>
      <c r="S39" s="1129">
        <f t="shared" si="1"/>
        <v>3</v>
      </c>
      <c r="T39" s="1130">
        <f t="shared" si="2"/>
        <v>1.29</v>
      </c>
      <c r="U39" s="1365">
        <v>55</v>
      </c>
      <c r="V39" s="1366">
        <v>44</v>
      </c>
      <c r="W39" s="1366">
        <v>-11</v>
      </c>
      <c r="X39" s="1367">
        <v>0.8</v>
      </c>
      <c r="Y39" s="1368">
        <v>5</v>
      </c>
    </row>
    <row r="40" spans="1:25" ht="14.4" customHeight="1" x14ac:dyDescent="0.3">
      <c r="A40" s="929" t="s">
        <v>8243</v>
      </c>
      <c r="B40" s="916">
        <v>15</v>
      </c>
      <c r="C40" s="917">
        <v>9.24</v>
      </c>
      <c r="D40" s="915">
        <v>4.8</v>
      </c>
      <c r="E40" s="928">
        <v>15</v>
      </c>
      <c r="F40" s="921">
        <v>8.93</v>
      </c>
      <c r="G40" s="912">
        <v>4.4000000000000004</v>
      </c>
      <c r="H40" s="918">
        <v>16</v>
      </c>
      <c r="I40" s="919">
        <v>10.43</v>
      </c>
      <c r="J40" s="911">
        <v>4.9000000000000004</v>
      </c>
      <c r="K40" s="922">
        <v>0.61</v>
      </c>
      <c r="L40" s="920">
        <v>2</v>
      </c>
      <c r="M40" s="920">
        <v>21</v>
      </c>
      <c r="N40" s="923">
        <v>7</v>
      </c>
      <c r="O40" s="920" t="s">
        <v>8175</v>
      </c>
      <c r="P40" s="924" t="s">
        <v>8244</v>
      </c>
      <c r="Q40" s="925">
        <f t="shared" si="0"/>
        <v>1</v>
      </c>
      <c r="R40" s="975">
        <f t="shared" si="0"/>
        <v>1.1899999999999995</v>
      </c>
      <c r="S40" s="925">
        <f t="shared" si="1"/>
        <v>1</v>
      </c>
      <c r="T40" s="975">
        <f t="shared" si="2"/>
        <v>1.5</v>
      </c>
      <c r="U40" s="1317">
        <v>112</v>
      </c>
      <c r="V40" s="916">
        <v>78.400000000000006</v>
      </c>
      <c r="W40" s="916">
        <v>-33.599999999999994</v>
      </c>
      <c r="X40" s="1316">
        <v>0.70000000000000007</v>
      </c>
      <c r="Y40" s="1315">
        <v>14</v>
      </c>
    </row>
    <row r="41" spans="1:25" ht="14.4" customHeight="1" x14ac:dyDescent="0.3">
      <c r="A41" s="929" t="s">
        <v>8245</v>
      </c>
      <c r="B41" s="916"/>
      <c r="C41" s="917"/>
      <c r="D41" s="915"/>
      <c r="E41" s="928">
        <v>1</v>
      </c>
      <c r="F41" s="921">
        <v>6.11</v>
      </c>
      <c r="G41" s="912">
        <v>11</v>
      </c>
      <c r="H41" s="918"/>
      <c r="I41" s="919"/>
      <c r="J41" s="911"/>
      <c r="K41" s="922">
        <v>0.97</v>
      </c>
      <c r="L41" s="920">
        <v>3</v>
      </c>
      <c r="M41" s="920">
        <v>27</v>
      </c>
      <c r="N41" s="923">
        <v>9</v>
      </c>
      <c r="O41" s="920" t="s">
        <v>8175</v>
      </c>
      <c r="P41" s="924" t="s">
        <v>8246</v>
      </c>
      <c r="Q41" s="925">
        <f t="shared" si="0"/>
        <v>0</v>
      </c>
      <c r="R41" s="975">
        <f t="shared" si="0"/>
        <v>0</v>
      </c>
      <c r="S41" s="925">
        <f t="shared" si="1"/>
        <v>-1</v>
      </c>
      <c r="T41" s="975">
        <f t="shared" si="2"/>
        <v>-6.11</v>
      </c>
      <c r="U41" s="1317" t="s">
        <v>588</v>
      </c>
      <c r="V41" s="916" t="s">
        <v>588</v>
      </c>
      <c r="W41" s="916" t="s">
        <v>588</v>
      </c>
      <c r="X41" s="1316" t="s">
        <v>588</v>
      </c>
      <c r="Y41" s="1315"/>
    </row>
    <row r="42" spans="1:25" ht="14.4" customHeight="1" x14ac:dyDescent="0.3">
      <c r="A42" s="1131" t="s">
        <v>8247</v>
      </c>
      <c r="B42" s="1132">
        <v>10</v>
      </c>
      <c r="C42" s="1133">
        <v>7.34</v>
      </c>
      <c r="D42" s="1134">
        <v>5.7</v>
      </c>
      <c r="E42" s="1135">
        <v>7</v>
      </c>
      <c r="F42" s="1136">
        <v>5.32</v>
      </c>
      <c r="G42" s="1137">
        <v>5.0999999999999996</v>
      </c>
      <c r="H42" s="1138">
        <v>14</v>
      </c>
      <c r="I42" s="1139">
        <v>10.27</v>
      </c>
      <c r="J42" s="1140">
        <v>4.7</v>
      </c>
      <c r="K42" s="1141">
        <v>0.73</v>
      </c>
      <c r="L42" s="1138">
        <v>2</v>
      </c>
      <c r="M42" s="1138">
        <v>21</v>
      </c>
      <c r="N42" s="1142">
        <v>7</v>
      </c>
      <c r="O42" s="1138" t="s">
        <v>8175</v>
      </c>
      <c r="P42" s="1143" t="s">
        <v>8248</v>
      </c>
      <c r="Q42" s="1144">
        <f t="shared" si="0"/>
        <v>4</v>
      </c>
      <c r="R42" s="1145">
        <f t="shared" si="0"/>
        <v>2.9299999999999997</v>
      </c>
      <c r="S42" s="1144">
        <f t="shared" si="1"/>
        <v>7</v>
      </c>
      <c r="T42" s="1145">
        <f t="shared" si="2"/>
        <v>4.9499999999999993</v>
      </c>
      <c r="U42" s="1361">
        <v>98</v>
      </c>
      <c r="V42" s="1362">
        <v>65.8</v>
      </c>
      <c r="W42" s="1362">
        <v>-32.200000000000003</v>
      </c>
      <c r="X42" s="1363">
        <v>0.67142857142857137</v>
      </c>
      <c r="Y42" s="1364"/>
    </row>
    <row r="43" spans="1:25" ht="14.4" customHeight="1" x14ac:dyDescent="0.3">
      <c r="A43" s="929" t="s">
        <v>8249</v>
      </c>
      <c r="B43" s="916">
        <v>6</v>
      </c>
      <c r="C43" s="917">
        <v>4.92</v>
      </c>
      <c r="D43" s="915">
        <v>6.7</v>
      </c>
      <c r="E43" s="918">
        <v>8</v>
      </c>
      <c r="F43" s="919">
        <v>6.65</v>
      </c>
      <c r="G43" s="911">
        <v>7.5</v>
      </c>
      <c r="H43" s="920">
        <v>1</v>
      </c>
      <c r="I43" s="921">
        <v>0.87</v>
      </c>
      <c r="J43" s="912">
        <v>6</v>
      </c>
      <c r="K43" s="922">
        <v>0.87</v>
      </c>
      <c r="L43" s="920">
        <v>3</v>
      </c>
      <c r="M43" s="920">
        <v>27</v>
      </c>
      <c r="N43" s="923">
        <v>9</v>
      </c>
      <c r="O43" s="920" t="s">
        <v>8175</v>
      </c>
      <c r="P43" s="924" t="s">
        <v>8250</v>
      </c>
      <c r="Q43" s="925">
        <f t="shared" si="0"/>
        <v>-5</v>
      </c>
      <c r="R43" s="975">
        <f t="shared" si="0"/>
        <v>-4.05</v>
      </c>
      <c r="S43" s="925">
        <f t="shared" si="1"/>
        <v>-7</v>
      </c>
      <c r="T43" s="975">
        <f t="shared" si="2"/>
        <v>-5.78</v>
      </c>
      <c r="U43" s="1317">
        <v>9</v>
      </c>
      <c r="V43" s="916">
        <v>6</v>
      </c>
      <c r="W43" s="916">
        <v>-3</v>
      </c>
      <c r="X43" s="1316">
        <v>0.66666666666666663</v>
      </c>
      <c r="Y43" s="1315"/>
    </row>
    <row r="44" spans="1:25" ht="14.4" customHeight="1" x14ac:dyDescent="0.3">
      <c r="A44" s="929" t="s">
        <v>8251</v>
      </c>
      <c r="B44" s="916"/>
      <c r="C44" s="917"/>
      <c r="D44" s="915"/>
      <c r="E44" s="918">
        <v>1</v>
      </c>
      <c r="F44" s="919">
        <v>1.58</v>
      </c>
      <c r="G44" s="911">
        <v>17</v>
      </c>
      <c r="H44" s="920"/>
      <c r="I44" s="921"/>
      <c r="J44" s="912"/>
      <c r="K44" s="922">
        <v>1.3</v>
      </c>
      <c r="L44" s="920">
        <v>4</v>
      </c>
      <c r="M44" s="920">
        <v>33</v>
      </c>
      <c r="N44" s="923">
        <v>11</v>
      </c>
      <c r="O44" s="920" t="s">
        <v>8175</v>
      </c>
      <c r="P44" s="924" t="s">
        <v>8252</v>
      </c>
      <c r="Q44" s="925">
        <f t="shared" si="0"/>
        <v>0</v>
      </c>
      <c r="R44" s="975">
        <f t="shared" si="0"/>
        <v>0</v>
      </c>
      <c r="S44" s="925">
        <f t="shared" si="1"/>
        <v>-1</v>
      </c>
      <c r="T44" s="975">
        <f t="shared" si="2"/>
        <v>-1.58</v>
      </c>
      <c r="U44" s="1317" t="s">
        <v>588</v>
      </c>
      <c r="V44" s="916" t="s">
        <v>588</v>
      </c>
      <c r="W44" s="916" t="s">
        <v>588</v>
      </c>
      <c r="X44" s="1316" t="s">
        <v>588</v>
      </c>
      <c r="Y44" s="1315"/>
    </row>
    <row r="45" spans="1:25" ht="14.4" customHeight="1" x14ac:dyDescent="0.3">
      <c r="A45" s="1131" t="s">
        <v>8253</v>
      </c>
      <c r="B45" s="1132">
        <v>3</v>
      </c>
      <c r="C45" s="1133">
        <v>1.25</v>
      </c>
      <c r="D45" s="1134">
        <v>2.7</v>
      </c>
      <c r="E45" s="1146">
        <v>3</v>
      </c>
      <c r="F45" s="1139">
        <v>1.26</v>
      </c>
      <c r="G45" s="1140">
        <v>3.3</v>
      </c>
      <c r="H45" s="1135">
        <v>4</v>
      </c>
      <c r="I45" s="1136">
        <v>1.67</v>
      </c>
      <c r="J45" s="1137">
        <v>3</v>
      </c>
      <c r="K45" s="1141">
        <v>0.42</v>
      </c>
      <c r="L45" s="1138">
        <v>2</v>
      </c>
      <c r="M45" s="1138">
        <v>15</v>
      </c>
      <c r="N45" s="1142">
        <v>5</v>
      </c>
      <c r="O45" s="1138" t="s">
        <v>8175</v>
      </c>
      <c r="P45" s="1143" t="s">
        <v>8254</v>
      </c>
      <c r="Q45" s="1144">
        <f t="shared" si="0"/>
        <v>1</v>
      </c>
      <c r="R45" s="1145">
        <f t="shared" si="0"/>
        <v>0.41999999999999993</v>
      </c>
      <c r="S45" s="1144">
        <f t="shared" si="1"/>
        <v>1</v>
      </c>
      <c r="T45" s="1145">
        <f t="shared" si="2"/>
        <v>0.40999999999999992</v>
      </c>
      <c r="U45" s="1361">
        <v>20</v>
      </c>
      <c r="V45" s="1362">
        <v>12</v>
      </c>
      <c r="W45" s="1362">
        <v>-8</v>
      </c>
      <c r="X45" s="1363">
        <v>0.6</v>
      </c>
      <c r="Y45" s="1364"/>
    </row>
    <row r="46" spans="1:25" ht="14.4" customHeight="1" x14ac:dyDescent="0.3">
      <c r="A46" s="929" t="s">
        <v>8255</v>
      </c>
      <c r="B46" s="916">
        <v>3</v>
      </c>
      <c r="C46" s="917">
        <v>1.68</v>
      </c>
      <c r="D46" s="915">
        <v>2.2999999999999998</v>
      </c>
      <c r="E46" s="928">
        <v>1</v>
      </c>
      <c r="F46" s="921">
        <v>0.56000000000000005</v>
      </c>
      <c r="G46" s="912">
        <v>2</v>
      </c>
      <c r="H46" s="918">
        <v>2</v>
      </c>
      <c r="I46" s="919">
        <v>1.1200000000000001</v>
      </c>
      <c r="J46" s="911">
        <v>3.5</v>
      </c>
      <c r="K46" s="922">
        <v>0.56000000000000005</v>
      </c>
      <c r="L46" s="920">
        <v>2</v>
      </c>
      <c r="M46" s="920">
        <v>21</v>
      </c>
      <c r="N46" s="923">
        <v>7</v>
      </c>
      <c r="O46" s="920" t="s">
        <v>8175</v>
      </c>
      <c r="P46" s="924" t="s">
        <v>8256</v>
      </c>
      <c r="Q46" s="925">
        <f t="shared" si="0"/>
        <v>-1</v>
      </c>
      <c r="R46" s="975">
        <f t="shared" si="0"/>
        <v>-0.55999999999999983</v>
      </c>
      <c r="S46" s="925">
        <f t="shared" si="1"/>
        <v>1</v>
      </c>
      <c r="T46" s="975">
        <f t="shared" si="2"/>
        <v>0.56000000000000005</v>
      </c>
      <c r="U46" s="1317">
        <v>14</v>
      </c>
      <c r="V46" s="916">
        <v>7</v>
      </c>
      <c r="W46" s="916">
        <v>-7</v>
      </c>
      <c r="X46" s="1316">
        <v>0.5</v>
      </c>
      <c r="Y46" s="1315"/>
    </row>
    <row r="47" spans="1:25" ht="14.4" customHeight="1" x14ac:dyDescent="0.3">
      <c r="A47" s="1147" t="s">
        <v>8257</v>
      </c>
      <c r="B47" s="1148">
        <v>1</v>
      </c>
      <c r="C47" s="1149">
        <v>13.42</v>
      </c>
      <c r="D47" s="1150">
        <v>15</v>
      </c>
      <c r="E47" s="1151"/>
      <c r="F47" s="1152"/>
      <c r="G47" s="1153"/>
      <c r="H47" s="1154"/>
      <c r="I47" s="1152"/>
      <c r="J47" s="1153"/>
      <c r="K47" s="1155">
        <v>13.07</v>
      </c>
      <c r="L47" s="1154">
        <v>6</v>
      </c>
      <c r="M47" s="1154">
        <v>54</v>
      </c>
      <c r="N47" s="1156">
        <v>18</v>
      </c>
      <c r="O47" s="1154" t="s">
        <v>8175</v>
      </c>
      <c r="P47" s="1157" t="s">
        <v>8258</v>
      </c>
      <c r="Q47" s="1158">
        <f t="shared" si="0"/>
        <v>-1</v>
      </c>
      <c r="R47" s="1159">
        <f t="shared" si="0"/>
        <v>-13.42</v>
      </c>
      <c r="S47" s="1158">
        <f t="shared" si="1"/>
        <v>0</v>
      </c>
      <c r="T47" s="1159">
        <f t="shared" si="2"/>
        <v>0</v>
      </c>
      <c r="U47" s="1357" t="s">
        <v>588</v>
      </c>
      <c r="V47" s="1326" t="s">
        <v>588</v>
      </c>
      <c r="W47" s="1326" t="s">
        <v>588</v>
      </c>
      <c r="X47" s="1327" t="s">
        <v>588</v>
      </c>
      <c r="Y47" s="1360"/>
    </row>
    <row r="48" spans="1:25" ht="14.4" customHeight="1" x14ac:dyDescent="0.3">
      <c r="A48" s="1160" t="s">
        <v>8259</v>
      </c>
      <c r="B48" s="1161"/>
      <c r="C48" s="1162"/>
      <c r="D48" s="1163"/>
      <c r="E48" s="1164">
        <v>1</v>
      </c>
      <c r="F48" s="1165">
        <v>9.85</v>
      </c>
      <c r="G48" s="1166">
        <v>42</v>
      </c>
      <c r="H48" s="1167"/>
      <c r="I48" s="1168"/>
      <c r="J48" s="1169"/>
      <c r="K48" s="1170">
        <v>8.49</v>
      </c>
      <c r="L48" s="1167">
        <v>5</v>
      </c>
      <c r="M48" s="1167">
        <v>45</v>
      </c>
      <c r="N48" s="1171">
        <v>15</v>
      </c>
      <c r="O48" s="1167" t="s">
        <v>8175</v>
      </c>
      <c r="P48" s="1172" t="s">
        <v>8260</v>
      </c>
      <c r="Q48" s="1173">
        <f t="shared" si="0"/>
        <v>0</v>
      </c>
      <c r="R48" s="1174">
        <f t="shared" si="0"/>
        <v>0</v>
      </c>
      <c r="S48" s="1173">
        <f t="shared" si="1"/>
        <v>-1</v>
      </c>
      <c r="T48" s="1174">
        <f t="shared" si="2"/>
        <v>-9.85</v>
      </c>
      <c r="U48" s="1361" t="s">
        <v>588</v>
      </c>
      <c r="V48" s="1362" t="s">
        <v>588</v>
      </c>
      <c r="W48" s="1362" t="s">
        <v>588</v>
      </c>
      <c r="X48" s="1363" t="s">
        <v>588</v>
      </c>
      <c r="Y48" s="1364"/>
    </row>
    <row r="49" spans="1:25" ht="14.4" customHeight="1" x14ac:dyDescent="0.3">
      <c r="A49" s="1160" t="s">
        <v>8261</v>
      </c>
      <c r="B49" s="1161"/>
      <c r="C49" s="1162"/>
      <c r="D49" s="1163"/>
      <c r="E49" s="1164">
        <v>1</v>
      </c>
      <c r="F49" s="1165">
        <v>5.41</v>
      </c>
      <c r="G49" s="1166">
        <v>9</v>
      </c>
      <c r="H49" s="1167"/>
      <c r="I49" s="1168"/>
      <c r="J49" s="1169"/>
      <c r="K49" s="1170">
        <v>5.41</v>
      </c>
      <c r="L49" s="1167">
        <v>4</v>
      </c>
      <c r="M49" s="1167">
        <v>33</v>
      </c>
      <c r="N49" s="1171">
        <v>11</v>
      </c>
      <c r="O49" s="1167" t="s">
        <v>8175</v>
      </c>
      <c r="P49" s="1172" t="s">
        <v>8262</v>
      </c>
      <c r="Q49" s="1173">
        <f t="shared" si="0"/>
        <v>0</v>
      </c>
      <c r="R49" s="1174">
        <f t="shared" si="0"/>
        <v>0</v>
      </c>
      <c r="S49" s="1173">
        <f t="shared" si="1"/>
        <v>-1</v>
      </c>
      <c r="T49" s="1174">
        <f t="shared" si="2"/>
        <v>-5.41</v>
      </c>
      <c r="U49" s="1361" t="s">
        <v>588</v>
      </c>
      <c r="V49" s="1362" t="s">
        <v>588</v>
      </c>
      <c r="W49" s="1362" t="s">
        <v>588</v>
      </c>
      <c r="X49" s="1363" t="s">
        <v>588</v>
      </c>
      <c r="Y49" s="1364"/>
    </row>
    <row r="50" spans="1:25" ht="14.4" customHeight="1" x14ac:dyDescent="0.3">
      <c r="A50" s="929" t="s">
        <v>8263</v>
      </c>
      <c r="B50" s="916"/>
      <c r="C50" s="917"/>
      <c r="D50" s="915"/>
      <c r="E50" s="918">
        <v>1</v>
      </c>
      <c r="F50" s="919">
        <v>7.26</v>
      </c>
      <c r="G50" s="911">
        <v>8</v>
      </c>
      <c r="H50" s="920"/>
      <c r="I50" s="921"/>
      <c r="J50" s="912"/>
      <c r="K50" s="922">
        <v>7.26</v>
      </c>
      <c r="L50" s="920">
        <v>4</v>
      </c>
      <c r="M50" s="920">
        <v>39</v>
      </c>
      <c r="N50" s="923">
        <v>13</v>
      </c>
      <c r="O50" s="920" t="s">
        <v>8175</v>
      </c>
      <c r="P50" s="924" t="s">
        <v>8264</v>
      </c>
      <c r="Q50" s="925">
        <f t="shared" si="0"/>
        <v>0</v>
      </c>
      <c r="R50" s="975">
        <f t="shared" si="0"/>
        <v>0</v>
      </c>
      <c r="S50" s="925">
        <f t="shared" si="1"/>
        <v>-1</v>
      </c>
      <c r="T50" s="975">
        <f t="shared" si="2"/>
        <v>-7.26</v>
      </c>
      <c r="U50" s="1317" t="s">
        <v>588</v>
      </c>
      <c r="V50" s="916" t="s">
        <v>588</v>
      </c>
      <c r="W50" s="916" t="s">
        <v>588</v>
      </c>
      <c r="X50" s="1316" t="s">
        <v>588</v>
      </c>
      <c r="Y50" s="1315"/>
    </row>
    <row r="51" spans="1:25" ht="14.4" customHeight="1" x14ac:dyDescent="0.3">
      <c r="A51" s="1160" t="s">
        <v>8265</v>
      </c>
      <c r="B51" s="1161"/>
      <c r="C51" s="1162"/>
      <c r="D51" s="1163"/>
      <c r="E51" s="1164">
        <v>1</v>
      </c>
      <c r="F51" s="1165">
        <v>2.85</v>
      </c>
      <c r="G51" s="1166">
        <v>15</v>
      </c>
      <c r="H51" s="1167"/>
      <c r="I51" s="1168"/>
      <c r="J51" s="1169"/>
      <c r="K51" s="1170">
        <v>2.85</v>
      </c>
      <c r="L51" s="1167">
        <v>2</v>
      </c>
      <c r="M51" s="1167">
        <v>15</v>
      </c>
      <c r="N51" s="1171">
        <v>5</v>
      </c>
      <c r="O51" s="1167" t="s">
        <v>8175</v>
      </c>
      <c r="P51" s="1172" t="s">
        <v>8266</v>
      </c>
      <c r="Q51" s="1173">
        <f t="shared" si="0"/>
        <v>0</v>
      </c>
      <c r="R51" s="1174">
        <f t="shared" si="0"/>
        <v>0</v>
      </c>
      <c r="S51" s="1173">
        <f t="shared" si="1"/>
        <v>-1</v>
      </c>
      <c r="T51" s="1174">
        <f t="shared" si="2"/>
        <v>-2.85</v>
      </c>
      <c r="U51" s="1361" t="s">
        <v>588</v>
      </c>
      <c r="V51" s="1362" t="s">
        <v>588</v>
      </c>
      <c r="W51" s="1362" t="s">
        <v>588</v>
      </c>
      <c r="X51" s="1363" t="s">
        <v>588</v>
      </c>
      <c r="Y51" s="1364"/>
    </row>
    <row r="52" spans="1:25" ht="14.4" customHeight="1" x14ac:dyDescent="0.3">
      <c r="A52" s="1160" t="s">
        <v>8267</v>
      </c>
      <c r="B52" s="1175">
        <v>9</v>
      </c>
      <c r="C52" s="1176">
        <v>17.88</v>
      </c>
      <c r="D52" s="1177">
        <v>3</v>
      </c>
      <c r="E52" s="1178">
        <v>1</v>
      </c>
      <c r="F52" s="1168">
        <v>2.12</v>
      </c>
      <c r="G52" s="1169">
        <v>4</v>
      </c>
      <c r="H52" s="1167">
        <v>2</v>
      </c>
      <c r="I52" s="1168">
        <v>4.6100000000000003</v>
      </c>
      <c r="J52" s="1169">
        <v>7</v>
      </c>
      <c r="K52" s="1170">
        <v>2.12</v>
      </c>
      <c r="L52" s="1167">
        <v>3</v>
      </c>
      <c r="M52" s="1167">
        <v>24</v>
      </c>
      <c r="N52" s="1171">
        <v>8</v>
      </c>
      <c r="O52" s="1167" t="s">
        <v>8175</v>
      </c>
      <c r="P52" s="1172" t="s">
        <v>8268</v>
      </c>
      <c r="Q52" s="1173">
        <f t="shared" si="0"/>
        <v>-7</v>
      </c>
      <c r="R52" s="1174">
        <f t="shared" si="0"/>
        <v>-13.27</v>
      </c>
      <c r="S52" s="1173">
        <f t="shared" si="1"/>
        <v>1</v>
      </c>
      <c r="T52" s="1174">
        <f t="shared" si="2"/>
        <v>2.4900000000000002</v>
      </c>
      <c r="U52" s="1361">
        <v>16</v>
      </c>
      <c r="V52" s="1362">
        <v>14</v>
      </c>
      <c r="W52" s="1362">
        <v>-2</v>
      </c>
      <c r="X52" s="1363">
        <v>0.875</v>
      </c>
      <c r="Y52" s="1364">
        <v>3</v>
      </c>
    </row>
    <row r="53" spans="1:25" ht="14.4" customHeight="1" x14ac:dyDescent="0.3">
      <c r="A53" s="929" t="s">
        <v>8269</v>
      </c>
      <c r="B53" s="926"/>
      <c r="C53" s="927"/>
      <c r="D53" s="913"/>
      <c r="E53" s="928">
        <v>1</v>
      </c>
      <c r="F53" s="921">
        <v>3.71</v>
      </c>
      <c r="G53" s="912">
        <v>34</v>
      </c>
      <c r="H53" s="920"/>
      <c r="I53" s="921"/>
      <c r="J53" s="912"/>
      <c r="K53" s="922">
        <v>2.86</v>
      </c>
      <c r="L53" s="920">
        <v>4</v>
      </c>
      <c r="M53" s="920">
        <v>36</v>
      </c>
      <c r="N53" s="923">
        <v>12</v>
      </c>
      <c r="O53" s="920" t="s">
        <v>8175</v>
      </c>
      <c r="P53" s="924" t="s">
        <v>8270</v>
      </c>
      <c r="Q53" s="925">
        <f t="shared" si="0"/>
        <v>0</v>
      </c>
      <c r="R53" s="975">
        <f t="shared" si="0"/>
        <v>0</v>
      </c>
      <c r="S53" s="925">
        <f t="shared" si="1"/>
        <v>-1</v>
      </c>
      <c r="T53" s="975">
        <f t="shared" si="2"/>
        <v>-3.71</v>
      </c>
      <c r="U53" s="1317" t="s">
        <v>588</v>
      </c>
      <c r="V53" s="916" t="s">
        <v>588</v>
      </c>
      <c r="W53" s="916" t="s">
        <v>588</v>
      </c>
      <c r="X53" s="1316" t="s">
        <v>588</v>
      </c>
      <c r="Y53" s="1315"/>
    </row>
    <row r="54" spans="1:25" ht="14.4" customHeight="1" x14ac:dyDescent="0.3">
      <c r="A54" s="929" t="s">
        <v>8271</v>
      </c>
      <c r="B54" s="926"/>
      <c r="C54" s="927"/>
      <c r="D54" s="913"/>
      <c r="E54" s="928"/>
      <c r="F54" s="921"/>
      <c r="G54" s="912"/>
      <c r="H54" s="920">
        <v>2</v>
      </c>
      <c r="I54" s="921">
        <v>10.199999999999999</v>
      </c>
      <c r="J54" s="914">
        <v>17</v>
      </c>
      <c r="K54" s="922">
        <v>3.81</v>
      </c>
      <c r="L54" s="920">
        <v>4</v>
      </c>
      <c r="M54" s="920">
        <v>39</v>
      </c>
      <c r="N54" s="923">
        <v>13</v>
      </c>
      <c r="O54" s="920" t="s">
        <v>8175</v>
      </c>
      <c r="P54" s="924" t="s">
        <v>8272</v>
      </c>
      <c r="Q54" s="925">
        <f t="shared" si="0"/>
        <v>2</v>
      </c>
      <c r="R54" s="975">
        <f t="shared" si="0"/>
        <v>10.199999999999999</v>
      </c>
      <c r="S54" s="925">
        <f t="shared" si="1"/>
        <v>2</v>
      </c>
      <c r="T54" s="975">
        <f t="shared" si="2"/>
        <v>10.199999999999999</v>
      </c>
      <c r="U54" s="1317">
        <v>26</v>
      </c>
      <c r="V54" s="916">
        <v>34</v>
      </c>
      <c r="W54" s="916">
        <v>8</v>
      </c>
      <c r="X54" s="1316">
        <v>1.3076923076923077</v>
      </c>
      <c r="Y54" s="1315">
        <v>14</v>
      </c>
    </row>
    <row r="55" spans="1:25" ht="14.4" customHeight="1" x14ac:dyDescent="0.3">
      <c r="A55" s="1160" t="s">
        <v>8273</v>
      </c>
      <c r="B55" s="1161"/>
      <c r="C55" s="1162"/>
      <c r="D55" s="1163"/>
      <c r="E55" s="1178"/>
      <c r="F55" s="1168"/>
      <c r="G55" s="1169"/>
      <c r="H55" s="1164">
        <v>1</v>
      </c>
      <c r="I55" s="1165">
        <v>2.33</v>
      </c>
      <c r="J55" s="1179">
        <v>29</v>
      </c>
      <c r="K55" s="1170">
        <v>2.3199999999999998</v>
      </c>
      <c r="L55" s="1167">
        <v>6</v>
      </c>
      <c r="M55" s="1167">
        <v>54</v>
      </c>
      <c r="N55" s="1171">
        <v>18</v>
      </c>
      <c r="O55" s="1167" t="s">
        <v>8175</v>
      </c>
      <c r="P55" s="1172" t="s">
        <v>8274</v>
      </c>
      <c r="Q55" s="1173">
        <f t="shared" si="0"/>
        <v>1</v>
      </c>
      <c r="R55" s="1174">
        <f t="shared" si="0"/>
        <v>2.33</v>
      </c>
      <c r="S55" s="1173">
        <f t="shared" si="1"/>
        <v>1</v>
      </c>
      <c r="T55" s="1174">
        <f t="shared" si="2"/>
        <v>2.33</v>
      </c>
      <c r="U55" s="1361">
        <v>18</v>
      </c>
      <c r="V55" s="1362">
        <v>29</v>
      </c>
      <c r="W55" s="1362">
        <v>11</v>
      </c>
      <c r="X55" s="1363">
        <v>1.6111111111111112</v>
      </c>
      <c r="Y55" s="1364">
        <v>11</v>
      </c>
    </row>
    <row r="56" spans="1:25" ht="14.4" customHeight="1" x14ac:dyDescent="0.3">
      <c r="A56" s="1180" t="s">
        <v>8275</v>
      </c>
      <c r="B56" s="1181"/>
      <c r="C56" s="1182"/>
      <c r="D56" s="1183"/>
      <c r="E56" s="1184">
        <v>1</v>
      </c>
      <c r="F56" s="1185">
        <v>0.42</v>
      </c>
      <c r="G56" s="1186">
        <v>5</v>
      </c>
      <c r="H56" s="1187"/>
      <c r="I56" s="1188"/>
      <c r="J56" s="1189"/>
      <c r="K56" s="1190">
        <v>0.42</v>
      </c>
      <c r="L56" s="1187">
        <v>2</v>
      </c>
      <c r="M56" s="1187">
        <v>18</v>
      </c>
      <c r="N56" s="1191">
        <v>6</v>
      </c>
      <c r="O56" s="1187" t="s">
        <v>8175</v>
      </c>
      <c r="P56" s="1192" t="s">
        <v>8276</v>
      </c>
      <c r="Q56" s="1193">
        <f t="shared" si="0"/>
        <v>0</v>
      </c>
      <c r="R56" s="1194">
        <f t="shared" si="0"/>
        <v>0</v>
      </c>
      <c r="S56" s="1193">
        <f t="shared" si="1"/>
        <v>-1</v>
      </c>
      <c r="T56" s="1194">
        <f t="shared" si="2"/>
        <v>-0.42</v>
      </c>
      <c r="U56" s="1365" t="s">
        <v>588</v>
      </c>
      <c r="V56" s="1366" t="s">
        <v>588</v>
      </c>
      <c r="W56" s="1366" t="s">
        <v>588</v>
      </c>
      <c r="X56" s="1367" t="s">
        <v>588</v>
      </c>
      <c r="Y56" s="1368"/>
    </row>
    <row r="57" spans="1:25" ht="14.4" customHeight="1" x14ac:dyDescent="0.3">
      <c r="A57" s="929" t="s">
        <v>8277</v>
      </c>
      <c r="B57" s="916"/>
      <c r="C57" s="917"/>
      <c r="D57" s="915"/>
      <c r="E57" s="918">
        <v>1</v>
      </c>
      <c r="F57" s="919">
        <v>0.56000000000000005</v>
      </c>
      <c r="G57" s="911">
        <v>3</v>
      </c>
      <c r="H57" s="920"/>
      <c r="I57" s="921"/>
      <c r="J57" s="912"/>
      <c r="K57" s="922">
        <v>0.54</v>
      </c>
      <c r="L57" s="920">
        <v>3</v>
      </c>
      <c r="M57" s="920">
        <v>24</v>
      </c>
      <c r="N57" s="923">
        <v>8</v>
      </c>
      <c r="O57" s="920" t="s">
        <v>8175</v>
      </c>
      <c r="P57" s="924" t="s">
        <v>8278</v>
      </c>
      <c r="Q57" s="925">
        <f t="shared" si="0"/>
        <v>0</v>
      </c>
      <c r="R57" s="975">
        <f t="shared" si="0"/>
        <v>0</v>
      </c>
      <c r="S57" s="925">
        <f t="shared" si="1"/>
        <v>-1</v>
      </c>
      <c r="T57" s="975">
        <f t="shared" si="2"/>
        <v>-0.56000000000000005</v>
      </c>
      <c r="U57" s="1317" t="s">
        <v>588</v>
      </c>
      <c r="V57" s="916" t="s">
        <v>588</v>
      </c>
      <c r="W57" s="916" t="s">
        <v>588</v>
      </c>
      <c r="X57" s="1316" t="s">
        <v>588</v>
      </c>
      <c r="Y57" s="1315"/>
    </row>
    <row r="58" spans="1:25" ht="14.4" customHeight="1" x14ac:dyDescent="0.3">
      <c r="A58" s="1180" t="s">
        <v>8279</v>
      </c>
      <c r="B58" s="1195">
        <v>1</v>
      </c>
      <c r="C58" s="1196">
        <v>0.37</v>
      </c>
      <c r="D58" s="1197">
        <v>3</v>
      </c>
      <c r="E58" s="1198"/>
      <c r="F58" s="1188"/>
      <c r="G58" s="1189"/>
      <c r="H58" s="1187"/>
      <c r="I58" s="1188"/>
      <c r="J58" s="1189"/>
      <c r="K58" s="1190">
        <v>0.37</v>
      </c>
      <c r="L58" s="1187">
        <v>1</v>
      </c>
      <c r="M58" s="1187">
        <v>12</v>
      </c>
      <c r="N58" s="1191">
        <v>4</v>
      </c>
      <c r="O58" s="1187" t="s">
        <v>8175</v>
      </c>
      <c r="P58" s="1192" t="s">
        <v>8280</v>
      </c>
      <c r="Q58" s="1193">
        <f t="shared" si="0"/>
        <v>-1</v>
      </c>
      <c r="R58" s="1194">
        <f t="shared" si="0"/>
        <v>-0.37</v>
      </c>
      <c r="S58" s="1193">
        <f t="shared" si="1"/>
        <v>0</v>
      </c>
      <c r="T58" s="1194">
        <f t="shared" si="2"/>
        <v>0</v>
      </c>
      <c r="U58" s="1357" t="s">
        <v>588</v>
      </c>
      <c r="V58" s="1326" t="s">
        <v>588</v>
      </c>
      <c r="W58" s="1326" t="s">
        <v>588</v>
      </c>
      <c r="X58" s="1327" t="s">
        <v>588</v>
      </c>
      <c r="Y58" s="1368"/>
    </row>
    <row r="59" spans="1:25" ht="14.4" customHeight="1" x14ac:dyDescent="0.3">
      <c r="A59" s="1199" t="s">
        <v>8281</v>
      </c>
      <c r="B59" s="1200"/>
      <c r="C59" s="1201"/>
      <c r="D59" s="1202"/>
      <c r="E59" s="1203">
        <v>1</v>
      </c>
      <c r="F59" s="1204">
        <v>4.09</v>
      </c>
      <c r="G59" s="1205">
        <v>12</v>
      </c>
      <c r="H59" s="1206"/>
      <c r="I59" s="1207"/>
      <c r="J59" s="1208"/>
      <c r="K59" s="1209">
        <v>4.09</v>
      </c>
      <c r="L59" s="1206">
        <v>5</v>
      </c>
      <c r="M59" s="1206">
        <v>45</v>
      </c>
      <c r="N59" s="1210">
        <v>15</v>
      </c>
      <c r="O59" s="1206" t="s">
        <v>8175</v>
      </c>
      <c r="P59" s="1211" t="s">
        <v>8282</v>
      </c>
      <c r="Q59" s="1212">
        <f t="shared" si="0"/>
        <v>0</v>
      </c>
      <c r="R59" s="1213">
        <f t="shared" si="0"/>
        <v>0</v>
      </c>
      <c r="S59" s="1212">
        <f t="shared" si="1"/>
        <v>-1</v>
      </c>
      <c r="T59" s="1213">
        <f t="shared" si="2"/>
        <v>-4.09</v>
      </c>
      <c r="U59" s="1369" t="s">
        <v>588</v>
      </c>
      <c r="V59" s="1370" t="s">
        <v>588</v>
      </c>
      <c r="W59" s="1370" t="s">
        <v>588</v>
      </c>
      <c r="X59" s="1371" t="s">
        <v>588</v>
      </c>
      <c r="Y59" s="1372"/>
    </row>
    <row r="60" spans="1:25" ht="14.4" customHeight="1" x14ac:dyDescent="0.3">
      <c r="A60" s="1214" t="s">
        <v>8283</v>
      </c>
      <c r="B60" s="1215"/>
      <c r="C60" s="1216"/>
      <c r="D60" s="1217"/>
      <c r="E60" s="1218">
        <v>1</v>
      </c>
      <c r="F60" s="1219">
        <v>3.01</v>
      </c>
      <c r="G60" s="1220">
        <v>8</v>
      </c>
      <c r="H60" s="1221"/>
      <c r="I60" s="1222"/>
      <c r="J60" s="1223"/>
      <c r="K60" s="1224">
        <v>3.01</v>
      </c>
      <c r="L60" s="1221">
        <v>4</v>
      </c>
      <c r="M60" s="1221">
        <v>33</v>
      </c>
      <c r="N60" s="1225">
        <v>11</v>
      </c>
      <c r="O60" s="1221" t="s">
        <v>8175</v>
      </c>
      <c r="P60" s="1226" t="s">
        <v>8284</v>
      </c>
      <c r="Q60" s="1227">
        <f t="shared" si="0"/>
        <v>0</v>
      </c>
      <c r="R60" s="1228">
        <f t="shared" si="0"/>
        <v>0</v>
      </c>
      <c r="S60" s="1227">
        <f t="shared" si="1"/>
        <v>-1</v>
      </c>
      <c r="T60" s="1228">
        <f t="shared" si="2"/>
        <v>-3.01</v>
      </c>
      <c r="U60" s="1373" t="s">
        <v>588</v>
      </c>
      <c r="V60" s="1374" t="s">
        <v>588</v>
      </c>
      <c r="W60" s="1374" t="s">
        <v>588</v>
      </c>
      <c r="X60" s="1375" t="s">
        <v>588</v>
      </c>
      <c r="Y60" s="1376"/>
    </row>
    <row r="61" spans="1:25" ht="14.4" customHeight="1" x14ac:dyDescent="0.3">
      <c r="A61" s="1214" t="s">
        <v>8285</v>
      </c>
      <c r="B61" s="1215">
        <v>1</v>
      </c>
      <c r="C61" s="1216">
        <v>1</v>
      </c>
      <c r="D61" s="1217">
        <v>5</v>
      </c>
      <c r="E61" s="1218">
        <v>1</v>
      </c>
      <c r="F61" s="1219">
        <v>1</v>
      </c>
      <c r="G61" s="1220">
        <v>4</v>
      </c>
      <c r="H61" s="1221"/>
      <c r="I61" s="1222"/>
      <c r="J61" s="1223"/>
      <c r="K61" s="1224">
        <v>1</v>
      </c>
      <c r="L61" s="1221">
        <v>2</v>
      </c>
      <c r="M61" s="1221">
        <v>18</v>
      </c>
      <c r="N61" s="1225">
        <v>6</v>
      </c>
      <c r="O61" s="1221" t="s">
        <v>8175</v>
      </c>
      <c r="P61" s="1226" t="s">
        <v>8286</v>
      </c>
      <c r="Q61" s="1227">
        <f t="shared" si="0"/>
        <v>-1</v>
      </c>
      <c r="R61" s="1228">
        <f t="shared" si="0"/>
        <v>-1</v>
      </c>
      <c r="S61" s="1227">
        <f t="shared" si="1"/>
        <v>-1</v>
      </c>
      <c r="T61" s="1228">
        <f t="shared" si="2"/>
        <v>-1</v>
      </c>
      <c r="U61" s="1373" t="s">
        <v>588</v>
      </c>
      <c r="V61" s="1374" t="s">
        <v>588</v>
      </c>
      <c r="W61" s="1374" t="s">
        <v>588</v>
      </c>
      <c r="X61" s="1375" t="s">
        <v>588</v>
      </c>
      <c r="Y61" s="1376"/>
    </row>
    <row r="62" spans="1:25" ht="14.4" customHeight="1" x14ac:dyDescent="0.3">
      <c r="A62" s="1229" t="s">
        <v>8287</v>
      </c>
      <c r="B62" s="1230">
        <v>1</v>
      </c>
      <c r="C62" s="1231">
        <v>0.31</v>
      </c>
      <c r="D62" s="1232">
        <v>3</v>
      </c>
      <c r="E62" s="1233"/>
      <c r="F62" s="1234"/>
      <c r="G62" s="1235"/>
      <c r="H62" s="1236">
        <v>1</v>
      </c>
      <c r="I62" s="1234">
        <v>0.31</v>
      </c>
      <c r="J62" s="1237">
        <v>10</v>
      </c>
      <c r="K62" s="1238">
        <v>0.31</v>
      </c>
      <c r="L62" s="1236">
        <v>1</v>
      </c>
      <c r="M62" s="1236">
        <v>12</v>
      </c>
      <c r="N62" s="1239">
        <v>4</v>
      </c>
      <c r="O62" s="1236" t="s">
        <v>8175</v>
      </c>
      <c r="P62" s="1240" t="s">
        <v>8288</v>
      </c>
      <c r="Q62" s="1241">
        <f t="shared" si="0"/>
        <v>0</v>
      </c>
      <c r="R62" s="1242">
        <f t="shared" si="0"/>
        <v>0</v>
      </c>
      <c r="S62" s="1241">
        <f t="shared" si="1"/>
        <v>1</v>
      </c>
      <c r="T62" s="1242">
        <f t="shared" si="2"/>
        <v>0.31</v>
      </c>
      <c r="U62" s="1377">
        <v>4</v>
      </c>
      <c r="V62" s="1378">
        <v>10</v>
      </c>
      <c r="W62" s="1378">
        <v>6</v>
      </c>
      <c r="X62" s="1379">
        <v>2.5</v>
      </c>
      <c r="Y62" s="1380">
        <v>6</v>
      </c>
    </row>
    <row r="63" spans="1:25" ht="14.4" customHeight="1" x14ac:dyDescent="0.3">
      <c r="A63" s="929" t="s">
        <v>8289</v>
      </c>
      <c r="B63" s="926">
        <v>2</v>
      </c>
      <c r="C63" s="927">
        <v>0.92</v>
      </c>
      <c r="D63" s="913">
        <v>4</v>
      </c>
      <c r="E63" s="928"/>
      <c r="F63" s="921"/>
      <c r="G63" s="912"/>
      <c r="H63" s="920"/>
      <c r="I63" s="921"/>
      <c r="J63" s="912"/>
      <c r="K63" s="922">
        <v>0.46</v>
      </c>
      <c r="L63" s="920">
        <v>2</v>
      </c>
      <c r="M63" s="920">
        <v>15</v>
      </c>
      <c r="N63" s="923">
        <v>5</v>
      </c>
      <c r="O63" s="920" t="s">
        <v>8175</v>
      </c>
      <c r="P63" s="924" t="s">
        <v>8290</v>
      </c>
      <c r="Q63" s="925">
        <f t="shared" si="0"/>
        <v>-2</v>
      </c>
      <c r="R63" s="975">
        <f t="shared" si="0"/>
        <v>-0.92</v>
      </c>
      <c r="S63" s="925">
        <f t="shared" si="1"/>
        <v>0</v>
      </c>
      <c r="T63" s="975">
        <f t="shared" si="2"/>
        <v>0</v>
      </c>
      <c r="U63" s="1317" t="s">
        <v>588</v>
      </c>
      <c r="V63" s="916" t="s">
        <v>588</v>
      </c>
      <c r="W63" s="916" t="s">
        <v>588</v>
      </c>
      <c r="X63" s="1316" t="s">
        <v>588</v>
      </c>
      <c r="Y63" s="1315"/>
    </row>
    <row r="64" spans="1:25" ht="14.4" customHeight="1" x14ac:dyDescent="0.3">
      <c r="A64" s="929" t="s">
        <v>8291</v>
      </c>
      <c r="B64" s="926">
        <v>1</v>
      </c>
      <c r="C64" s="927">
        <v>0.86</v>
      </c>
      <c r="D64" s="913">
        <v>15</v>
      </c>
      <c r="E64" s="928"/>
      <c r="F64" s="921"/>
      <c r="G64" s="912"/>
      <c r="H64" s="920"/>
      <c r="I64" s="921"/>
      <c r="J64" s="912"/>
      <c r="K64" s="922">
        <v>0.86</v>
      </c>
      <c r="L64" s="920">
        <v>3</v>
      </c>
      <c r="M64" s="920">
        <v>27</v>
      </c>
      <c r="N64" s="923">
        <v>9</v>
      </c>
      <c r="O64" s="920" t="s">
        <v>8175</v>
      </c>
      <c r="P64" s="924" t="s">
        <v>8292</v>
      </c>
      <c r="Q64" s="925">
        <f t="shared" si="0"/>
        <v>-1</v>
      </c>
      <c r="R64" s="975">
        <f t="shared" si="0"/>
        <v>-0.86</v>
      </c>
      <c r="S64" s="925">
        <f t="shared" si="1"/>
        <v>0</v>
      </c>
      <c r="T64" s="975">
        <f t="shared" si="2"/>
        <v>0</v>
      </c>
      <c r="U64" s="1317" t="s">
        <v>588</v>
      </c>
      <c r="V64" s="916" t="s">
        <v>588</v>
      </c>
      <c r="W64" s="916" t="s">
        <v>588</v>
      </c>
      <c r="X64" s="1316" t="s">
        <v>588</v>
      </c>
      <c r="Y64" s="1315"/>
    </row>
    <row r="65" spans="1:25" ht="14.4" customHeight="1" x14ac:dyDescent="0.3">
      <c r="A65" s="1229" t="s">
        <v>8293</v>
      </c>
      <c r="B65" s="1230">
        <v>1</v>
      </c>
      <c r="C65" s="1231">
        <v>4.1500000000000004</v>
      </c>
      <c r="D65" s="1232">
        <v>8</v>
      </c>
      <c r="E65" s="1233"/>
      <c r="F65" s="1234"/>
      <c r="G65" s="1235"/>
      <c r="H65" s="1236"/>
      <c r="I65" s="1234"/>
      <c r="J65" s="1235"/>
      <c r="K65" s="1238">
        <v>4.1500000000000004</v>
      </c>
      <c r="L65" s="1236">
        <v>4</v>
      </c>
      <c r="M65" s="1236">
        <v>36</v>
      </c>
      <c r="N65" s="1239">
        <v>12</v>
      </c>
      <c r="O65" s="1236" t="s">
        <v>8175</v>
      </c>
      <c r="P65" s="1240" t="s">
        <v>8294</v>
      </c>
      <c r="Q65" s="1241">
        <f t="shared" si="0"/>
        <v>-1</v>
      </c>
      <c r="R65" s="1242">
        <f t="shared" si="0"/>
        <v>-4.1500000000000004</v>
      </c>
      <c r="S65" s="1241">
        <f t="shared" si="1"/>
        <v>0</v>
      </c>
      <c r="T65" s="1242">
        <f t="shared" si="2"/>
        <v>0</v>
      </c>
      <c r="U65" s="1377" t="s">
        <v>588</v>
      </c>
      <c r="V65" s="1378" t="s">
        <v>588</v>
      </c>
      <c r="W65" s="1378" t="s">
        <v>588</v>
      </c>
      <c r="X65" s="1379" t="s">
        <v>588</v>
      </c>
      <c r="Y65" s="1380"/>
    </row>
    <row r="66" spans="1:25" ht="14.4" customHeight="1" x14ac:dyDescent="0.3">
      <c r="A66" s="1229" t="s">
        <v>8295</v>
      </c>
      <c r="B66" s="1243">
        <v>1</v>
      </c>
      <c r="C66" s="1244">
        <v>0.44</v>
      </c>
      <c r="D66" s="1245">
        <v>8</v>
      </c>
      <c r="E66" s="1246">
        <v>5</v>
      </c>
      <c r="F66" s="1247">
        <v>2.25</v>
      </c>
      <c r="G66" s="1248">
        <v>8.8000000000000007</v>
      </c>
      <c r="H66" s="1236"/>
      <c r="I66" s="1234"/>
      <c r="J66" s="1235"/>
      <c r="K66" s="1238">
        <v>0.44</v>
      </c>
      <c r="L66" s="1236">
        <v>2</v>
      </c>
      <c r="M66" s="1236">
        <v>18</v>
      </c>
      <c r="N66" s="1239">
        <v>6</v>
      </c>
      <c r="O66" s="1236" t="s">
        <v>8175</v>
      </c>
      <c r="P66" s="1240" t="s">
        <v>8296</v>
      </c>
      <c r="Q66" s="1241">
        <f t="shared" si="0"/>
        <v>-1</v>
      </c>
      <c r="R66" s="1242">
        <f t="shared" si="0"/>
        <v>-0.44</v>
      </c>
      <c r="S66" s="1241">
        <f t="shared" si="1"/>
        <v>-5</v>
      </c>
      <c r="T66" s="1242">
        <f t="shared" si="2"/>
        <v>-2.25</v>
      </c>
      <c r="U66" s="1377" t="s">
        <v>588</v>
      </c>
      <c r="V66" s="1378" t="s">
        <v>588</v>
      </c>
      <c r="W66" s="1378" t="s">
        <v>588</v>
      </c>
      <c r="X66" s="1379" t="s">
        <v>588</v>
      </c>
      <c r="Y66" s="1380"/>
    </row>
    <row r="67" spans="1:25" ht="14.4" customHeight="1" x14ac:dyDescent="0.3">
      <c r="A67" s="929" t="s">
        <v>8297</v>
      </c>
      <c r="B67" s="916">
        <v>1</v>
      </c>
      <c r="C67" s="917">
        <v>0.65</v>
      </c>
      <c r="D67" s="915">
        <v>4</v>
      </c>
      <c r="E67" s="918"/>
      <c r="F67" s="919"/>
      <c r="G67" s="911"/>
      <c r="H67" s="920"/>
      <c r="I67" s="921"/>
      <c r="J67" s="912"/>
      <c r="K67" s="922">
        <v>0.65</v>
      </c>
      <c r="L67" s="920">
        <v>3</v>
      </c>
      <c r="M67" s="920">
        <v>24</v>
      </c>
      <c r="N67" s="923">
        <v>8</v>
      </c>
      <c r="O67" s="920" t="s">
        <v>8175</v>
      </c>
      <c r="P67" s="924" t="s">
        <v>8296</v>
      </c>
      <c r="Q67" s="925">
        <f t="shared" si="0"/>
        <v>-1</v>
      </c>
      <c r="R67" s="975">
        <f t="shared" si="0"/>
        <v>-0.65</v>
      </c>
      <c r="S67" s="925">
        <f t="shared" si="1"/>
        <v>0</v>
      </c>
      <c r="T67" s="975">
        <f t="shared" si="2"/>
        <v>0</v>
      </c>
      <c r="U67" s="1317" t="s">
        <v>588</v>
      </c>
      <c r="V67" s="916" t="s">
        <v>588</v>
      </c>
      <c r="W67" s="916" t="s">
        <v>588</v>
      </c>
      <c r="X67" s="1316" t="s">
        <v>588</v>
      </c>
      <c r="Y67" s="1315"/>
    </row>
    <row r="68" spans="1:25" ht="14.4" customHeight="1" x14ac:dyDescent="0.3">
      <c r="A68" s="1229" t="s">
        <v>8298</v>
      </c>
      <c r="B68" s="1243">
        <v>1</v>
      </c>
      <c r="C68" s="1244">
        <v>5.18</v>
      </c>
      <c r="D68" s="1245">
        <v>7</v>
      </c>
      <c r="E68" s="1246">
        <v>3</v>
      </c>
      <c r="F68" s="1247">
        <v>15.54</v>
      </c>
      <c r="G68" s="1248">
        <v>13.7</v>
      </c>
      <c r="H68" s="1236">
        <v>1</v>
      </c>
      <c r="I68" s="1234">
        <v>5.18</v>
      </c>
      <c r="J68" s="1235">
        <v>7</v>
      </c>
      <c r="K68" s="1238">
        <v>5.18</v>
      </c>
      <c r="L68" s="1236">
        <v>3</v>
      </c>
      <c r="M68" s="1236">
        <v>27</v>
      </c>
      <c r="N68" s="1239">
        <v>9</v>
      </c>
      <c r="O68" s="1236" t="s">
        <v>8175</v>
      </c>
      <c r="P68" s="1240" t="s">
        <v>8299</v>
      </c>
      <c r="Q68" s="1241">
        <f t="shared" si="0"/>
        <v>0</v>
      </c>
      <c r="R68" s="1242">
        <f t="shared" si="0"/>
        <v>0</v>
      </c>
      <c r="S68" s="1241">
        <f t="shared" si="1"/>
        <v>-2</v>
      </c>
      <c r="T68" s="1242">
        <f t="shared" si="2"/>
        <v>-10.36</v>
      </c>
      <c r="U68" s="1377">
        <v>9</v>
      </c>
      <c r="V68" s="1378">
        <v>7</v>
      </c>
      <c r="W68" s="1378">
        <v>-2</v>
      </c>
      <c r="X68" s="1379">
        <v>0.77777777777777779</v>
      </c>
      <c r="Y68" s="1380"/>
    </row>
    <row r="69" spans="1:25" ht="14.4" customHeight="1" x14ac:dyDescent="0.3">
      <c r="A69" s="1249" t="s">
        <v>8300</v>
      </c>
      <c r="B69" s="1250">
        <v>5</v>
      </c>
      <c r="C69" s="1251">
        <v>14.66</v>
      </c>
      <c r="D69" s="1252">
        <v>4.5999999999999996</v>
      </c>
      <c r="E69" s="1253">
        <v>3</v>
      </c>
      <c r="F69" s="1254">
        <v>9.07</v>
      </c>
      <c r="G69" s="1255">
        <v>5.7</v>
      </c>
      <c r="H69" s="1256">
        <v>3</v>
      </c>
      <c r="I69" s="1254">
        <v>9.07</v>
      </c>
      <c r="J69" s="1255">
        <v>7.3</v>
      </c>
      <c r="K69" s="1257">
        <v>3.02</v>
      </c>
      <c r="L69" s="1256">
        <v>4</v>
      </c>
      <c r="M69" s="1256">
        <v>33</v>
      </c>
      <c r="N69" s="1258">
        <v>11</v>
      </c>
      <c r="O69" s="1256" t="s">
        <v>8175</v>
      </c>
      <c r="P69" s="1259" t="s">
        <v>8301</v>
      </c>
      <c r="Q69" s="1260">
        <f t="shared" si="0"/>
        <v>-2</v>
      </c>
      <c r="R69" s="1261">
        <f t="shared" si="0"/>
        <v>-5.59</v>
      </c>
      <c r="S69" s="1260">
        <f t="shared" si="1"/>
        <v>0</v>
      </c>
      <c r="T69" s="1261">
        <f t="shared" si="2"/>
        <v>0</v>
      </c>
      <c r="U69" s="1381">
        <v>33</v>
      </c>
      <c r="V69" s="1382">
        <v>21.9</v>
      </c>
      <c r="W69" s="1382">
        <v>-11.100000000000001</v>
      </c>
      <c r="X69" s="1383">
        <v>0.66363636363636358</v>
      </c>
      <c r="Y69" s="1384"/>
    </row>
    <row r="70" spans="1:25" ht="14.4" customHeight="1" x14ac:dyDescent="0.3">
      <c r="A70" s="929" t="s">
        <v>8302</v>
      </c>
      <c r="B70" s="926">
        <v>1</v>
      </c>
      <c r="C70" s="927">
        <v>3.11</v>
      </c>
      <c r="D70" s="913">
        <v>4</v>
      </c>
      <c r="E70" s="928"/>
      <c r="F70" s="921"/>
      <c r="G70" s="912"/>
      <c r="H70" s="920">
        <v>1</v>
      </c>
      <c r="I70" s="921">
        <v>3.11</v>
      </c>
      <c r="J70" s="912">
        <v>7</v>
      </c>
      <c r="K70" s="922">
        <v>3.11</v>
      </c>
      <c r="L70" s="920">
        <v>4</v>
      </c>
      <c r="M70" s="920">
        <v>39</v>
      </c>
      <c r="N70" s="923">
        <v>13</v>
      </c>
      <c r="O70" s="920" t="s">
        <v>8175</v>
      </c>
      <c r="P70" s="924" t="s">
        <v>8301</v>
      </c>
      <c r="Q70" s="925">
        <f t="shared" ref="Q70:R133" si="3">H70-B70</f>
        <v>0</v>
      </c>
      <c r="R70" s="975">
        <f t="shared" si="3"/>
        <v>0</v>
      </c>
      <c r="S70" s="925">
        <f t="shared" ref="S70:S133" si="4">H70-E70</f>
        <v>1</v>
      </c>
      <c r="T70" s="975">
        <f t="shared" ref="T70:T133" si="5">I70-F70</f>
        <v>3.11</v>
      </c>
      <c r="U70" s="1317">
        <v>13</v>
      </c>
      <c r="V70" s="916">
        <v>7</v>
      </c>
      <c r="W70" s="916">
        <v>-6</v>
      </c>
      <c r="X70" s="1316">
        <v>0.53846153846153844</v>
      </c>
      <c r="Y70" s="1315"/>
    </row>
    <row r="71" spans="1:25" ht="14.4" customHeight="1" x14ac:dyDescent="0.3">
      <c r="A71" s="1262" t="s">
        <v>8303</v>
      </c>
      <c r="B71" s="1263">
        <v>3</v>
      </c>
      <c r="C71" s="1264">
        <v>4.7699999999999996</v>
      </c>
      <c r="D71" s="1265">
        <v>6.3</v>
      </c>
      <c r="E71" s="1266">
        <v>1</v>
      </c>
      <c r="F71" s="1267">
        <v>1.59</v>
      </c>
      <c r="G71" s="1268">
        <v>7</v>
      </c>
      <c r="H71" s="1269">
        <v>2</v>
      </c>
      <c r="I71" s="1270">
        <v>3.46</v>
      </c>
      <c r="J71" s="1271">
        <v>7.5</v>
      </c>
      <c r="K71" s="1272">
        <v>1.59</v>
      </c>
      <c r="L71" s="1273">
        <v>4</v>
      </c>
      <c r="M71" s="1273">
        <v>36</v>
      </c>
      <c r="N71" s="1274">
        <v>12</v>
      </c>
      <c r="O71" s="1273" t="s">
        <v>8175</v>
      </c>
      <c r="P71" s="1275" t="s">
        <v>8304</v>
      </c>
      <c r="Q71" s="1276">
        <f t="shared" si="3"/>
        <v>-1</v>
      </c>
      <c r="R71" s="1277">
        <f t="shared" si="3"/>
        <v>-1.3099999999999996</v>
      </c>
      <c r="S71" s="1276">
        <f t="shared" si="4"/>
        <v>1</v>
      </c>
      <c r="T71" s="1277">
        <f t="shared" si="5"/>
        <v>1.8699999999999999</v>
      </c>
      <c r="U71" s="1385">
        <v>24</v>
      </c>
      <c r="V71" s="1386">
        <v>15</v>
      </c>
      <c r="W71" s="1386">
        <v>-9</v>
      </c>
      <c r="X71" s="1387">
        <v>0.625</v>
      </c>
      <c r="Y71" s="1388"/>
    </row>
    <row r="72" spans="1:25" ht="14.4" customHeight="1" x14ac:dyDescent="0.3">
      <c r="A72" s="929" t="s">
        <v>8305</v>
      </c>
      <c r="B72" s="916"/>
      <c r="C72" s="917"/>
      <c r="D72" s="915"/>
      <c r="E72" s="928">
        <v>2</v>
      </c>
      <c r="F72" s="921">
        <v>4.58</v>
      </c>
      <c r="G72" s="912">
        <v>20.5</v>
      </c>
      <c r="H72" s="918">
        <v>3</v>
      </c>
      <c r="I72" s="919">
        <v>8.34</v>
      </c>
      <c r="J72" s="914">
        <v>21.3</v>
      </c>
      <c r="K72" s="922">
        <v>2.16</v>
      </c>
      <c r="L72" s="920">
        <v>5</v>
      </c>
      <c r="M72" s="920">
        <v>48</v>
      </c>
      <c r="N72" s="923">
        <v>16</v>
      </c>
      <c r="O72" s="920" t="s">
        <v>8175</v>
      </c>
      <c r="P72" s="924" t="s">
        <v>8304</v>
      </c>
      <c r="Q72" s="925">
        <f t="shared" si="3"/>
        <v>3</v>
      </c>
      <c r="R72" s="975">
        <f t="shared" si="3"/>
        <v>8.34</v>
      </c>
      <c r="S72" s="925">
        <f t="shared" si="4"/>
        <v>1</v>
      </c>
      <c r="T72" s="975">
        <f t="shared" si="5"/>
        <v>3.76</v>
      </c>
      <c r="U72" s="1317">
        <v>48</v>
      </c>
      <c r="V72" s="916">
        <v>63.900000000000006</v>
      </c>
      <c r="W72" s="916">
        <v>15.900000000000006</v>
      </c>
      <c r="X72" s="1316">
        <v>1.33125</v>
      </c>
      <c r="Y72" s="1315">
        <v>24</v>
      </c>
    </row>
    <row r="73" spans="1:25" ht="14.4" customHeight="1" x14ac:dyDescent="0.3">
      <c r="A73" s="929" t="s">
        <v>8306</v>
      </c>
      <c r="B73" s="916"/>
      <c r="C73" s="917"/>
      <c r="D73" s="915"/>
      <c r="E73" s="928">
        <v>2</v>
      </c>
      <c r="F73" s="921">
        <v>8.6199999999999992</v>
      </c>
      <c r="G73" s="912">
        <v>24</v>
      </c>
      <c r="H73" s="918">
        <v>1</v>
      </c>
      <c r="I73" s="919">
        <v>5.91</v>
      </c>
      <c r="J73" s="914">
        <v>30</v>
      </c>
      <c r="K73" s="922">
        <v>4.1900000000000004</v>
      </c>
      <c r="L73" s="920">
        <v>9</v>
      </c>
      <c r="M73" s="920">
        <v>78</v>
      </c>
      <c r="N73" s="923">
        <v>26</v>
      </c>
      <c r="O73" s="920" t="s">
        <v>8175</v>
      </c>
      <c r="P73" s="924" t="s">
        <v>8304</v>
      </c>
      <c r="Q73" s="925">
        <f t="shared" si="3"/>
        <v>1</v>
      </c>
      <c r="R73" s="975">
        <f t="shared" si="3"/>
        <v>5.91</v>
      </c>
      <c r="S73" s="925">
        <f t="shared" si="4"/>
        <v>-1</v>
      </c>
      <c r="T73" s="975">
        <f t="shared" si="5"/>
        <v>-2.7099999999999991</v>
      </c>
      <c r="U73" s="1317">
        <v>26</v>
      </c>
      <c r="V73" s="916">
        <v>30</v>
      </c>
      <c r="W73" s="916">
        <v>4</v>
      </c>
      <c r="X73" s="1316">
        <v>1.1538461538461537</v>
      </c>
      <c r="Y73" s="1315">
        <v>4</v>
      </c>
    </row>
    <row r="74" spans="1:25" ht="14.4" customHeight="1" x14ac:dyDescent="0.3">
      <c r="A74" s="1262" t="s">
        <v>8307</v>
      </c>
      <c r="B74" s="1263">
        <v>30</v>
      </c>
      <c r="C74" s="1264">
        <v>68.459999999999994</v>
      </c>
      <c r="D74" s="1265">
        <v>6.9</v>
      </c>
      <c r="E74" s="1269">
        <v>41</v>
      </c>
      <c r="F74" s="1270">
        <v>93.83</v>
      </c>
      <c r="G74" s="1271">
        <v>5.6</v>
      </c>
      <c r="H74" s="1273">
        <v>29</v>
      </c>
      <c r="I74" s="1267">
        <v>67.53</v>
      </c>
      <c r="J74" s="1268">
        <v>6.2</v>
      </c>
      <c r="K74" s="1272">
        <v>2.38</v>
      </c>
      <c r="L74" s="1273">
        <v>4</v>
      </c>
      <c r="M74" s="1273">
        <v>33</v>
      </c>
      <c r="N74" s="1274">
        <v>11</v>
      </c>
      <c r="O74" s="1273" t="s">
        <v>8175</v>
      </c>
      <c r="P74" s="1275" t="s">
        <v>8308</v>
      </c>
      <c r="Q74" s="1276">
        <f t="shared" si="3"/>
        <v>-1</v>
      </c>
      <c r="R74" s="1277">
        <f t="shared" si="3"/>
        <v>-0.92999999999999261</v>
      </c>
      <c r="S74" s="1276">
        <f t="shared" si="4"/>
        <v>-12</v>
      </c>
      <c r="T74" s="1277">
        <f t="shared" si="5"/>
        <v>-26.299999999999997</v>
      </c>
      <c r="U74" s="1385">
        <v>319</v>
      </c>
      <c r="V74" s="1386">
        <v>179.8</v>
      </c>
      <c r="W74" s="1386">
        <v>-139.19999999999999</v>
      </c>
      <c r="X74" s="1387">
        <v>0.56363636363636371</v>
      </c>
      <c r="Y74" s="1388">
        <v>5</v>
      </c>
    </row>
    <row r="75" spans="1:25" ht="14.4" customHeight="1" x14ac:dyDescent="0.3">
      <c r="A75" s="929" t="s">
        <v>8309</v>
      </c>
      <c r="B75" s="916">
        <v>22</v>
      </c>
      <c r="C75" s="917">
        <v>60.12</v>
      </c>
      <c r="D75" s="915">
        <v>6.8</v>
      </c>
      <c r="E75" s="918">
        <v>27</v>
      </c>
      <c r="F75" s="919">
        <v>75.84</v>
      </c>
      <c r="G75" s="911">
        <v>6.7</v>
      </c>
      <c r="H75" s="920">
        <v>23</v>
      </c>
      <c r="I75" s="921">
        <v>62.55</v>
      </c>
      <c r="J75" s="912">
        <v>9</v>
      </c>
      <c r="K75" s="922">
        <v>2.76</v>
      </c>
      <c r="L75" s="920">
        <v>4</v>
      </c>
      <c r="M75" s="920">
        <v>39</v>
      </c>
      <c r="N75" s="923">
        <v>13</v>
      </c>
      <c r="O75" s="920" t="s">
        <v>8175</v>
      </c>
      <c r="P75" s="924" t="s">
        <v>8308</v>
      </c>
      <c r="Q75" s="925">
        <f t="shared" si="3"/>
        <v>1</v>
      </c>
      <c r="R75" s="975">
        <f t="shared" si="3"/>
        <v>2.4299999999999997</v>
      </c>
      <c r="S75" s="925">
        <f t="shared" si="4"/>
        <v>-4</v>
      </c>
      <c r="T75" s="975">
        <f t="shared" si="5"/>
        <v>-13.290000000000006</v>
      </c>
      <c r="U75" s="1317">
        <v>299</v>
      </c>
      <c r="V75" s="916">
        <v>207</v>
      </c>
      <c r="W75" s="916">
        <v>-92</v>
      </c>
      <c r="X75" s="1316">
        <v>0.69230769230769229</v>
      </c>
      <c r="Y75" s="1315">
        <v>29</v>
      </c>
    </row>
    <row r="76" spans="1:25" ht="14.4" customHeight="1" x14ac:dyDescent="0.3">
      <c r="A76" s="929" t="s">
        <v>8310</v>
      </c>
      <c r="B76" s="916">
        <v>7</v>
      </c>
      <c r="C76" s="917">
        <v>25.25</v>
      </c>
      <c r="D76" s="915">
        <v>7.1</v>
      </c>
      <c r="E76" s="918">
        <v>6</v>
      </c>
      <c r="F76" s="919">
        <v>23.49</v>
      </c>
      <c r="G76" s="911">
        <v>15</v>
      </c>
      <c r="H76" s="920">
        <v>5</v>
      </c>
      <c r="I76" s="921">
        <v>18.309999999999999</v>
      </c>
      <c r="J76" s="912">
        <v>11.6</v>
      </c>
      <c r="K76" s="922">
        <v>3.7</v>
      </c>
      <c r="L76" s="920">
        <v>6</v>
      </c>
      <c r="M76" s="920">
        <v>51</v>
      </c>
      <c r="N76" s="923">
        <v>17</v>
      </c>
      <c r="O76" s="920" t="s">
        <v>8175</v>
      </c>
      <c r="P76" s="924" t="s">
        <v>8308</v>
      </c>
      <c r="Q76" s="925">
        <f t="shared" si="3"/>
        <v>-2</v>
      </c>
      <c r="R76" s="975">
        <f t="shared" si="3"/>
        <v>-6.9400000000000013</v>
      </c>
      <c r="S76" s="925">
        <f t="shared" si="4"/>
        <v>-1</v>
      </c>
      <c r="T76" s="975">
        <f t="shared" si="5"/>
        <v>-5.18</v>
      </c>
      <c r="U76" s="1317">
        <v>85</v>
      </c>
      <c r="V76" s="916">
        <v>58</v>
      </c>
      <c r="W76" s="916">
        <v>-27</v>
      </c>
      <c r="X76" s="1316">
        <v>0.68235294117647061</v>
      </c>
      <c r="Y76" s="1315">
        <v>10</v>
      </c>
    </row>
    <row r="77" spans="1:25" ht="14.4" customHeight="1" x14ac:dyDescent="0.3">
      <c r="A77" s="1278" t="s">
        <v>8311</v>
      </c>
      <c r="B77" s="1279">
        <v>5</v>
      </c>
      <c r="C77" s="1280">
        <v>4.07</v>
      </c>
      <c r="D77" s="1281">
        <v>4.2</v>
      </c>
      <c r="E77" s="1282">
        <v>3</v>
      </c>
      <c r="F77" s="1283">
        <v>3.57</v>
      </c>
      <c r="G77" s="1284">
        <v>11.3</v>
      </c>
      <c r="H77" s="1285">
        <v>1</v>
      </c>
      <c r="I77" s="1286">
        <v>0.79</v>
      </c>
      <c r="J77" s="1287">
        <v>3</v>
      </c>
      <c r="K77" s="1288">
        <v>0.79</v>
      </c>
      <c r="L77" s="1285">
        <v>2</v>
      </c>
      <c r="M77" s="1285">
        <v>15</v>
      </c>
      <c r="N77" s="1289">
        <v>5</v>
      </c>
      <c r="O77" s="1285" t="s">
        <v>8175</v>
      </c>
      <c r="P77" s="1290" t="s">
        <v>8312</v>
      </c>
      <c r="Q77" s="1291">
        <f t="shared" si="3"/>
        <v>-4</v>
      </c>
      <c r="R77" s="1292">
        <f t="shared" si="3"/>
        <v>-3.2800000000000002</v>
      </c>
      <c r="S77" s="1291">
        <f t="shared" si="4"/>
        <v>-2</v>
      </c>
      <c r="T77" s="1292">
        <f t="shared" si="5"/>
        <v>-2.78</v>
      </c>
      <c r="U77" s="1373">
        <v>5</v>
      </c>
      <c r="V77" s="1374">
        <v>3</v>
      </c>
      <c r="W77" s="1374">
        <v>-2</v>
      </c>
      <c r="X77" s="1375">
        <v>0.6</v>
      </c>
      <c r="Y77" s="1376"/>
    </row>
    <row r="78" spans="1:25" ht="14.4" customHeight="1" x14ac:dyDescent="0.3">
      <c r="A78" s="929" t="s">
        <v>8313</v>
      </c>
      <c r="B78" s="916">
        <v>2</v>
      </c>
      <c r="C78" s="917">
        <v>3.98</v>
      </c>
      <c r="D78" s="915">
        <v>11</v>
      </c>
      <c r="E78" s="918">
        <v>6</v>
      </c>
      <c r="F78" s="919">
        <v>11.07</v>
      </c>
      <c r="G78" s="911">
        <v>15.7</v>
      </c>
      <c r="H78" s="920">
        <v>3</v>
      </c>
      <c r="I78" s="921">
        <v>7</v>
      </c>
      <c r="J78" s="914">
        <v>16.7</v>
      </c>
      <c r="K78" s="922">
        <v>1.84</v>
      </c>
      <c r="L78" s="920">
        <v>5</v>
      </c>
      <c r="M78" s="920">
        <v>42</v>
      </c>
      <c r="N78" s="923">
        <v>14</v>
      </c>
      <c r="O78" s="920" t="s">
        <v>8175</v>
      </c>
      <c r="P78" s="924" t="s">
        <v>8312</v>
      </c>
      <c r="Q78" s="925">
        <f t="shared" si="3"/>
        <v>1</v>
      </c>
      <c r="R78" s="975">
        <f t="shared" si="3"/>
        <v>3.02</v>
      </c>
      <c r="S78" s="925">
        <f t="shared" si="4"/>
        <v>-3</v>
      </c>
      <c r="T78" s="975">
        <f t="shared" si="5"/>
        <v>-4.07</v>
      </c>
      <c r="U78" s="1317">
        <v>42</v>
      </c>
      <c r="V78" s="916">
        <v>50.099999999999994</v>
      </c>
      <c r="W78" s="916">
        <v>8.0999999999999943</v>
      </c>
      <c r="X78" s="1316">
        <v>1.1928571428571426</v>
      </c>
      <c r="Y78" s="1315">
        <v>8</v>
      </c>
    </row>
    <row r="79" spans="1:25" ht="14.4" customHeight="1" x14ac:dyDescent="0.3">
      <c r="A79" s="929" t="s">
        <v>8314</v>
      </c>
      <c r="B79" s="916"/>
      <c r="C79" s="917"/>
      <c r="D79" s="915"/>
      <c r="E79" s="918">
        <v>1</v>
      </c>
      <c r="F79" s="919">
        <v>6.01</v>
      </c>
      <c r="G79" s="911">
        <v>21</v>
      </c>
      <c r="H79" s="920"/>
      <c r="I79" s="921"/>
      <c r="J79" s="912"/>
      <c r="K79" s="922">
        <v>4.82</v>
      </c>
      <c r="L79" s="920">
        <v>9</v>
      </c>
      <c r="M79" s="920">
        <v>81</v>
      </c>
      <c r="N79" s="923">
        <v>27</v>
      </c>
      <c r="O79" s="920" t="s">
        <v>8175</v>
      </c>
      <c r="P79" s="924" t="s">
        <v>8312</v>
      </c>
      <c r="Q79" s="925">
        <f t="shared" si="3"/>
        <v>0</v>
      </c>
      <c r="R79" s="975">
        <f t="shared" si="3"/>
        <v>0</v>
      </c>
      <c r="S79" s="925">
        <f t="shared" si="4"/>
        <v>-1</v>
      </c>
      <c r="T79" s="975">
        <f t="shared" si="5"/>
        <v>-6.01</v>
      </c>
      <c r="U79" s="1317" t="s">
        <v>588</v>
      </c>
      <c r="V79" s="916" t="s">
        <v>588</v>
      </c>
      <c r="W79" s="916" t="s">
        <v>588</v>
      </c>
      <c r="X79" s="1316" t="s">
        <v>588</v>
      </c>
      <c r="Y79" s="1315"/>
    </row>
    <row r="80" spans="1:25" ht="14.4" customHeight="1" x14ac:dyDescent="0.3">
      <c r="A80" s="1278" t="s">
        <v>8315</v>
      </c>
      <c r="B80" s="1279">
        <v>199</v>
      </c>
      <c r="C80" s="1280">
        <v>246.85</v>
      </c>
      <c r="D80" s="1281">
        <v>4</v>
      </c>
      <c r="E80" s="1293">
        <v>205</v>
      </c>
      <c r="F80" s="1286">
        <v>256.89999999999998</v>
      </c>
      <c r="G80" s="1287">
        <v>3.8</v>
      </c>
      <c r="H80" s="1282">
        <v>226</v>
      </c>
      <c r="I80" s="1283">
        <v>281.25</v>
      </c>
      <c r="J80" s="1284">
        <v>3.9</v>
      </c>
      <c r="K80" s="1288">
        <v>1.22</v>
      </c>
      <c r="L80" s="1285">
        <v>2</v>
      </c>
      <c r="M80" s="1285">
        <v>18</v>
      </c>
      <c r="N80" s="1289">
        <v>6</v>
      </c>
      <c r="O80" s="1285" t="s">
        <v>8175</v>
      </c>
      <c r="P80" s="1290" t="s">
        <v>8316</v>
      </c>
      <c r="Q80" s="1291">
        <f t="shared" si="3"/>
        <v>27</v>
      </c>
      <c r="R80" s="1292">
        <f t="shared" si="3"/>
        <v>34.400000000000006</v>
      </c>
      <c r="S80" s="1291">
        <f t="shared" si="4"/>
        <v>21</v>
      </c>
      <c r="T80" s="1292">
        <f t="shared" si="5"/>
        <v>24.350000000000023</v>
      </c>
      <c r="U80" s="1373">
        <v>1356</v>
      </c>
      <c r="V80" s="1374">
        <v>881.4</v>
      </c>
      <c r="W80" s="1374">
        <v>-474.6</v>
      </c>
      <c r="X80" s="1375">
        <v>0.65</v>
      </c>
      <c r="Y80" s="1376">
        <v>75</v>
      </c>
    </row>
    <row r="81" spans="1:25" ht="14.4" customHeight="1" x14ac:dyDescent="0.3">
      <c r="A81" s="929" t="s">
        <v>8317</v>
      </c>
      <c r="B81" s="916">
        <v>19</v>
      </c>
      <c r="C81" s="917">
        <v>34.79</v>
      </c>
      <c r="D81" s="915">
        <v>6.6</v>
      </c>
      <c r="E81" s="928">
        <v>34</v>
      </c>
      <c r="F81" s="921">
        <v>57.03</v>
      </c>
      <c r="G81" s="912">
        <v>6.8</v>
      </c>
      <c r="H81" s="918">
        <v>35</v>
      </c>
      <c r="I81" s="919">
        <v>60.58</v>
      </c>
      <c r="J81" s="914">
        <v>8.6</v>
      </c>
      <c r="K81" s="922">
        <v>1.58</v>
      </c>
      <c r="L81" s="920">
        <v>3</v>
      </c>
      <c r="M81" s="920">
        <v>24</v>
      </c>
      <c r="N81" s="923">
        <v>8</v>
      </c>
      <c r="O81" s="920" t="s">
        <v>8175</v>
      </c>
      <c r="P81" s="924" t="s">
        <v>8316</v>
      </c>
      <c r="Q81" s="925">
        <f t="shared" si="3"/>
        <v>16</v>
      </c>
      <c r="R81" s="975">
        <f t="shared" si="3"/>
        <v>25.79</v>
      </c>
      <c r="S81" s="925">
        <f t="shared" si="4"/>
        <v>1</v>
      </c>
      <c r="T81" s="975">
        <f t="shared" si="5"/>
        <v>3.5499999999999972</v>
      </c>
      <c r="U81" s="1317">
        <v>280</v>
      </c>
      <c r="V81" s="916">
        <v>301</v>
      </c>
      <c r="W81" s="916">
        <v>21</v>
      </c>
      <c r="X81" s="1316">
        <v>1.075</v>
      </c>
      <c r="Y81" s="1315">
        <v>84</v>
      </c>
    </row>
    <row r="82" spans="1:25" ht="14.4" customHeight="1" x14ac:dyDescent="0.3">
      <c r="A82" s="929" t="s">
        <v>8318</v>
      </c>
      <c r="B82" s="916">
        <v>2</v>
      </c>
      <c r="C82" s="917">
        <v>6.89</v>
      </c>
      <c r="D82" s="915">
        <v>25.5</v>
      </c>
      <c r="E82" s="928">
        <v>1</v>
      </c>
      <c r="F82" s="921">
        <v>2.37</v>
      </c>
      <c r="G82" s="912">
        <v>7</v>
      </c>
      <c r="H82" s="918"/>
      <c r="I82" s="919"/>
      <c r="J82" s="911"/>
      <c r="K82" s="922">
        <v>2.37</v>
      </c>
      <c r="L82" s="920">
        <v>4</v>
      </c>
      <c r="M82" s="920">
        <v>39</v>
      </c>
      <c r="N82" s="923">
        <v>13</v>
      </c>
      <c r="O82" s="920" t="s">
        <v>8175</v>
      </c>
      <c r="P82" s="924" t="s">
        <v>8316</v>
      </c>
      <c r="Q82" s="925">
        <f t="shared" si="3"/>
        <v>-2</v>
      </c>
      <c r="R82" s="975">
        <f t="shared" si="3"/>
        <v>-6.89</v>
      </c>
      <c r="S82" s="925">
        <f t="shared" si="4"/>
        <v>-1</v>
      </c>
      <c r="T82" s="975">
        <f t="shared" si="5"/>
        <v>-2.37</v>
      </c>
      <c r="U82" s="1317" t="s">
        <v>588</v>
      </c>
      <c r="V82" s="916" t="s">
        <v>588</v>
      </c>
      <c r="W82" s="916" t="s">
        <v>588</v>
      </c>
      <c r="X82" s="1316" t="s">
        <v>588</v>
      </c>
      <c r="Y82" s="1315"/>
    </row>
    <row r="83" spans="1:25" ht="14.4" customHeight="1" x14ac:dyDescent="0.3">
      <c r="A83" s="1278" t="s">
        <v>8319</v>
      </c>
      <c r="B83" s="1279">
        <v>131</v>
      </c>
      <c r="C83" s="1280">
        <v>50.12</v>
      </c>
      <c r="D83" s="1281">
        <v>2.6</v>
      </c>
      <c r="E83" s="1293">
        <v>127</v>
      </c>
      <c r="F83" s="1286">
        <v>48.37</v>
      </c>
      <c r="G83" s="1287">
        <v>2.7</v>
      </c>
      <c r="H83" s="1282">
        <v>161</v>
      </c>
      <c r="I83" s="1283">
        <v>62.91</v>
      </c>
      <c r="J83" s="1284">
        <v>2.8</v>
      </c>
      <c r="K83" s="1288">
        <v>0.38</v>
      </c>
      <c r="L83" s="1285">
        <v>1</v>
      </c>
      <c r="M83" s="1285">
        <v>9</v>
      </c>
      <c r="N83" s="1289">
        <v>3</v>
      </c>
      <c r="O83" s="1285" t="s">
        <v>8175</v>
      </c>
      <c r="P83" s="1290" t="s">
        <v>8320</v>
      </c>
      <c r="Q83" s="1291">
        <f t="shared" si="3"/>
        <v>30</v>
      </c>
      <c r="R83" s="1292">
        <f t="shared" si="3"/>
        <v>12.79</v>
      </c>
      <c r="S83" s="1291">
        <f t="shared" si="4"/>
        <v>34</v>
      </c>
      <c r="T83" s="1292">
        <f t="shared" si="5"/>
        <v>14.54</v>
      </c>
      <c r="U83" s="1373">
        <v>483</v>
      </c>
      <c r="V83" s="1374">
        <v>450.79999999999995</v>
      </c>
      <c r="W83" s="1374">
        <v>-32.200000000000045</v>
      </c>
      <c r="X83" s="1375">
        <v>0.93333333333333324</v>
      </c>
      <c r="Y83" s="1376">
        <v>26</v>
      </c>
    </row>
    <row r="84" spans="1:25" ht="14.4" customHeight="1" x14ac:dyDescent="0.3">
      <c r="A84" s="929" t="s">
        <v>8321</v>
      </c>
      <c r="B84" s="916">
        <v>13</v>
      </c>
      <c r="C84" s="917">
        <v>6.17</v>
      </c>
      <c r="D84" s="915">
        <v>3.4</v>
      </c>
      <c r="E84" s="928">
        <v>13</v>
      </c>
      <c r="F84" s="921">
        <v>6.33</v>
      </c>
      <c r="G84" s="912">
        <v>4.2</v>
      </c>
      <c r="H84" s="918">
        <v>22</v>
      </c>
      <c r="I84" s="919">
        <v>10.98</v>
      </c>
      <c r="J84" s="911">
        <v>3</v>
      </c>
      <c r="K84" s="922">
        <v>0.47</v>
      </c>
      <c r="L84" s="920">
        <v>1</v>
      </c>
      <c r="M84" s="920">
        <v>12</v>
      </c>
      <c r="N84" s="923">
        <v>4</v>
      </c>
      <c r="O84" s="920" t="s">
        <v>8175</v>
      </c>
      <c r="P84" s="924" t="s">
        <v>8322</v>
      </c>
      <c r="Q84" s="925">
        <f t="shared" si="3"/>
        <v>9</v>
      </c>
      <c r="R84" s="975">
        <f t="shared" si="3"/>
        <v>4.8100000000000005</v>
      </c>
      <c r="S84" s="925">
        <f t="shared" si="4"/>
        <v>9</v>
      </c>
      <c r="T84" s="975">
        <f t="shared" si="5"/>
        <v>4.6500000000000004</v>
      </c>
      <c r="U84" s="1317">
        <v>88</v>
      </c>
      <c r="V84" s="916">
        <v>66</v>
      </c>
      <c r="W84" s="916">
        <v>-22</v>
      </c>
      <c r="X84" s="1316">
        <v>0.75</v>
      </c>
      <c r="Y84" s="1315"/>
    </row>
    <row r="85" spans="1:25" ht="14.4" customHeight="1" x14ac:dyDescent="0.3">
      <c r="A85" s="929" t="s">
        <v>8323</v>
      </c>
      <c r="B85" s="916">
        <v>2</v>
      </c>
      <c r="C85" s="917">
        <v>2.1</v>
      </c>
      <c r="D85" s="915">
        <v>4.5</v>
      </c>
      <c r="E85" s="928">
        <v>1</v>
      </c>
      <c r="F85" s="921">
        <v>1.05</v>
      </c>
      <c r="G85" s="912">
        <v>3</v>
      </c>
      <c r="H85" s="918">
        <v>2</v>
      </c>
      <c r="I85" s="919">
        <v>2.1</v>
      </c>
      <c r="J85" s="914">
        <v>9.5</v>
      </c>
      <c r="K85" s="922">
        <v>1.05</v>
      </c>
      <c r="L85" s="920">
        <v>3</v>
      </c>
      <c r="M85" s="920">
        <v>27</v>
      </c>
      <c r="N85" s="923">
        <v>9</v>
      </c>
      <c r="O85" s="920" t="s">
        <v>8175</v>
      </c>
      <c r="P85" s="924" t="s">
        <v>8324</v>
      </c>
      <c r="Q85" s="925">
        <f t="shared" si="3"/>
        <v>0</v>
      </c>
      <c r="R85" s="975">
        <f t="shared" si="3"/>
        <v>0</v>
      </c>
      <c r="S85" s="925">
        <f t="shared" si="4"/>
        <v>1</v>
      </c>
      <c r="T85" s="975">
        <f t="shared" si="5"/>
        <v>1.05</v>
      </c>
      <c r="U85" s="1317">
        <v>18</v>
      </c>
      <c r="V85" s="916">
        <v>19</v>
      </c>
      <c r="W85" s="916">
        <v>1</v>
      </c>
      <c r="X85" s="1316">
        <v>1.0555555555555556</v>
      </c>
      <c r="Y85" s="1315">
        <v>7</v>
      </c>
    </row>
    <row r="86" spans="1:25" ht="14.4" customHeight="1" x14ac:dyDescent="0.3">
      <c r="A86" s="1294" t="s">
        <v>8325</v>
      </c>
      <c r="B86" s="1295">
        <v>4</v>
      </c>
      <c r="C86" s="1296">
        <v>3.65</v>
      </c>
      <c r="D86" s="1297">
        <v>3.8</v>
      </c>
      <c r="E86" s="1298">
        <v>2</v>
      </c>
      <c r="F86" s="1299">
        <v>1.49</v>
      </c>
      <c r="G86" s="1300">
        <v>3</v>
      </c>
      <c r="H86" s="1301">
        <v>4</v>
      </c>
      <c r="I86" s="1302">
        <v>3.55</v>
      </c>
      <c r="J86" s="1303">
        <v>2.5</v>
      </c>
      <c r="K86" s="1304">
        <v>0.74</v>
      </c>
      <c r="L86" s="1305">
        <v>1</v>
      </c>
      <c r="M86" s="1305">
        <v>12</v>
      </c>
      <c r="N86" s="1306">
        <v>4</v>
      </c>
      <c r="O86" s="1305" t="s">
        <v>8175</v>
      </c>
      <c r="P86" s="1307" t="s">
        <v>8326</v>
      </c>
      <c r="Q86" s="1308">
        <f t="shared" si="3"/>
        <v>0</v>
      </c>
      <c r="R86" s="1309">
        <f t="shared" si="3"/>
        <v>-0.10000000000000009</v>
      </c>
      <c r="S86" s="1308">
        <f t="shared" si="4"/>
        <v>2</v>
      </c>
      <c r="T86" s="1309">
        <f t="shared" si="5"/>
        <v>2.0599999999999996</v>
      </c>
      <c r="U86" s="1385">
        <v>16</v>
      </c>
      <c r="V86" s="1386">
        <v>10</v>
      </c>
      <c r="W86" s="1386">
        <v>-6</v>
      </c>
      <c r="X86" s="1387">
        <v>0.625</v>
      </c>
      <c r="Y86" s="1388"/>
    </row>
    <row r="87" spans="1:25" ht="14.4" customHeight="1" x14ac:dyDescent="0.3">
      <c r="A87" s="929" t="s">
        <v>8327</v>
      </c>
      <c r="B87" s="916">
        <v>2</v>
      </c>
      <c r="C87" s="917">
        <v>2.79</v>
      </c>
      <c r="D87" s="915">
        <v>5</v>
      </c>
      <c r="E87" s="928">
        <v>1</v>
      </c>
      <c r="F87" s="921">
        <v>1.66</v>
      </c>
      <c r="G87" s="912">
        <v>4</v>
      </c>
      <c r="H87" s="918">
        <v>3</v>
      </c>
      <c r="I87" s="919">
        <v>4.4400000000000004</v>
      </c>
      <c r="J87" s="911">
        <v>4</v>
      </c>
      <c r="K87" s="922">
        <v>1.35</v>
      </c>
      <c r="L87" s="920">
        <v>3</v>
      </c>
      <c r="M87" s="920">
        <v>24</v>
      </c>
      <c r="N87" s="923">
        <v>8</v>
      </c>
      <c r="O87" s="920" t="s">
        <v>8175</v>
      </c>
      <c r="P87" s="924" t="s">
        <v>8328</v>
      </c>
      <c r="Q87" s="925">
        <f t="shared" si="3"/>
        <v>1</v>
      </c>
      <c r="R87" s="975">
        <f t="shared" si="3"/>
        <v>1.6500000000000004</v>
      </c>
      <c r="S87" s="925">
        <f t="shared" si="4"/>
        <v>2</v>
      </c>
      <c r="T87" s="975">
        <f t="shared" si="5"/>
        <v>2.7800000000000002</v>
      </c>
      <c r="U87" s="1317">
        <v>24</v>
      </c>
      <c r="V87" s="916">
        <v>12</v>
      </c>
      <c r="W87" s="916">
        <v>-12</v>
      </c>
      <c r="X87" s="1316">
        <v>0.5</v>
      </c>
      <c r="Y87" s="1315"/>
    </row>
    <row r="88" spans="1:25" ht="14.4" customHeight="1" x14ac:dyDescent="0.3">
      <c r="A88" s="1294" t="s">
        <v>8329</v>
      </c>
      <c r="B88" s="1295">
        <v>20</v>
      </c>
      <c r="C88" s="1296">
        <v>15.77</v>
      </c>
      <c r="D88" s="1297">
        <v>4.0999999999999996</v>
      </c>
      <c r="E88" s="1298">
        <v>28</v>
      </c>
      <c r="F88" s="1299">
        <v>20.54</v>
      </c>
      <c r="G88" s="1300">
        <v>3.9</v>
      </c>
      <c r="H88" s="1301">
        <v>32</v>
      </c>
      <c r="I88" s="1302">
        <v>25.02</v>
      </c>
      <c r="J88" s="1303">
        <v>3.9</v>
      </c>
      <c r="K88" s="1304">
        <v>0.62</v>
      </c>
      <c r="L88" s="1305">
        <v>1</v>
      </c>
      <c r="M88" s="1305">
        <v>12</v>
      </c>
      <c r="N88" s="1306">
        <v>4</v>
      </c>
      <c r="O88" s="1305" t="s">
        <v>8175</v>
      </c>
      <c r="P88" s="1307" t="s">
        <v>8330</v>
      </c>
      <c r="Q88" s="1308">
        <f t="shared" si="3"/>
        <v>12</v>
      </c>
      <c r="R88" s="1309">
        <f t="shared" si="3"/>
        <v>9.25</v>
      </c>
      <c r="S88" s="1308">
        <f t="shared" si="4"/>
        <v>4</v>
      </c>
      <c r="T88" s="1309">
        <f t="shared" si="5"/>
        <v>4.4800000000000004</v>
      </c>
      <c r="U88" s="1385">
        <v>128</v>
      </c>
      <c r="V88" s="1386">
        <v>124.8</v>
      </c>
      <c r="W88" s="1386">
        <v>-3.2000000000000028</v>
      </c>
      <c r="X88" s="1387">
        <v>0.97499999999999998</v>
      </c>
      <c r="Y88" s="1388">
        <v>26</v>
      </c>
    </row>
    <row r="89" spans="1:25" ht="14.4" customHeight="1" x14ac:dyDescent="0.3">
      <c r="A89" s="929" t="s">
        <v>8331</v>
      </c>
      <c r="B89" s="916">
        <v>3</v>
      </c>
      <c r="C89" s="917">
        <v>4.45</v>
      </c>
      <c r="D89" s="915">
        <v>18.3</v>
      </c>
      <c r="E89" s="928">
        <v>2</v>
      </c>
      <c r="F89" s="921">
        <v>2.59</v>
      </c>
      <c r="G89" s="912">
        <v>7</v>
      </c>
      <c r="H89" s="918">
        <v>7</v>
      </c>
      <c r="I89" s="919">
        <v>8.5299999999999994</v>
      </c>
      <c r="J89" s="914">
        <v>9.6</v>
      </c>
      <c r="K89" s="922">
        <v>0.81</v>
      </c>
      <c r="L89" s="920">
        <v>2</v>
      </c>
      <c r="M89" s="920">
        <v>18</v>
      </c>
      <c r="N89" s="923">
        <v>6</v>
      </c>
      <c r="O89" s="920" t="s">
        <v>8175</v>
      </c>
      <c r="P89" s="924" t="s">
        <v>8332</v>
      </c>
      <c r="Q89" s="925">
        <f t="shared" si="3"/>
        <v>4</v>
      </c>
      <c r="R89" s="975">
        <f t="shared" si="3"/>
        <v>4.0799999999999992</v>
      </c>
      <c r="S89" s="925">
        <f t="shared" si="4"/>
        <v>5</v>
      </c>
      <c r="T89" s="975">
        <f t="shared" si="5"/>
        <v>5.9399999999999995</v>
      </c>
      <c r="U89" s="1317">
        <v>42</v>
      </c>
      <c r="V89" s="916">
        <v>67.2</v>
      </c>
      <c r="W89" s="916">
        <v>25.200000000000003</v>
      </c>
      <c r="X89" s="1316">
        <v>1.6</v>
      </c>
      <c r="Y89" s="1315">
        <v>33</v>
      </c>
    </row>
    <row r="90" spans="1:25" ht="14.4" customHeight="1" x14ac:dyDescent="0.3">
      <c r="A90" s="1294" t="s">
        <v>8333</v>
      </c>
      <c r="B90" s="1295">
        <v>383</v>
      </c>
      <c r="C90" s="1296">
        <v>353.72</v>
      </c>
      <c r="D90" s="1297">
        <v>2.7</v>
      </c>
      <c r="E90" s="1298">
        <v>410</v>
      </c>
      <c r="F90" s="1299">
        <v>384.86</v>
      </c>
      <c r="G90" s="1300">
        <v>2.8</v>
      </c>
      <c r="H90" s="1301">
        <v>457</v>
      </c>
      <c r="I90" s="1302">
        <v>423.36</v>
      </c>
      <c r="J90" s="1303">
        <v>2.8</v>
      </c>
      <c r="K90" s="1304">
        <v>0.89</v>
      </c>
      <c r="L90" s="1305">
        <v>1</v>
      </c>
      <c r="M90" s="1305">
        <v>12</v>
      </c>
      <c r="N90" s="1306">
        <v>4</v>
      </c>
      <c r="O90" s="1305" t="s">
        <v>8175</v>
      </c>
      <c r="P90" s="1307" t="s">
        <v>8334</v>
      </c>
      <c r="Q90" s="1308">
        <f t="shared" si="3"/>
        <v>74</v>
      </c>
      <c r="R90" s="1309">
        <f t="shared" si="3"/>
        <v>69.639999999999986</v>
      </c>
      <c r="S90" s="1308">
        <f t="shared" si="4"/>
        <v>47</v>
      </c>
      <c r="T90" s="1309">
        <f t="shared" si="5"/>
        <v>38.5</v>
      </c>
      <c r="U90" s="1385">
        <v>1828</v>
      </c>
      <c r="V90" s="1386">
        <v>1279.5999999999999</v>
      </c>
      <c r="W90" s="1386">
        <v>-548.40000000000009</v>
      </c>
      <c r="X90" s="1387">
        <v>0.7</v>
      </c>
      <c r="Y90" s="1388">
        <v>43</v>
      </c>
    </row>
    <row r="91" spans="1:25" ht="14.4" customHeight="1" x14ac:dyDescent="0.3">
      <c r="A91" s="929" t="s">
        <v>8335</v>
      </c>
      <c r="B91" s="916">
        <v>51</v>
      </c>
      <c r="C91" s="917">
        <v>73.97</v>
      </c>
      <c r="D91" s="915">
        <v>4</v>
      </c>
      <c r="E91" s="928">
        <v>60</v>
      </c>
      <c r="F91" s="921">
        <v>84.64</v>
      </c>
      <c r="G91" s="912">
        <v>4.0999999999999996</v>
      </c>
      <c r="H91" s="918">
        <v>59</v>
      </c>
      <c r="I91" s="919">
        <v>83.26</v>
      </c>
      <c r="J91" s="911">
        <v>4.3</v>
      </c>
      <c r="K91" s="922">
        <v>1.37</v>
      </c>
      <c r="L91" s="920">
        <v>2</v>
      </c>
      <c r="M91" s="920">
        <v>21</v>
      </c>
      <c r="N91" s="923">
        <v>7</v>
      </c>
      <c r="O91" s="920" t="s">
        <v>8175</v>
      </c>
      <c r="P91" s="924" t="s">
        <v>8336</v>
      </c>
      <c r="Q91" s="925">
        <f t="shared" si="3"/>
        <v>8</v>
      </c>
      <c r="R91" s="975">
        <f t="shared" si="3"/>
        <v>9.2900000000000063</v>
      </c>
      <c r="S91" s="925">
        <f t="shared" si="4"/>
        <v>-1</v>
      </c>
      <c r="T91" s="975">
        <f t="shared" si="5"/>
        <v>-1.3799999999999955</v>
      </c>
      <c r="U91" s="1317">
        <v>413</v>
      </c>
      <c r="V91" s="916">
        <v>253.7</v>
      </c>
      <c r="W91" s="916">
        <v>-159.30000000000001</v>
      </c>
      <c r="X91" s="1316">
        <v>0.61428571428571421</v>
      </c>
      <c r="Y91" s="1315">
        <v>20</v>
      </c>
    </row>
    <row r="92" spans="1:25" ht="14.4" customHeight="1" x14ac:dyDescent="0.3">
      <c r="A92" s="929" t="s">
        <v>8337</v>
      </c>
      <c r="B92" s="916">
        <v>7</v>
      </c>
      <c r="C92" s="917">
        <v>12.12</v>
      </c>
      <c r="D92" s="915">
        <v>4</v>
      </c>
      <c r="E92" s="928">
        <v>9</v>
      </c>
      <c r="F92" s="921">
        <v>15.61</v>
      </c>
      <c r="G92" s="912">
        <v>4.8</v>
      </c>
      <c r="H92" s="918">
        <v>5</v>
      </c>
      <c r="I92" s="919">
        <v>13.29</v>
      </c>
      <c r="J92" s="911">
        <v>8.8000000000000007</v>
      </c>
      <c r="K92" s="922">
        <v>1.76</v>
      </c>
      <c r="L92" s="920">
        <v>3</v>
      </c>
      <c r="M92" s="920">
        <v>27</v>
      </c>
      <c r="N92" s="923">
        <v>9</v>
      </c>
      <c r="O92" s="920" t="s">
        <v>8175</v>
      </c>
      <c r="P92" s="924" t="s">
        <v>8338</v>
      </c>
      <c r="Q92" s="925">
        <f t="shared" si="3"/>
        <v>-2</v>
      </c>
      <c r="R92" s="975">
        <f t="shared" si="3"/>
        <v>1.17</v>
      </c>
      <c r="S92" s="925">
        <f t="shared" si="4"/>
        <v>-4</v>
      </c>
      <c r="T92" s="975">
        <f t="shared" si="5"/>
        <v>-2.3200000000000003</v>
      </c>
      <c r="U92" s="1317">
        <v>45</v>
      </c>
      <c r="V92" s="916">
        <v>44</v>
      </c>
      <c r="W92" s="916">
        <v>-1</v>
      </c>
      <c r="X92" s="1316">
        <v>0.97777777777777775</v>
      </c>
      <c r="Y92" s="1315">
        <v>13</v>
      </c>
    </row>
    <row r="93" spans="1:25" ht="14.4" customHeight="1" x14ac:dyDescent="0.3">
      <c r="A93" s="1294" t="s">
        <v>8339</v>
      </c>
      <c r="B93" s="1310">
        <v>66</v>
      </c>
      <c r="C93" s="1311">
        <v>36.64</v>
      </c>
      <c r="D93" s="1312">
        <v>2.8</v>
      </c>
      <c r="E93" s="1298">
        <v>55</v>
      </c>
      <c r="F93" s="1299">
        <v>31.6</v>
      </c>
      <c r="G93" s="1300">
        <v>2.9</v>
      </c>
      <c r="H93" s="1305">
        <v>57</v>
      </c>
      <c r="I93" s="1299">
        <v>32.78</v>
      </c>
      <c r="J93" s="1300">
        <v>2.5</v>
      </c>
      <c r="K93" s="1304">
        <v>0.54</v>
      </c>
      <c r="L93" s="1305">
        <v>1</v>
      </c>
      <c r="M93" s="1305">
        <v>12</v>
      </c>
      <c r="N93" s="1306">
        <v>4</v>
      </c>
      <c r="O93" s="1305" t="s">
        <v>8175</v>
      </c>
      <c r="P93" s="1307" t="s">
        <v>8340</v>
      </c>
      <c r="Q93" s="1308">
        <f t="shared" si="3"/>
        <v>-9</v>
      </c>
      <c r="R93" s="1309">
        <f t="shared" si="3"/>
        <v>-3.8599999999999994</v>
      </c>
      <c r="S93" s="1308">
        <f t="shared" si="4"/>
        <v>2</v>
      </c>
      <c r="T93" s="1309">
        <f t="shared" si="5"/>
        <v>1.1799999999999997</v>
      </c>
      <c r="U93" s="1385">
        <v>228</v>
      </c>
      <c r="V93" s="1386">
        <v>142.5</v>
      </c>
      <c r="W93" s="1386">
        <v>-85.5</v>
      </c>
      <c r="X93" s="1387">
        <v>0.625</v>
      </c>
      <c r="Y93" s="1388">
        <v>2</v>
      </c>
    </row>
    <row r="94" spans="1:25" ht="14.4" customHeight="1" x14ac:dyDescent="0.3">
      <c r="A94" s="929" t="s">
        <v>8341</v>
      </c>
      <c r="B94" s="926">
        <v>1</v>
      </c>
      <c r="C94" s="927">
        <v>0.8</v>
      </c>
      <c r="D94" s="913">
        <v>3</v>
      </c>
      <c r="E94" s="928">
        <v>2</v>
      </c>
      <c r="F94" s="921">
        <v>1.61</v>
      </c>
      <c r="G94" s="912">
        <v>5</v>
      </c>
      <c r="H94" s="920">
        <v>1</v>
      </c>
      <c r="I94" s="921">
        <v>0.8</v>
      </c>
      <c r="J94" s="912">
        <v>3</v>
      </c>
      <c r="K94" s="922">
        <v>0.8</v>
      </c>
      <c r="L94" s="920">
        <v>2</v>
      </c>
      <c r="M94" s="920">
        <v>21</v>
      </c>
      <c r="N94" s="923">
        <v>7</v>
      </c>
      <c r="O94" s="920" t="s">
        <v>8175</v>
      </c>
      <c r="P94" s="924" t="s">
        <v>8342</v>
      </c>
      <c r="Q94" s="925">
        <f t="shared" si="3"/>
        <v>0</v>
      </c>
      <c r="R94" s="975">
        <f t="shared" si="3"/>
        <v>0</v>
      </c>
      <c r="S94" s="925">
        <f t="shared" si="4"/>
        <v>-1</v>
      </c>
      <c r="T94" s="975">
        <f t="shared" si="5"/>
        <v>-0.81</v>
      </c>
      <c r="U94" s="1317">
        <v>7</v>
      </c>
      <c r="V94" s="916">
        <v>3</v>
      </c>
      <c r="W94" s="916">
        <v>-4</v>
      </c>
      <c r="X94" s="1316">
        <v>0.42857142857142855</v>
      </c>
      <c r="Y94" s="1315"/>
    </row>
    <row r="95" spans="1:25" ht="14.4" customHeight="1" x14ac:dyDescent="0.3">
      <c r="A95" s="929" t="s">
        <v>8343</v>
      </c>
      <c r="B95" s="926"/>
      <c r="C95" s="927"/>
      <c r="D95" s="913"/>
      <c r="E95" s="928">
        <v>1</v>
      </c>
      <c r="F95" s="921">
        <v>1.1100000000000001</v>
      </c>
      <c r="G95" s="912">
        <v>3</v>
      </c>
      <c r="H95" s="920"/>
      <c r="I95" s="921"/>
      <c r="J95" s="912"/>
      <c r="K95" s="922">
        <v>1.76</v>
      </c>
      <c r="L95" s="920">
        <v>5</v>
      </c>
      <c r="M95" s="920">
        <v>45</v>
      </c>
      <c r="N95" s="923">
        <v>15</v>
      </c>
      <c r="O95" s="920" t="s">
        <v>8175</v>
      </c>
      <c r="P95" s="924" t="s">
        <v>8344</v>
      </c>
      <c r="Q95" s="925">
        <f t="shared" si="3"/>
        <v>0</v>
      </c>
      <c r="R95" s="975">
        <f t="shared" si="3"/>
        <v>0</v>
      </c>
      <c r="S95" s="925">
        <f t="shared" si="4"/>
        <v>-1</v>
      </c>
      <c r="T95" s="975">
        <f t="shared" si="5"/>
        <v>-1.1100000000000001</v>
      </c>
      <c r="U95" s="1317" t="s">
        <v>588</v>
      </c>
      <c r="V95" s="916" t="s">
        <v>588</v>
      </c>
      <c r="W95" s="916" t="s">
        <v>588</v>
      </c>
      <c r="X95" s="1316" t="s">
        <v>588</v>
      </c>
      <c r="Y95" s="1315"/>
    </row>
    <row r="96" spans="1:25" ht="14.4" customHeight="1" x14ac:dyDescent="0.3">
      <c r="A96" s="1294" t="s">
        <v>8345</v>
      </c>
      <c r="B96" s="1310">
        <v>16</v>
      </c>
      <c r="C96" s="1311">
        <v>10.36</v>
      </c>
      <c r="D96" s="1312">
        <v>2.9</v>
      </c>
      <c r="E96" s="1298">
        <v>10</v>
      </c>
      <c r="F96" s="1299">
        <v>7.11</v>
      </c>
      <c r="G96" s="1300">
        <v>4.2</v>
      </c>
      <c r="H96" s="1305">
        <v>12</v>
      </c>
      <c r="I96" s="1299">
        <v>8.58</v>
      </c>
      <c r="J96" s="1300">
        <v>3.8</v>
      </c>
      <c r="K96" s="1304">
        <v>0.61</v>
      </c>
      <c r="L96" s="1305">
        <v>1</v>
      </c>
      <c r="M96" s="1305">
        <v>12</v>
      </c>
      <c r="N96" s="1306">
        <v>4</v>
      </c>
      <c r="O96" s="1305" t="s">
        <v>8175</v>
      </c>
      <c r="P96" s="1307" t="s">
        <v>8346</v>
      </c>
      <c r="Q96" s="1308">
        <f t="shared" si="3"/>
        <v>-4</v>
      </c>
      <c r="R96" s="1309">
        <f t="shared" si="3"/>
        <v>-1.7799999999999994</v>
      </c>
      <c r="S96" s="1308">
        <f t="shared" si="4"/>
        <v>2</v>
      </c>
      <c r="T96" s="1309">
        <f t="shared" si="5"/>
        <v>1.4699999999999998</v>
      </c>
      <c r="U96" s="1385">
        <v>48</v>
      </c>
      <c r="V96" s="1386">
        <v>45.599999999999994</v>
      </c>
      <c r="W96" s="1386">
        <v>-2.4000000000000057</v>
      </c>
      <c r="X96" s="1387">
        <v>0.94999999999999984</v>
      </c>
      <c r="Y96" s="1388">
        <v>7</v>
      </c>
    </row>
    <row r="97" spans="1:25" ht="14.4" customHeight="1" x14ac:dyDescent="0.3">
      <c r="A97" s="929" t="s">
        <v>8347</v>
      </c>
      <c r="B97" s="926">
        <v>1</v>
      </c>
      <c r="C97" s="927">
        <v>1.25</v>
      </c>
      <c r="D97" s="913">
        <v>3</v>
      </c>
      <c r="E97" s="928">
        <v>5</v>
      </c>
      <c r="F97" s="921">
        <v>7.47</v>
      </c>
      <c r="G97" s="912">
        <v>10.4</v>
      </c>
      <c r="H97" s="920">
        <v>4</v>
      </c>
      <c r="I97" s="921">
        <v>5.3</v>
      </c>
      <c r="J97" s="912">
        <v>8.8000000000000007</v>
      </c>
      <c r="K97" s="922">
        <v>1.25</v>
      </c>
      <c r="L97" s="920">
        <v>3</v>
      </c>
      <c r="M97" s="920">
        <v>27</v>
      </c>
      <c r="N97" s="923">
        <v>9</v>
      </c>
      <c r="O97" s="920" t="s">
        <v>8175</v>
      </c>
      <c r="P97" s="924" t="s">
        <v>8346</v>
      </c>
      <c r="Q97" s="925">
        <f t="shared" si="3"/>
        <v>3</v>
      </c>
      <c r="R97" s="975">
        <f t="shared" si="3"/>
        <v>4.05</v>
      </c>
      <c r="S97" s="925">
        <f t="shared" si="4"/>
        <v>-1</v>
      </c>
      <c r="T97" s="975">
        <f t="shared" si="5"/>
        <v>-2.17</v>
      </c>
      <c r="U97" s="1317">
        <v>36</v>
      </c>
      <c r="V97" s="916">
        <v>35.200000000000003</v>
      </c>
      <c r="W97" s="916">
        <v>-0.79999999999999716</v>
      </c>
      <c r="X97" s="1316">
        <v>0.97777777777777786</v>
      </c>
      <c r="Y97" s="1315">
        <v>6</v>
      </c>
    </row>
    <row r="98" spans="1:25" ht="14.4" customHeight="1" x14ac:dyDescent="0.3">
      <c r="A98" s="929" t="s">
        <v>8348</v>
      </c>
      <c r="B98" s="926">
        <v>2</v>
      </c>
      <c r="C98" s="927">
        <v>5.67</v>
      </c>
      <c r="D98" s="913">
        <v>9</v>
      </c>
      <c r="E98" s="928">
        <v>1</v>
      </c>
      <c r="F98" s="921">
        <v>2.84</v>
      </c>
      <c r="G98" s="912">
        <v>10</v>
      </c>
      <c r="H98" s="920"/>
      <c r="I98" s="921"/>
      <c r="J98" s="912"/>
      <c r="K98" s="922">
        <v>2.84</v>
      </c>
      <c r="L98" s="920">
        <v>5</v>
      </c>
      <c r="M98" s="920">
        <v>48</v>
      </c>
      <c r="N98" s="923">
        <v>16</v>
      </c>
      <c r="O98" s="920" t="s">
        <v>8175</v>
      </c>
      <c r="P98" s="924" t="s">
        <v>8346</v>
      </c>
      <c r="Q98" s="925">
        <f t="shared" si="3"/>
        <v>-2</v>
      </c>
      <c r="R98" s="975">
        <f t="shared" si="3"/>
        <v>-5.67</v>
      </c>
      <c r="S98" s="925">
        <f t="shared" si="4"/>
        <v>-1</v>
      </c>
      <c r="T98" s="975">
        <f t="shared" si="5"/>
        <v>-2.84</v>
      </c>
      <c r="U98" s="1317" t="s">
        <v>588</v>
      </c>
      <c r="V98" s="916" t="s">
        <v>588</v>
      </c>
      <c r="W98" s="916" t="s">
        <v>588</v>
      </c>
      <c r="X98" s="1316" t="s">
        <v>588</v>
      </c>
      <c r="Y98" s="1315"/>
    </row>
    <row r="99" spans="1:25" ht="14.4" customHeight="1" x14ac:dyDescent="0.3">
      <c r="A99" s="1294" t="s">
        <v>8349</v>
      </c>
      <c r="B99" s="1295">
        <v>162</v>
      </c>
      <c r="C99" s="1296">
        <v>98.1</v>
      </c>
      <c r="D99" s="1297">
        <v>3</v>
      </c>
      <c r="E99" s="1301">
        <v>158</v>
      </c>
      <c r="F99" s="1302">
        <v>95.61</v>
      </c>
      <c r="G99" s="1303">
        <v>3</v>
      </c>
      <c r="H99" s="1305">
        <v>124</v>
      </c>
      <c r="I99" s="1299">
        <v>78.25</v>
      </c>
      <c r="J99" s="1300">
        <v>3</v>
      </c>
      <c r="K99" s="1304">
        <v>0.6</v>
      </c>
      <c r="L99" s="1305">
        <v>1</v>
      </c>
      <c r="M99" s="1305">
        <v>9</v>
      </c>
      <c r="N99" s="1306">
        <v>3</v>
      </c>
      <c r="O99" s="1305" t="s">
        <v>8175</v>
      </c>
      <c r="P99" s="1307" t="s">
        <v>8350</v>
      </c>
      <c r="Q99" s="1308">
        <f t="shared" si="3"/>
        <v>-38</v>
      </c>
      <c r="R99" s="1309">
        <f t="shared" si="3"/>
        <v>-19.849999999999994</v>
      </c>
      <c r="S99" s="1308">
        <f t="shared" si="4"/>
        <v>-34</v>
      </c>
      <c r="T99" s="1309">
        <f t="shared" si="5"/>
        <v>-17.36</v>
      </c>
      <c r="U99" s="1385">
        <v>372</v>
      </c>
      <c r="V99" s="1386">
        <v>372</v>
      </c>
      <c r="W99" s="1386">
        <v>0</v>
      </c>
      <c r="X99" s="1387">
        <v>1</v>
      </c>
      <c r="Y99" s="1388">
        <v>16</v>
      </c>
    </row>
    <row r="100" spans="1:25" ht="14.4" customHeight="1" x14ac:dyDescent="0.3">
      <c r="A100" s="929" t="s">
        <v>8351</v>
      </c>
      <c r="B100" s="916">
        <v>2</v>
      </c>
      <c r="C100" s="917">
        <v>1.24</v>
      </c>
      <c r="D100" s="915">
        <v>7.5</v>
      </c>
      <c r="E100" s="918">
        <v>7</v>
      </c>
      <c r="F100" s="919">
        <v>4.33</v>
      </c>
      <c r="G100" s="911">
        <v>2.9</v>
      </c>
      <c r="H100" s="920">
        <v>8</v>
      </c>
      <c r="I100" s="921">
        <v>5.54</v>
      </c>
      <c r="J100" s="914">
        <v>4.8</v>
      </c>
      <c r="K100" s="922">
        <v>0.62</v>
      </c>
      <c r="L100" s="920">
        <v>1</v>
      </c>
      <c r="M100" s="920">
        <v>12</v>
      </c>
      <c r="N100" s="923">
        <v>4</v>
      </c>
      <c r="O100" s="920" t="s">
        <v>8175</v>
      </c>
      <c r="P100" s="924" t="s">
        <v>8352</v>
      </c>
      <c r="Q100" s="925">
        <f t="shared" si="3"/>
        <v>6</v>
      </c>
      <c r="R100" s="975">
        <f t="shared" si="3"/>
        <v>4.3</v>
      </c>
      <c r="S100" s="925">
        <f t="shared" si="4"/>
        <v>1</v>
      </c>
      <c r="T100" s="975">
        <f t="shared" si="5"/>
        <v>1.21</v>
      </c>
      <c r="U100" s="1317">
        <v>32</v>
      </c>
      <c r="V100" s="916">
        <v>38.4</v>
      </c>
      <c r="W100" s="916">
        <v>6.3999999999999986</v>
      </c>
      <c r="X100" s="1316">
        <v>1.2</v>
      </c>
      <c r="Y100" s="1315">
        <v>12</v>
      </c>
    </row>
    <row r="101" spans="1:25" ht="14.4" customHeight="1" x14ac:dyDescent="0.3">
      <c r="A101" s="929" t="s">
        <v>8353</v>
      </c>
      <c r="B101" s="916">
        <v>1</v>
      </c>
      <c r="C101" s="917">
        <v>0.69</v>
      </c>
      <c r="D101" s="915">
        <v>3</v>
      </c>
      <c r="E101" s="918"/>
      <c r="F101" s="919"/>
      <c r="G101" s="911"/>
      <c r="H101" s="920"/>
      <c r="I101" s="921"/>
      <c r="J101" s="912"/>
      <c r="K101" s="922">
        <v>0.69</v>
      </c>
      <c r="L101" s="920">
        <v>1</v>
      </c>
      <c r="M101" s="920">
        <v>12</v>
      </c>
      <c r="N101" s="923">
        <v>4</v>
      </c>
      <c r="O101" s="920" t="s">
        <v>8175</v>
      </c>
      <c r="P101" s="924" t="s">
        <v>8354</v>
      </c>
      <c r="Q101" s="925">
        <f t="shared" si="3"/>
        <v>-1</v>
      </c>
      <c r="R101" s="975">
        <f t="shared" si="3"/>
        <v>-0.69</v>
      </c>
      <c r="S101" s="925">
        <f t="shared" si="4"/>
        <v>0</v>
      </c>
      <c r="T101" s="975">
        <f t="shared" si="5"/>
        <v>0</v>
      </c>
      <c r="U101" s="1317" t="s">
        <v>588</v>
      </c>
      <c r="V101" s="916" t="s">
        <v>588</v>
      </c>
      <c r="W101" s="916" t="s">
        <v>588</v>
      </c>
      <c r="X101" s="1316" t="s">
        <v>588</v>
      </c>
      <c r="Y101" s="1315"/>
    </row>
    <row r="102" spans="1:25" ht="14.4" customHeight="1" x14ac:dyDescent="0.3">
      <c r="A102" s="1294" t="s">
        <v>8355</v>
      </c>
      <c r="B102" s="1295"/>
      <c r="C102" s="1296"/>
      <c r="D102" s="1297"/>
      <c r="E102" s="1298"/>
      <c r="F102" s="1299"/>
      <c r="G102" s="1300"/>
      <c r="H102" s="1301">
        <v>1</v>
      </c>
      <c r="I102" s="1302">
        <v>4.5199999999999996</v>
      </c>
      <c r="J102" s="1313">
        <v>17</v>
      </c>
      <c r="K102" s="1304">
        <v>4.5199999999999996</v>
      </c>
      <c r="L102" s="1305">
        <v>5</v>
      </c>
      <c r="M102" s="1305">
        <v>42</v>
      </c>
      <c r="N102" s="1306">
        <v>14</v>
      </c>
      <c r="O102" s="1305" t="s">
        <v>8175</v>
      </c>
      <c r="P102" s="1307" t="s">
        <v>8356</v>
      </c>
      <c r="Q102" s="1308">
        <f t="shared" si="3"/>
        <v>1</v>
      </c>
      <c r="R102" s="1309">
        <f t="shared" si="3"/>
        <v>4.5199999999999996</v>
      </c>
      <c r="S102" s="1308">
        <f t="shared" si="4"/>
        <v>1</v>
      </c>
      <c r="T102" s="1309">
        <f t="shared" si="5"/>
        <v>4.5199999999999996</v>
      </c>
      <c r="U102" s="1385">
        <v>14</v>
      </c>
      <c r="V102" s="1386">
        <v>17</v>
      </c>
      <c r="W102" s="1386">
        <v>3</v>
      </c>
      <c r="X102" s="1387">
        <v>1.2142857142857142</v>
      </c>
      <c r="Y102" s="1388">
        <v>3</v>
      </c>
    </row>
    <row r="103" spans="1:25" ht="14.4" customHeight="1" x14ac:dyDescent="0.3">
      <c r="A103" s="1294" t="s">
        <v>8357</v>
      </c>
      <c r="B103" s="1295">
        <v>1</v>
      </c>
      <c r="C103" s="1296">
        <v>0.49</v>
      </c>
      <c r="D103" s="1297">
        <v>2</v>
      </c>
      <c r="E103" s="1298">
        <v>2</v>
      </c>
      <c r="F103" s="1299">
        <v>2.04</v>
      </c>
      <c r="G103" s="1300">
        <v>8.5</v>
      </c>
      <c r="H103" s="1301">
        <v>2</v>
      </c>
      <c r="I103" s="1302">
        <v>0.99</v>
      </c>
      <c r="J103" s="1303">
        <v>5.5</v>
      </c>
      <c r="K103" s="1304">
        <v>0.49</v>
      </c>
      <c r="L103" s="1305">
        <v>2</v>
      </c>
      <c r="M103" s="1305">
        <v>21</v>
      </c>
      <c r="N103" s="1306">
        <v>7</v>
      </c>
      <c r="O103" s="1305" t="s">
        <v>8175</v>
      </c>
      <c r="P103" s="1307" t="s">
        <v>8358</v>
      </c>
      <c r="Q103" s="1308">
        <f t="shared" si="3"/>
        <v>1</v>
      </c>
      <c r="R103" s="1309">
        <f t="shared" si="3"/>
        <v>0.5</v>
      </c>
      <c r="S103" s="1308">
        <f t="shared" si="4"/>
        <v>0</v>
      </c>
      <c r="T103" s="1309">
        <f t="shared" si="5"/>
        <v>-1.05</v>
      </c>
      <c r="U103" s="1385">
        <v>14</v>
      </c>
      <c r="V103" s="1386">
        <v>11</v>
      </c>
      <c r="W103" s="1386">
        <v>-3</v>
      </c>
      <c r="X103" s="1387">
        <v>0.7857142857142857</v>
      </c>
      <c r="Y103" s="1388">
        <v>2</v>
      </c>
    </row>
    <row r="104" spans="1:25" ht="14.4" customHeight="1" x14ac:dyDescent="0.3">
      <c r="A104" s="1294" t="s">
        <v>8359</v>
      </c>
      <c r="B104" s="1295">
        <v>5</v>
      </c>
      <c r="C104" s="1296">
        <v>2.4</v>
      </c>
      <c r="D104" s="1297">
        <v>5.6</v>
      </c>
      <c r="E104" s="1301">
        <v>13</v>
      </c>
      <c r="F104" s="1302">
        <v>6.24</v>
      </c>
      <c r="G104" s="1303">
        <v>5.4</v>
      </c>
      <c r="H104" s="1305">
        <v>8</v>
      </c>
      <c r="I104" s="1299">
        <v>3.84</v>
      </c>
      <c r="J104" s="1300">
        <v>4.0999999999999996</v>
      </c>
      <c r="K104" s="1304">
        <v>0.47</v>
      </c>
      <c r="L104" s="1305">
        <v>2</v>
      </c>
      <c r="M104" s="1305">
        <v>21</v>
      </c>
      <c r="N104" s="1306">
        <v>7</v>
      </c>
      <c r="O104" s="1305" t="s">
        <v>8175</v>
      </c>
      <c r="P104" s="1307" t="s">
        <v>8360</v>
      </c>
      <c r="Q104" s="1308">
        <f t="shared" si="3"/>
        <v>3</v>
      </c>
      <c r="R104" s="1309">
        <f t="shared" si="3"/>
        <v>1.44</v>
      </c>
      <c r="S104" s="1308">
        <f t="shared" si="4"/>
        <v>-5</v>
      </c>
      <c r="T104" s="1309">
        <f t="shared" si="5"/>
        <v>-2.4000000000000004</v>
      </c>
      <c r="U104" s="1385">
        <v>56</v>
      </c>
      <c r="V104" s="1386">
        <v>32.799999999999997</v>
      </c>
      <c r="W104" s="1386">
        <v>-23.200000000000003</v>
      </c>
      <c r="X104" s="1387">
        <v>0.58571428571428563</v>
      </c>
      <c r="Y104" s="1388"/>
    </row>
    <row r="105" spans="1:25" ht="14.4" customHeight="1" x14ac:dyDescent="0.3">
      <c r="A105" s="929" t="s">
        <v>8361</v>
      </c>
      <c r="B105" s="916">
        <v>4</v>
      </c>
      <c r="C105" s="917">
        <v>2.5099999999999998</v>
      </c>
      <c r="D105" s="915">
        <v>5.5</v>
      </c>
      <c r="E105" s="918">
        <v>2</v>
      </c>
      <c r="F105" s="919">
        <v>1.26</v>
      </c>
      <c r="G105" s="911">
        <v>4.5</v>
      </c>
      <c r="H105" s="920">
        <v>1</v>
      </c>
      <c r="I105" s="921">
        <v>0.63</v>
      </c>
      <c r="J105" s="912">
        <v>5</v>
      </c>
      <c r="K105" s="922">
        <v>0.63</v>
      </c>
      <c r="L105" s="920">
        <v>3</v>
      </c>
      <c r="M105" s="920">
        <v>27</v>
      </c>
      <c r="N105" s="923">
        <v>9</v>
      </c>
      <c r="O105" s="920" t="s">
        <v>8175</v>
      </c>
      <c r="P105" s="924" t="s">
        <v>8362</v>
      </c>
      <c r="Q105" s="925">
        <f t="shared" si="3"/>
        <v>-3</v>
      </c>
      <c r="R105" s="975">
        <f t="shared" si="3"/>
        <v>-1.88</v>
      </c>
      <c r="S105" s="925">
        <f t="shared" si="4"/>
        <v>-1</v>
      </c>
      <c r="T105" s="975">
        <f t="shared" si="5"/>
        <v>-0.63</v>
      </c>
      <c r="U105" s="1317">
        <v>9</v>
      </c>
      <c r="V105" s="916">
        <v>5</v>
      </c>
      <c r="W105" s="916">
        <v>-4</v>
      </c>
      <c r="X105" s="1316">
        <v>0.55555555555555558</v>
      </c>
      <c r="Y105" s="1315"/>
    </row>
    <row r="106" spans="1:25" ht="14.4" customHeight="1" x14ac:dyDescent="0.3">
      <c r="A106" s="1294" t="s">
        <v>8363</v>
      </c>
      <c r="B106" s="1295">
        <v>30</v>
      </c>
      <c r="C106" s="1296">
        <v>10.210000000000001</v>
      </c>
      <c r="D106" s="1297">
        <v>2.9</v>
      </c>
      <c r="E106" s="1298">
        <v>38</v>
      </c>
      <c r="F106" s="1299">
        <v>12.68</v>
      </c>
      <c r="G106" s="1300">
        <v>2.6</v>
      </c>
      <c r="H106" s="1301">
        <v>36</v>
      </c>
      <c r="I106" s="1302">
        <v>11.73</v>
      </c>
      <c r="J106" s="1303">
        <v>2.7</v>
      </c>
      <c r="K106" s="1304">
        <v>0.32</v>
      </c>
      <c r="L106" s="1305">
        <v>1</v>
      </c>
      <c r="M106" s="1305">
        <v>9</v>
      </c>
      <c r="N106" s="1306">
        <v>3</v>
      </c>
      <c r="O106" s="1305" t="s">
        <v>8175</v>
      </c>
      <c r="P106" s="1307" t="s">
        <v>8364</v>
      </c>
      <c r="Q106" s="1308">
        <f t="shared" si="3"/>
        <v>6</v>
      </c>
      <c r="R106" s="1309">
        <f t="shared" si="3"/>
        <v>1.5199999999999996</v>
      </c>
      <c r="S106" s="1308">
        <f t="shared" si="4"/>
        <v>-2</v>
      </c>
      <c r="T106" s="1309">
        <f t="shared" si="5"/>
        <v>-0.94999999999999929</v>
      </c>
      <c r="U106" s="1385">
        <v>108</v>
      </c>
      <c r="V106" s="1386">
        <v>97.2</v>
      </c>
      <c r="W106" s="1386">
        <v>-10.799999999999997</v>
      </c>
      <c r="X106" s="1387">
        <v>0.9</v>
      </c>
      <c r="Y106" s="1388">
        <v>13</v>
      </c>
    </row>
    <row r="107" spans="1:25" ht="14.4" customHeight="1" x14ac:dyDescent="0.3">
      <c r="A107" s="929" t="s">
        <v>8365</v>
      </c>
      <c r="B107" s="916">
        <v>13</v>
      </c>
      <c r="C107" s="917">
        <v>5.53</v>
      </c>
      <c r="D107" s="915">
        <v>3.5</v>
      </c>
      <c r="E107" s="928">
        <v>11</v>
      </c>
      <c r="F107" s="921">
        <v>4.9800000000000004</v>
      </c>
      <c r="G107" s="912">
        <v>6</v>
      </c>
      <c r="H107" s="918">
        <v>18</v>
      </c>
      <c r="I107" s="919">
        <v>8</v>
      </c>
      <c r="J107" s="911">
        <v>3.7</v>
      </c>
      <c r="K107" s="922">
        <v>0.42</v>
      </c>
      <c r="L107" s="920">
        <v>2</v>
      </c>
      <c r="M107" s="920">
        <v>15</v>
      </c>
      <c r="N107" s="923">
        <v>5</v>
      </c>
      <c r="O107" s="920" t="s">
        <v>8175</v>
      </c>
      <c r="P107" s="924" t="s">
        <v>8366</v>
      </c>
      <c r="Q107" s="925">
        <f t="shared" si="3"/>
        <v>5</v>
      </c>
      <c r="R107" s="975">
        <f t="shared" si="3"/>
        <v>2.4699999999999998</v>
      </c>
      <c r="S107" s="925">
        <f t="shared" si="4"/>
        <v>7</v>
      </c>
      <c r="T107" s="975">
        <f t="shared" si="5"/>
        <v>3.0199999999999996</v>
      </c>
      <c r="U107" s="1317">
        <v>90</v>
      </c>
      <c r="V107" s="916">
        <v>66.600000000000009</v>
      </c>
      <c r="W107" s="916">
        <v>-23.399999999999991</v>
      </c>
      <c r="X107" s="1316">
        <v>0.7400000000000001</v>
      </c>
      <c r="Y107" s="1315">
        <v>7</v>
      </c>
    </row>
    <row r="108" spans="1:25" ht="14.4" customHeight="1" x14ac:dyDescent="0.3">
      <c r="A108" s="929" t="s">
        <v>8367</v>
      </c>
      <c r="B108" s="916">
        <v>2</v>
      </c>
      <c r="C108" s="917">
        <v>2.8</v>
      </c>
      <c r="D108" s="915">
        <v>3.5</v>
      </c>
      <c r="E108" s="928">
        <v>1</v>
      </c>
      <c r="F108" s="921">
        <v>0.65</v>
      </c>
      <c r="G108" s="912">
        <v>2</v>
      </c>
      <c r="H108" s="918">
        <v>2</v>
      </c>
      <c r="I108" s="919">
        <v>1.44</v>
      </c>
      <c r="J108" s="911">
        <v>4</v>
      </c>
      <c r="K108" s="922">
        <v>0.72</v>
      </c>
      <c r="L108" s="920">
        <v>3</v>
      </c>
      <c r="M108" s="920">
        <v>24</v>
      </c>
      <c r="N108" s="923">
        <v>8</v>
      </c>
      <c r="O108" s="920" t="s">
        <v>8175</v>
      </c>
      <c r="P108" s="924" t="s">
        <v>8368</v>
      </c>
      <c r="Q108" s="925">
        <f t="shared" si="3"/>
        <v>0</v>
      </c>
      <c r="R108" s="975">
        <f t="shared" si="3"/>
        <v>-1.3599999999999999</v>
      </c>
      <c r="S108" s="925">
        <f t="shared" si="4"/>
        <v>1</v>
      </c>
      <c r="T108" s="975">
        <f t="shared" si="5"/>
        <v>0.78999999999999992</v>
      </c>
      <c r="U108" s="1317">
        <v>16</v>
      </c>
      <c r="V108" s="916">
        <v>8</v>
      </c>
      <c r="W108" s="916">
        <v>-8</v>
      </c>
      <c r="X108" s="1316">
        <v>0.5</v>
      </c>
      <c r="Y108" s="1315"/>
    </row>
    <row r="109" spans="1:25" ht="14.4" customHeight="1" x14ac:dyDescent="0.3">
      <c r="A109" s="1294" t="s">
        <v>8369</v>
      </c>
      <c r="B109" s="1295">
        <v>1</v>
      </c>
      <c r="C109" s="1296">
        <v>0.56999999999999995</v>
      </c>
      <c r="D109" s="1297">
        <v>6</v>
      </c>
      <c r="E109" s="1301">
        <v>1</v>
      </c>
      <c r="F109" s="1302">
        <v>0.56999999999999995</v>
      </c>
      <c r="G109" s="1303">
        <v>2</v>
      </c>
      <c r="H109" s="1305"/>
      <c r="I109" s="1299"/>
      <c r="J109" s="1300"/>
      <c r="K109" s="1304">
        <v>0.56999999999999995</v>
      </c>
      <c r="L109" s="1305">
        <v>2</v>
      </c>
      <c r="M109" s="1305">
        <v>21</v>
      </c>
      <c r="N109" s="1306">
        <v>7</v>
      </c>
      <c r="O109" s="1305" t="s">
        <v>8175</v>
      </c>
      <c r="P109" s="1307" t="s">
        <v>8370</v>
      </c>
      <c r="Q109" s="1308">
        <f t="shared" si="3"/>
        <v>-1</v>
      </c>
      <c r="R109" s="1309">
        <f t="shared" si="3"/>
        <v>-0.56999999999999995</v>
      </c>
      <c r="S109" s="1308">
        <f t="shared" si="4"/>
        <v>-1</v>
      </c>
      <c r="T109" s="1309">
        <f t="shared" si="5"/>
        <v>-0.56999999999999995</v>
      </c>
      <c r="U109" s="1385" t="s">
        <v>588</v>
      </c>
      <c r="V109" s="1386" t="s">
        <v>588</v>
      </c>
      <c r="W109" s="1386" t="s">
        <v>588</v>
      </c>
      <c r="X109" s="1387" t="s">
        <v>588</v>
      </c>
      <c r="Y109" s="1388"/>
    </row>
    <row r="110" spans="1:25" ht="14.4" customHeight="1" x14ac:dyDescent="0.3">
      <c r="A110" s="1294" t="s">
        <v>8371</v>
      </c>
      <c r="B110" s="1310">
        <v>2</v>
      </c>
      <c r="C110" s="1311">
        <v>1.1499999999999999</v>
      </c>
      <c r="D110" s="1312">
        <v>2.5</v>
      </c>
      <c r="E110" s="1298"/>
      <c r="F110" s="1299"/>
      <c r="G110" s="1300"/>
      <c r="H110" s="1305">
        <v>3</v>
      </c>
      <c r="I110" s="1299">
        <v>1.67</v>
      </c>
      <c r="J110" s="1300">
        <v>3.3</v>
      </c>
      <c r="K110" s="1304">
        <v>0.68</v>
      </c>
      <c r="L110" s="1305">
        <v>3</v>
      </c>
      <c r="M110" s="1305">
        <v>24</v>
      </c>
      <c r="N110" s="1306">
        <v>8</v>
      </c>
      <c r="O110" s="1305" t="s">
        <v>8175</v>
      </c>
      <c r="P110" s="1307" t="s">
        <v>8372</v>
      </c>
      <c r="Q110" s="1308">
        <f t="shared" si="3"/>
        <v>1</v>
      </c>
      <c r="R110" s="1309">
        <f t="shared" si="3"/>
        <v>0.52</v>
      </c>
      <c r="S110" s="1308">
        <f t="shared" si="4"/>
        <v>3</v>
      </c>
      <c r="T110" s="1309">
        <f t="shared" si="5"/>
        <v>1.67</v>
      </c>
      <c r="U110" s="1385">
        <v>24</v>
      </c>
      <c r="V110" s="1386">
        <v>9.8999999999999986</v>
      </c>
      <c r="W110" s="1386">
        <v>-14.100000000000001</v>
      </c>
      <c r="X110" s="1387">
        <v>0.41249999999999992</v>
      </c>
      <c r="Y110" s="1388"/>
    </row>
    <row r="111" spans="1:25" ht="14.4" customHeight="1" x14ac:dyDescent="0.3">
      <c r="A111" s="929" t="s">
        <v>8373</v>
      </c>
      <c r="B111" s="926">
        <v>6</v>
      </c>
      <c r="C111" s="927">
        <v>4.75</v>
      </c>
      <c r="D111" s="913">
        <v>9</v>
      </c>
      <c r="E111" s="928">
        <v>1</v>
      </c>
      <c r="F111" s="921">
        <v>0.89</v>
      </c>
      <c r="G111" s="912">
        <v>4</v>
      </c>
      <c r="H111" s="920">
        <v>1</v>
      </c>
      <c r="I111" s="921">
        <v>0.89</v>
      </c>
      <c r="J111" s="912">
        <v>8</v>
      </c>
      <c r="K111" s="922">
        <v>0.89</v>
      </c>
      <c r="L111" s="920">
        <v>4</v>
      </c>
      <c r="M111" s="920">
        <v>33</v>
      </c>
      <c r="N111" s="923">
        <v>11</v>
      </c>
      <c r="O111" s="920" t="s">
        <v>8175</v>
      </c>
      <c r="P111" s="924" t="s">
        <v>8374</v>
      </c>
      <c r="Q111" s="925">
        <f t="shared" si="3"/>
        <v>-5</v>
      </c>
      <c r="R111" s="975">
        <f t="shared" si="3"/>
        <v>-3.86</v>
      </c>
      <c r="S111" s="925">
        <f t="shared" si="4"/>
        <v>0</v>
      </c>
      <c r="T111" s="975">
        <f t="shared" si="5"/>
        <v>0</v>
      </c>
      <c r="U111" s="1317">
        <v>11</v>
      </c>
      <c r="V111" s="916">
        <v>8</v>
      </c>
      <c r="W111" s="916">
        <v>-3</v>
      </c>
      <c r="X111" s="1316">
        <v>0.72727272727272729</v>
      </c>
      <c r="Y111" s="1315"/>
    </row>
    <row r="112" spans="1:25" ht="14.4" customHeight="1" x14ac:dyDescent="0.3">
      <c r="A112" s="929" t="s">
        <v>8375</v>
      </c>
      <c r="B112" s="926">
        <v>1</v>
      </c>
      <c r="C112" s="927">
        <v>1.68</v>
      </c>
      <c r="D112" s="913">
        <v>11</v>
      </c>
      <c r="E112" s="928"/>
      <c r="F112" s="921"/>
      <c r="G112" s="912"/>
      <c r="H112" s="920"/>
      <c r="I112" s="921"/>
      <c r="J112" s="912"/>
      <c r="K112" s="922">
        <v>1.68</v>
      </c>
      <c r="L112" s="920">
        <v>5</v>
      </c>
      <c r="M112" s="920">
        <v>42</v>
      </c>
      <c r="N112" s="923">
        <v>14</v>
      </c>
      <c r="O112" s="920" t="s">
        <v>8175</v>
      </c>
      <c r="P112" s="924" t="s">
        <v>8376</v>
      </c>
      <c r="Q112" s="925">
        <f t="shared" si="3"/>
        <v>-1</v>
      </c>
      <c r="R112" s="975">
        <f t="shared" si="3"/>
        <v>-1.68</v>
      </c>
      <c r="S112" s="925">
        <f t="shared" si="4"/>
        <v>0</v>
      </c>
      <c r="T112" s="975">
        <f t="shared" si="5"/>
        <v>0</v>
      </c>
      <c r="U112" s="1317" t="s">
        <v>588</v>
      </c>
      <c r="V112" s="916" t="s">
        <v>588</v>
      </c>
      <c r="W112" s="916" t="s">
        <v>588</v>
      </c>
      <c r="X112" s="1316" t="s">
        <v>588</v>
      </c>
      <c r="Y112" s="1315"/>
    </row>
    <row r="113" spans="1:25" ht="14.4" customHeight="1" x14ac:dyDescent="0.3">
      <c r="A113" s="1294" t="s">
        <v>8377</v>
      </c>
      <c r="B113" s="1295"/>
      <c r="C113" s="1296"/>
      <c r="D113" s="1297"/>
      <c r="E113" s="1301">
        <v>1</v>
      </c>
      <c r="F113" s="1302">
        <v>0.56000000000000005</v>
      </c>
      <c r="G113" s="1303">
        <v>2</v>
      </c>
      <c r="H113" s="1305"/>
      <c r="I113" s="1299"/>
      <c r="J113" s="1300"/>
      <c r="K113" s="1304">
        <v>0.56000000000000005</v>
      </c>
      <c r="L113" s="1305">
        <v>2</v>
      </c>
      <c r="M113" s="1305">
        <v>21</v>
      </c>
      <c r="N113" s="1306">
        <v>7</v>
      </c>
      <c r="O113" s="1305" t="s">
        <v>8175</v>
      </c>
      <c r="P113" s="1307" t="s">
        <v>8378</v>
      </c>
      <c r="Q113" s="1308">
        <f t="shared" si="3"/>
        <v>0</v>
      </c>
      <c r="R113" s="1309">
        <f t="shared" si="3"/>
        <v>0</v>
      </c>
      <c r="S113" s="1308">
        <f t="shared" si="4"/>
        <v>-1</v>
      </c>
      <c r="T113" s="1309">
        <f t="shared" si="5"/>
        <v>-0.56000000000000005</v>
      </c>
      <c r="U113" s="1385" t="s">
        <v>588</v>
      </c>
      <c r="V113" s="1386" t="s">
        <v>588</v>
      </c>
      <c r="W113" s="1386" t="s">
        <v>588</v>
      </c>
      <c r="X113" s="1387" t="s">
        <v>588</v>
      </c>
      <c r="Y113" s="1388"/>
    </row>
    <row r="114" spans="1:25" ht="14.4" customHeight="1" x14ac:dyDescent="0.3">
      <c r="A114" s="1294" t="s">
        <v>8379</v>
      </c>
      <c r="B114" s="1295">
        <v>10</v>
      </c>
      <c r="C114" s="1296">
        <v>4.33</v>
      </c>
      <c r="D114" s="1297">
        <v>3.2</v>
      </c>
      <c r="E114" s="1298">
        <v>10</v>
      </c>
      <c r="F114" s="1299">
        <v>4.28</v>
      </c>
      <c r="G114" s="1300">
        <v>3.4</v>
      </c>
      <c r="H114" s="1301">
        <v>15</v>
      </c>
      <c r="I114" s="1302">
        <v>6.28</v>
      </c>
      <c r="J114" s="1303">
        <v>3.7</v>
      </c>
      <c r="K114" s="1304">
        <v>0.43</v>
      </c>
      <c r="L114" s="1305">
        <v>2</v>
      </c>
      <c r="M114" s="1305">
        <v>18</v>
      </c>
      <c r="N114" s="1306">
        <v>6</v>
      </c>
      <c r="O114" s="1305" t="s">
        <v>8175</v>
      </c>
      <c r="P114" s="1307" t="s">
        <v>8380</v>
      </c>
      <c r="Q114" s="1308">
        <f t="shared" si="3"/>
        <v>5</v>
      </c>
      <c r="R114" s="1309">
        <f t="shared" si="3"/>
        <v>1.9500000000000002</v>
      </c>
      <c r="S114" s="1308">
        <f t="shared" si="4"/>
        <v>5</v>
      </c>
      <c r="T114" s="1309">
        <f t="shared" si="5"/>
        <v>2</v>
      </c>
      <c r="U114" s="1385">
        <v>90</v>
      </c>
      <c r="V114" s="1386">
        <v>55.5</v>
      </c>
      <c r="W114" s="1386">
        <v>-34.5</v>
      </c>
      <c r="X114" s="1387">
        <v>0.6166666666666667</v>
      </c>
      <c r="Y114" s="1388">
        <v>5</v>
      </c>
    </row>
    <row r="115" spans="1:25" ht="14.4" customHeight="1" x14ac:dyDescent="0.3">
      <c r="A115" s="929" t="s">
        <v>8381</v>
      </c>
      <c r="B115" s="916">
        <v>7</v>
      </c>
      <c r="C115" s="917">
        <v>3.56</v>
      </c>
      <c r="D115" s="915">
        <v>2.6</v>
      </c>
      <c r="E115" s="928">
        <v>1</v>
      </c>
      <c r="F115" s="921">
        <v>0.56999999999999995</v>
      </c>
      <c r="G115" s="912">
        <v>8</v>
      </c>
      <c r="H115" s="918">
        <v>2</v>
      </c>
      <c r="I115" s="919">
        <v>1.01</v>
      </c>
      <c r="J115" s="911">
        <v>5</v>
      </c>
      <c r="K115" s="922">
        <v>0.5</v>
      </c>
      <c r="L115" s="920">
        <v>2</v>
      </c>
      <c r="M115" s="920">
        <v>21</v>
      </c>
      <c r="N115" s="923">
        <v>7</v>
      </c>
      <c r="O115" s="920" t="s">
        <v>8175</v>
      </c>
      <c r="P115" s="924" t="s">
        <v>8382</v>
      </c>
      <c r="Q115" s="925">
        <f t="shared" si="3"/>
        <v>-5</v>
      </c>
      <c r="R115" s="975">
        <f t="shared" si="3"/>
        <v>-2.5499999999999998</v>
      </c>
      <c r="S115" s="925">
        <f t="shared" si="4"/>
        <v>1</v>
      </c>
      <c r="T115" s="975">
        <f t="shared" si="5"/>
        <v>0.44000000000000006</v>
      </c>
      <c r="U115" s="1317">
        <v>14</v>
      </c>
      <c r="V115" s="916">
        <v>10</v>
      </c>
      <c r="W115" s="916">
        <v>-4</v>
      </c>
      <c r="X115" s="1316">
        <v>0.7142857142857143</v>
      </c>
      <c r="Y115" s="1315"/>
    </row>
    <row r="116" spans="1:25" ht="14.4" customHeight="1" x14ac:dyDescent="0.3">
      <c r="A116" s="1294" t="s">
        <v>8383</v>
      </c>
      <c r="B116" s="1295">
        <v>1</v>
      </c>
      <c r="C116" s="1296">
        <v>0.42</v>
      </c>
      <c r="D116" s="1297">
        <v>2</v>
      </c>
      <c r="E116" s="1298"/>
      <c r="F116" s="1299"/>
      <c r="G116" s="1300"/>
      <c r="H116" s="1301">
        <v>2</v>
      </c>
      <c r="I116" s="1302">
        <v>0.86</v>
      </c>
      <c r="J116" s="1303">
        <v>6</v>
      </c>
      <c r="K116" s="1304">
        <v>0.42</v>
      </c>
      <c r="L116" s="1305">
        <v>2</v>
      </c>
      <c r="M116" s="1305">
        <v>18</v>
      </c>
      <c r="N116" s="1306">
        <v>6</v>
      </c>
      <c r="O116" s="1305" t="s">
        <v>8175</v>
      </c>
      <c r="P116" s="1307" t="s">
        <v>8384</v>
      </c>
      <c r="Q116" s="1308">
        <f t="shared" si="3"/>
        <v>1</v>
      </c>
      <c r="R116" s="1309">
        <f t="shared" si="3"/>
        <v>0.44</v>
      </c>
      <c r="S116" s="1308">
        <f t="shared" si="4"/>
        <v>2</v>
      </c>
      <c r="T116" s="1309">
        <f t="shared" si="5"/>
        <v>0.86</v>
      </c>
      <c r="U116" s="1385">
        <v>12</v>
      </c>
      <c r="V116" s="1386">
        <v>12</v>
      </c>
      <c r="W116" s="1386">
        <v>0</v>
      </c>
      <c r="X116" s="1387">
        <v>1</v>
      </c>
      <c r="Y116" s="1388">
        <v>2</v>
      </c>
    </row>
    <row r="117" spans="1:25" ht="14.4" customHeight="1" x14ac:dyDescent="0.3">
      <c r="A117" s="1294" t="s">
        <v>8385</v>
      </c>
      <c r="B117" s="1295"/>
      <c r="C117" s="1296"/>
      <c r="D117" s="1297"/>
      <c r="E117" s="1298">
        <v>2</v>
      </c>
      <c r="F117" s="1299">
        <v>1.01</v>
      </c>
      <c r="G117" s="1300">
        <v>2</v>
      </c>
      <c r="H117" s="1301">
        <v>6</v>
      </c>
      <c r="I117" s="1302">
        <v>2.5499999999999998</v>
      </c>
      <c r="J117" s="1303">
        <v>3.7</v>
      </c>
      <c r="K117" s="1304">
        <v>0.51</v>
      </c>
      <c r="L117" s="1305">
        <v>2</v>
      </c>
      <c r="M117" s="1305">
        <v>21</v>
      </c>
      <c r="N117" s="1306">
        <v>7</v>
      </c>
      <c r="O117" s="1305" t="s">
        <v>8175</v>
      </c>
      <c r="P117" s="1307" t="s">
        <v>8386</v>
      </c>
      <c r="Q117" s="1308">
        <f t="shared" si="3"/>
        <v>6</v>
      </c>
      <c r="R117" s="1309">
        <f t="shared" si="3"/>
        <v>2.5499999999999998</v>
      </c>
      <c r="S117" s="1308">
        <f t="shared" si="4"/>
        <v>4</v>
      </c>
      <c r="T117" s="1309">
        <f t="shared" si="5"/>
        <v>1.5399999999999998</v>
      </c>
      <c r="U117" s="1385">
        <v>42</v>
      </c>
      <c r="V117" s="1386">
        <v>22.200000000000003</v>
      </c>
      <c r="W117" s="1386">
        <v>-19.799999999999997</v>
      </c>
      <c r="X117" s="1387">
        <v>0.52857142857142869</v>
      </c>
      <c r="Y117" s="1388">
        <v>3</v>
      </c>
    </row>
    <row r="118" spans="1:25" ht="14.4" customHeight="1" x14ac:dyDescent="0.3">
      <c r="A118" s="929" t="s">
        <v>8387</v>
      </c>
      <c r="B118" s="916">
        <v>1</v>
      </c>
      <c r="C118" s="917">
        <v>0.73</v>
      </c>
      <c r="D118" s="915">
        <v>15</v>
      </c>
      <c r="E118" s="928"/>
      <c r="F118" s="921"/>
      <c r="G118" s="912"/>
      <c r="H118" s="918">
        <v>5</v>
      </c>
      <c r="I118" s="919">
        <v>2.79</v>
      </c>
      <c r="J118" s="911">
        <v>4.4000000000000004</v>
      </c>
      <c r="K118" s="922">
        <v>0.67</v>
      </c>
      <c r="L118" s="920">
        <v>3</v>
      </c>
      <c r="M118" s="920">
        <v>27</v>
      </c>
      <c r="N118" s="923">
        <v>9</v>
      </c>
      <c r="O118" s="920" t="s">
        <v>8175</v>
      </c>
      <c r="P118" s="924" t="s">
        <v>8386</v>
      </c>
      <c r="Q118" s="925">
        <f t="shared" si="3"/>
        <v>4</v>
      </c>
      <c r="R118" s="975">
        <f t="shared" si="3"/>
        <v>2.06</v>
      </c>
      <c r="S118" s="925">
        <f t="shared" si="4"/>
        <v>5</v>
      </c>
      <c r="T118" s="975">
        <f t="shared" si="5"/>
        <v>2.79</v>
      </c>
      <c r="U118" s="1317">
        <v>45</v>
      </c>
      <c r="V118" s="916">
        <v>22</v>
      </c>
      <c r="W118" s="916">
        <v>-23</v>
      </c>
      <c r="X118" s="1316">
        <v>0.48888888888888887</v>
      </c>
      <c r="Y118" s="1315"/>
    </row>
    <row r="119" spans="1:25" ht="14.4" customHeight="1" x14ac:dyDescent="0.3">
      <c r="A119" s="1294" t="s">
        <v>8388</v>
      </c>
      <c r="B119" s="1295">
        <v>4</v>
      </c>
      <c r="C119" s="1296">
        <v>1.41</v>
      </c>
      <c r="D119" s="1297">
        <v>2.5</v>
      </c>
      <c r="E119" s="1298">
        <v>5</v>
      </c>
      <c r="F119" s="1299">
        <v>1.75</v>
      </c>
      <c r="G119" s="1300">
        <v>3.2</v>
      </c>
      <c r="H119" s="1301">
        <v>10</v>
      </c>
      <c r="I119" s="1302">
        <v>3.49</v>
      </c>
      <c r="J119" s="1313">
        <v>4.3</v>
      </c>
      <c r="K119" s="1304">
        <v>0.35</v>
      </c>
      <c r="L119" s="1305">
        <v>1</v>
      </c>
      <c r="M119" s="1305">
        <v>12</v>
      </c>
      <c r="N119" s="1306">
        <v>4</v>
      </c>
      <c r="O119" s="1305" t="s">
        <v>8175</v>
      </c>
      <c r="P119" s="1307" t="s">
        <v>8389</v>
      </c>
      <c r="Q119" s="1308">
        <f t="shared" si="3"/>
        <v>6</v>
      </c>
      <c r="R119" s="1309">
        <f t="shared" si="3"/>
        <v>2.08</v>
      </c>
      <c r="S119" s="1308">
        <f t="shared" si="4"/>
        <v>5</v>
      </c>
      <c r="T119" s="1309">
        <f t="shared" si="5"/>
        <v>1.7400000000000002</v>
      </c>
      <c r="U119" s="1385">
        <v>40</v>
      </c>
      <c r="V119" s="1386">
        <v>43</v>
      </c>
      <c r="W119" s="1386">
        <v>3</v>
      </c>
      <c r="X119" s="1387">
        <v>1.075</v>
      </c>
      <c r="Y119" s="1388">
        <v>11</v>
      </c>
    </row>
    <row r="120" spans="1:25" ht="14.4" customHeight="1" x14ac:dyDescent="0.3">
      <c r="A120" s="929" t="s">
        <v>8390</v>
      </c>
      <c r="B120" s="916"/>
      <c r="C120" s="917"/>
      <c r="D120" s="915"/>
      <c r="E120" s="928">
        <v>2</v>
      </c>
      <c r="F120" s="921">
        <v>0.98</v>
      </c>
      <c r="G120" s="912">
        <v>3</v>
      </c>
      <c r="H120" s="918"/>
      <c r="I120" s="919"/>
      <c r="J120" s="911"/>
      <c r="K120" s="922">
        <v>0.49</v>
      </c>
      <c r="L120" s="920">
        <v>2</v>
      </c>
      <c r="M120" s="920">
        <v>18</v>
      </c>
      <c r="N120" s="923">
        <v>6</v>
      </c>
      <c r="O120" s="920" t="s">
        <v>8175</v>
      </c>
      <c r="P120" s="924" t="s">
        <v>8389</v>
      </c>
      <c r="Q120" s="925">
        <f t="shared" si="3"/>
        <v>0</v>
      </c>
      <c r="R120" s="975">
        <f t="shared" si="3"/>
        <v>0</v>
      </c>
      <c r="S120" s="925">
        <f t="shared" si="4"/>
        <v>-2</v>
      </c>
      <c r="T120" s="975">
        <f t="shared" si="5"/>
        <v>-0.98</v>
      </c>
      <c r="U120" s="1317" t="s">
        <v>588</v>
      </c>
      <c r="V120" s="916" t="s">
        <v>588</v>
      </c>
      <c r="W120" s="916" t="s">
        <v>588</v>
      </c>
      <c r="X120" s="1316" t="s">
        <v>588</v>
      </c>
      <c r="Y120" s="1315"/>
    </row>
    <row r="121" spans="1:25" ht="14.4" customHeight="1" x14ac:dyDescent="0.3">
      <c r="A121" s="1294" t="s">
        <v>8391</v>
      </c>
      <c r="B121" s="1295">
        <v>10</v>
      </c>
      <c r="C121" s="1296">
        <v>3.07</v>
      </c>
      <c r="D121" s="1297">
        <v>3.3</v>
      </c>
      <c r="E121" s="1301">
        <v>19</v>
      </c>
      <c r="F121" s="1302">
        <v>6.56</v>
      </c>
      <c r="G121" s="1303">
        <v>3.7</v>
      </c>
      <c r="H121" s="1305">
        <v>20</v>
      </c>
      <c r="I121" s="1299">
        <v>6.12</v>
      </c>
      <c r="J121" s="1300">
        <v>2.6</v>
      </c>
      <c r="K121" s="1304">
        <v>0.3</v>
      </c>
      <c r="L121" s="1305">
        <v>1</v>
      </c>
      <c r="M121" s="1305">
        <v>12</v>
      </c>
      <c r="N121" s="1306">
        <v>4</v>
      </c>
      <c r="O121" s="1305" t="s">
        <v>8175</v>
      </c>
      <c r="P121" s="1307" t="s">
        <v>8392</v>
      </c>
      <c r="Q121" s="1308">
        <f t="shared" si="3"/>
        <v>10</v>
      </c>
      <c r="R121" s="1309">
        <f t="shared" si="3"/>
        <v>3.0500000000000003</v>
      </c>
      <c r="S121" s="1308">
        <f t="shared" si="4"/>
        <v>1</v>
      </c>
      <c r="T121" s="1309">
        <f t="shared" si="5"/>
        <v>-0.4399999999999995</v>
      </c>
      <c r="U121" s="1385">
        <v>80</v>
      </c>
      <c r="V121" s="1386">
        <v>52</v>
      </c>
      <c r="W121" s="1386">
        <v>-28</v>
      </c>
      <c r="X121" s="1387">
        <v>0.65</v>
      </c>
      <c r="Y121" s="1388">
        <v>5</v>
      </c>
    </row>
    <row r="122" spans="1:25" ht="14.4" customHeight="1" x14ac:dyDescent="0.3">
      <c r="A122" s="929" t="s">
        <v>8393</v>
      </c>
      <c r="B122" s="916">
        <v>1</v>
      </c>
      <c r="C122" s="917">
        <v>0.46</v>
      </c>
      <c r="D122" s="915">
        <v>6</v>
      </c>
      <c r="E122" s="918">
        <v>5</v>
      </c>
      <c r="F122" s="919">
        <v>2.11</v>
      </c>
      <c r="G122" s="911">
        <v>4.2</v>
      </c>
      <c r="H122" s="920">
        <v>2</v>
      </c>
      <c r="I122" s="921">
        <v>0.93</v>
      </c>
      <c r="J122" s="912">
        <v>5</v>
      </c>
      <c r="K122" s="922">
        <v>0.46</v>
      </c>
      <c r="L122" s="920">
        <v>2</v>
      </c>
      <c r="M122" s="920">
        <v>18</v>
      </c>
      <c r="N122" s="923">
        <v>6</v>
      </c>
      <c r="O122" s="920" t="s">
        <v>8175</v>
      </c>
      <c r="P122" s="924" t="s">
        <v>8394</v>
      </c>
      <c r="Q122" s="925">
        <f t="shared" si="3"/>
        <v>1</v>
      </c>
      <c r="R122" s="975">
        <f t="shared" si="3"/>
        <v>0.47000000000000003</v>
      </c>
      <c r="S122" s="925">
        <f t="shared" si="4"/>
        <v>-3</v>
      </c>
      <c r="T122" s="975">
        <f t="shared" si="5"/>
        <v>-1.1799999999999997</v>
      </c>
      <c r="U122" s="1317">
        <v>12</v>
      </c>
      <c r="V122" s="916">
        <v>10</v>
      </c>
      <c r="W122" s="916">
        <v>-2</v>
      </c>
      <c r="X122" s="1316">
        <v>0.83333333333333337</v>
      </c>
      <c r="Y122" s="1315">
        <v>2</v>
      </c>
    </row>
    <row r="123" spans="1:25" ht="14.4" customHeight="1" x14ac:dyDescent="0.3">
      <c r="A123" s="929" t="s">
        <v>8395</v>
      </c>
      <c r="B123" s="916">
        <v>1</v>
      </c>
      <c r="C123" s="917">
        <v>0.69</v>
      </c>
      <c r="D123" s="915">
        <v>8</v>
      </c>
      <c r="E123" s="918">
        <v>1</v>
      </c>
      <c r="F123" s="919">
        <v>0.81</v>
      </c>
      <c r="G123" s="911">
        <v>12</v>
      </c>
      <c r="H123" s="920"/>
      <c r="I123" s="921"/>
      <c r="J123" s="912"/>
      <c r="K123" s="922">
        <v>0.68</v>
      </c>
      <c r="L123" s="920">
        <v>3</v>
      </c>
      <c r="M123" s="920">
        <v>24</v>
      </c>
      <c r="N123" s="923">
        <v>8</v>
      </c>
      <c r="O123" s="920" t="s">
        <v>8175</v>
      </c>
      <c r="P123" s="924" t="s">
        <v>8396</v>
      </c>
      <c r="Q123" s="925">
        <f t="shared" si="3"/>
        <v>-1</v>
      </c>
      <c r="R123" s="975">
        <f t="shared" si="3"/>
        <v>-0.69</v>
      </c>
      <c r="S123" s="925">
        <f t="shared" si="4"/>
        <v>-1</v>
      </c>
      <c r="T123" s="975">
        <f t="shared" si="5"/>
        <v>-0.81</v>
      </c>
      <c r="U123" s="1317" t="s">
        <v>588</v>
      </c>
      <c r="V123" s="916" t="s">
        <v>588</v>
      </c>
      <c r="W123" s="916" t="s">
        <v>588</v>
      </c>
      <c r="X123" s="1316" t="s">
        <v>588</v>
      </c>
      <c r="Y123" s="1315"/>
    </row>
    <row r="124" spans="1:25" ht="14.4" customHeight="1" x14ac:dyDescent="0.3">
      <c r="A124" s="1294" t="s">
        <v>8397</v>
      </c>
      <c r="B124" s="1295"/>
      <c r="C124" s="1296"/>
      <c r="D124" s="1297"/>
      <c r="E124" s="1301">
        <v>3</v>
      </c>
      <c r="F124" s="1302">
        <v>1.85</v>
      </c>
      <c r="G124" s="1303">
        <v>6.3</v>
      </c>
      <c r="H124" s="1305">
        <v>1</v>
      </c>
      <c r="I124" s="1299">
        <v>0.8</v>
      </c>
      <c r="J124" s="1313">
        <v>12</v>
      </c>
      <c r="K124" s="1304">
        <v>0.74</v>
      </c>
      <c r="L124" s="1305">
        <v>2</v>
      </c>
      <c r="M124" s="1305">
        <v>15</v>
      </c>
      <c r="N124" s="1306">
        <v>5</v>
      </c>
      <c r="O124" s="1305" t="s">
        <v>8175</v>
      </c>
      <c r="P124" s="1307" t="s">
        <v>8398</v>
      </c>
      <c r="Q124" s="1308">
        <f t="shared" si="3"/>
        <v>1</v>
      </c>
      <c r="R124" s="1309">
        <f t="shared" si="3"/>
        <v>0.8</v>
      </c>
      <c r="S124" s="1308">
        <f t="shared" si="4"/>
        <v>-2</v>
      </c>
      <c r="T124" s="1309">
        <f t="shared" si="5"/>
        <v>-1.05</v>
      </c>
      <c r="U124" s="1385">
        <v>5</v>
      </c>
      <c r="V124" s="1386">
        <v>12</v>
      </c>
      <c r="W124" s="1386">
        <v>7</v>
      </c>
      <c r="X124" s="1387">
        <v>2.4</v>
      </c>
      <c r="Y124" s="1388">
        <v>7</v>
      </c>
    </row>
    <row r="125" spans="1:25" ht="14.4" customHeight="1" x14ac:dyDescent="0.3">
      <c r="A125" s="929" t="s">
        <v>8399</v>
      </c>
      <c r="B125" s="916">
        <v>2</v>
      </c>
      <c r="C125" s="917">
        <v>2.69</v>
      </c>
      <c r="D125" s="915">
        <v>16</v>
      </c>
      <c r="E125" s="918">
        <v>3</v>
      </c>
      <c r="F125" s="919">
        <v>3.73</v>
      </c>
      <c r="G125" s="911">
        <v>10.3</v>
      </c>
      <c r="H125" s="920">
        <v>2</v>
      </c>
      <c r="I125" s="921">
        <v>2.4700000000000002</v>
      </c>
      <c r="J125" s="912">
        <v>9</v>
      </c>
      <c r="K125" s="922">
        <v>1.24</v>
      </c>
      <c r="L125" s="920">
        <v>4</v>
      </c>
      <c r="M125" s="920">
        <v>33</v>
      </c>
      <c r="N125" s="923">
        <v>11</v>
      </c>
      <c r="O125" s="920" t="s">
        <v>8175</v>
      </c>
      <c r="P125" s="924" t="s">
        <v>8400</v>
      </c>
      <c r="Q125" s="925">
        <f t="shared" si="3"/>
        <v>0</v>
      </c>
      <c r="R125" s="975">
        <f t="shared" si="3"/>
        <v>-0.21999999999999975</v>
      </c>
      <c r="S125" s="925">
        <f t="shared" si="4"/>
        <v>-1</v>
      </c>
      <c r="T125" s="975">
        <f t="shared" si="5"/>
        <v>-1.2599999999999998</v>
      </c>
      <c r="U125" s="1317">
        <v>22</v>
      </c>
      <c r="V125" s="916">
        <v>18</v>
      </c>
      <c r="W125" s="916">
        <v>-4</v>
      </c>
      <c r="X125" s="1316">
        <v>0.81818181818181823</v>
      </c>
      <c r="Y125" s="1315"/>
    </row>
    <row r="126" spans="1:25" ht="14.4" customHeight="1" x14ac:dyDescent="0.3">
      <c r="A126" s="1294" t="s">
        <v>8401</v>
      </c>
      <c r="B126" s="1295">
        <v>5</v>
      </c>
      <c r="C126" s="1296">
        <v>2.2799999999999998</v>
      </c>
      <c r="D126" s="1297">
        <v>2.8</v>
      </c>
      <c r="E126" s="1298">
        <v>4</v>
      </c>
      <c r="F126" s="1299">
        <v>1.85</v>
      </c>
      <c r="G126" s="1300">
        <v>5.3</v>
      </c>
      <c r="H126" s="1301">
        <v>6</v>
      </c>
      <c r="I126" s="1302">
        <v>3.25</v>
      </c>
      <c r="J126" s="1303">
        <v>2.2999999999999998</v>
      </c>
      <c r="K126" s="1304">
        <v>0.45</v>
      </c>
      <c r="L126" s="1305">
        <v>1</v>
      </c>
      <c r="M126" s="1305">
        <v>12</v>
      </c>
      <c r="N126" s="1306">
        <v>4</v>
      </c>
      <c r="O126" s="1305" t="s">
        <v>8175</v>
      </c>
      <c r="P126" s="1307" t="s">
        <v>8402</v>
      </c>
      <c r="Q126" s="1308">
        <f t="shared" si="3"/>
        <v>1</v>
      </c>
      <c r="R126" s="1309">
        <f t="shared" si="3"/>
        <v>0.9700000000000002</v>
      </c>
      <c r="S126" s="1308">
        <f t="shared" si="4"/>
        <v>2</v>
      </c>
      <c r="T126" s="1309">
        <f t="shared" si="5"/>
        <v>1.4</v>
      </c>
      <c r="U126" s="1385">
        <v>24</v>
      </c>
      <c r="V126" s="1386">
        <v>13.799999999999999</v>
      </c>
      <c r="W126" s="1386">
        <v>-10.200000000000001</v>
      </c>
      <c r="X126" s="1387">
        <v>0.57499999999999996</v>
      </c>
      <c r="Y126" s="1388"/>
    </row>
    <row r="127" spans="1:25" ht="14.4" customHeight="1" x14ac:dyDescent="0.3">
      <c r="A127" s="929" t="s">
        <v>8403</v>
      </c>
      <c r="B127" s="916">
        <v>1</v>
      </c>
      <c r="C127" s="917">
        <v>0.72</v>
      </c>
      <c r="D127" s="915">
        <v>5</v>
      </c>
      <c r="E127" s="928">
        <v>2</v>
      </c>
      <c r="F127" s="921">
        <v>1.83</v>
      </c>
      <c r="G127" s="912">
        <v>6</v>
      </c>
      <c r="H127" s="918">
        <v>3</v>
      </c>
      <c r="I127" s="919">
        <v>3.09</v>
      </c>
      <c r="J127" s="914">
        <v>13</v>
      </c>
      <c r="K127" s="922">
        <v>0.72</v>
      </c>
      <c r="L127" s="920">
        <v>3</v>
      </c>
      <c r="M127" s="920">
        <v>24</v>
      </c>
      <c r="N127" s="923">
        <v>8</v>
      </c>
      <c r="O127" s="920" t="s">
        <v>8175</v>
      </c>
      <c r="P127" s="924" t="s">
        <v>8402</v>
      </c>
      <c r="Q127" s="925">
        <f t="shared" si="3"/>
        <v>2</v>
      </c>
      <c r="R127" s="975">
        <f t="shared" si="3"/>
        <v>2.37</v>
      </c>
      <c r="S127" s="925">
        <f t="shared" si="4"/>
        <v>1</v>
      </c>
      <c r="T127" s="975">
        <f t="shared" si="5"/>
        <v>1.2599999999999998</v>
      </c>
      <c r="U127" s="1317">
        <v>24</v>
      </c>
      <c r="V127" s="916">
        <v>39</v>
      </c>
      <c r="W127" s="916">
        <v>15</v>
      </c>
      <c r="X127" s="1316">
        <v>1.625</v>
      </c>
      <c r="Y127" s="1315">
        <v>18</v>
      </c>
    </row>
    <row r="128" spans="1:25" ht="14.4" customHeight="1" x14ac:dyDescent="0.3">
      <c r="A128" s="929" t="s">
        <v>8404</v>
      </c>
      <c r="B128" s="916"/>
      <c r="C128" s="917"/>
      <c r="D128" s="915"/>
      <c r="E128" s="928">
        <v>1</v>
      </c>
      <c r="F128" s="921">
        <v>2.3199999999999998</v>
      </c>
      <c r="G128" s="912">
        <v>4</v>
      </c>
      <c r="H128" s="918"/>
      <c r="I128" s="919"/>
      <c r="J128" s="911"/>
      <c r="K128" s="922">
        <v>1.52</v>
      </c>
      <c r="L128" s="920">
        <v>4</v>
      </c>
      <c r="M128" s="920">
        <v>36</v>
      </c>
      <c r="N128" s="923">
        <v>12</v>
      </c>
      <c r="O128" s="920" t="s">
        <v>8175</v>
      </c>
      <c r="P128" s="924" t="s">
        <v>8402</v>
      </c>
      <c r="Q128" s="925">
        <f t="shared" si="3"/>
        <v>0</v>
      </c>
      <c r="R128" s="975">
        <f t="shared" si="3"/>
        <v>0</v>
      </c>
      <c r="S128" s="925">
        <f t="shared" si="4"/>
        <v>-1</v>
      </c>
      <c r="T128" s="975">
        <f t="shared" si="5"/>
        <v>-2.3199999999999998</v>
      </c>
      <c r="U128" s="1317" t="s">
        <v>588</v>
      </c>
      <c r="V128" s="916" t="s">
        <v>588</v>
      </c>
      <c r="W128" s="916" t="s">
        <v>588</v>
      </c>
      <c r="X128" s="1316" t="s">
        <v>588</v>
      </c>
      <c r="Y128" s="1315"/>
    </row>
    <row r="129" spans="1:25" ht="14.4" customHeight="1" x14ac:dyDescent="0.3">
      <c r="A129" s="1294" t="s">
        <v>8405</v>
      </c>
      <c r="B129" s="1295"/>
      <c r="C129" s="1296"/>
      <c r="D129" s="1297"/>
      <c r="E129" s="1298"/>
      <c r="F129" s="1299"/>
      <c r="G129" s="1300"/>
      <c r="H129" s="1301">
        <v>1</v>
      </c>
      <c r="I129" s="1302">
        <v>0.54</v>
      </c>
      <c r="J129" s="1303">
        <v>3</v>
      </c>
      <c r="K129" s="1304">
        <v>0.54</v>
      </c>
      <c r="L129" s="1305">
        <v>3</v>
      </c>
      <c r="M129" s="1305">
        <v>27</v>
      </c>
      <c r="N129" s="1306">
        <v>9</v>
      </c>
      <c r="O129" s="1305" t="s">
        <v>8175</v>
      </c>
      <c r="P129" s="1307" t="s">
        <v>8406</v>
      </c>
      <c r="Q129" s="1308">
        <f t="shared" si="3"/>
        <v>1</v>
      </c>
      <c r="R129" s="1309">
        <f t="shared" si="3"/>
        <v>0.54</v>
      </c>
      <c r="S129" s="1308">
        <f t="shared" si="4"/>
        <v>1</v>
      </c>
      <c r="T129" s="1309">
        <f t="shared" si="5"/>
        <v>0.54</v>
      </c>
      <c r="U129" s="1385">
        <v>9</v>
      </c>
      <c r="V129" s="1386">
        <v>3</v>
      </c>
      <c r="W129" s="1386">
        <v>-6</v>
      </c>
      <c r="X129" s="1387">
        <v>0.33333333333333331</v>
      </c>
      <c r="Y129" s="1388"/>
    </row>
    <row r="130" spans="1:25" ht="14.4" customHeight="1" x14ac:dyDescent="0.3">
      <c r="A130" s="1294" t="s">
        <v>8407</v>
      </c>
      <c r="B130" s="1295">
        <v>6</v>
      </c>
      <c r="C130" s="1296">
        <v>2.92</v>
      </c>
      <c r="D130" s="1297">
        <v>3.2</v>
      </c>
      <c r="E130" s="1301">
        <v>5</v>
      </c>
      <c r="F130" s="1302">
        <v>2.44</v>
      </c>
      <c r="G130" s="1303">
        <v>5.2</v>
      </c>
      <c r="H130" s="1305">
        <v>3</v>
      </c>
      <c r="I130" s="1299">
        <v>1.49</v>
      </c>
      <c r="J130" s="1300">
        <v>6</v>
      </c>
      <c r="K130" s="1304">
        <v>0.49</v>
      </c>
      <c r="L130" s="1305">
        <v>2</v>
      </c>
      <c r="M130" s="1305">
        <v>21</v>
      </c>
      <c r="N130" s="1306">
        <v>7</v>
      </c>
      <c r="O130" s="1305" t="s">
        <v>8175</v>
      </c>
      <c r="P130" s="1307" t="s">
        <v>8408</v>
      </c>
      <c r="Q130" s="1308">
        <f t="shared" si="3"/>
        <v>-3</v>
      </c>
      <c r="R130" s="1309">
        <f t="shared" si="3"/>
        <v>-1.43</v>
      </c>
      <c r="S130" s="1308">
        <f t="shared" si="4"/>
        <v>-2</v>
      </c>
      <c r="T130" s="1309">
        <f t="shared" si="5"/>
        <v>-0.95</v>
      </c>
      <c r="U130" s="1385">
        <v>21</v>
      </c>
      <c r="V130" s="1386">
        <v>18</v>
      </c>
      <c r="W130" s="1386">
        <v>-3</v>
      </c>
      <c r="X130" s="1387">
        <v>0.8571428571428571</v>
      </c>
      <c r="Y130" s="1388">
        <v>4</v>
      </c>
    </row>
    <row r="131" spans="1:25" ht="14.4" customHeight="1" x14ac:dyDescent="0.3">
      <c r="A131" s="929" t="s">
        <v>8409</v>
      </c>
      <c r="B131" s="916">
        <v>6</v>
      </c>
      <c r="C131" s="917">
        <v>3.09</v>
      </c>
      <c r="D131" s="915">
        <v>3.3</v>
      </c>
      <c r="E131" s="918">
        <v>13</v>
      </c>
      <c r="F131" s="919">
        <v>8.66</v>
      </c>
      <c r="G131" s="911">
        <v>8.9</v>
      </c>
      <c r="H131" s="920">
        <v>9</v>
      </c>
      <c r="I131" s="921">
        <v>5.69</v>
      </c>
      <c r="J131" s="912">
        <v>6.2</v>
      </c>
      <c r="K131" s="922">
        <v>0.65</v>
      </c>
      <c r="L131" s="920">
        <v>3</v>
      </c>
      <c r="M131" s="920">
        <v>30</v>
      </c>
      <c r="N131" s="923">
        <v>10</v>
      </c>
      <c r="O131" s="920" t="s">
        <v>8175</v>
      </c>
      <c r="P131" s="924" t="s">
        <v>8410</v>
      </c>
      <c r="Q131" s="925">
        <f t="shared" si="3"/>
        <v>3</v>
      </c>
      <c r="R131" s="975">
        <f t="shared" si="3"/>
        <v>2.6000000000000005</v>
      </c>
      <c r="S131" s="925">
        <f t="shared" si="4"/>
        <v>-4</v>
      </c>
      <c r="T131" s="975">
        <f t="shared" si="5"/>
        <v>-2.9699999999999998</v>
      </c>
      <c r="U131" s="1317">
        <v>90</v>
      </c>
      <c r="V131" s="916">
        <v>55.800000000000004</v>
      </c>
      <c r="W131" s="916">
        <v>-34.199999999999996</v>
      </c>
      <c r="X131" s="1316">
        <v>0.62</v>
      </c>
      <c r="Y131" s="1315">
        <v>1</v>
      </c>
    </row>
    <row r="132" spans="1:25" ht="14.4" customHeight="1" x14ac:dyDescent="0.3">
      <c r="A132" s="929" t="s">
        <v>8411</v>
      </c>
      <c r="B132" s="916">
        <v>1</v>
      </c>
      <c r="C132" s="917">
        <v>1.01</v>
      </c>
      <c r="D132" s="915">
        <v>18</v>
      </c>
      <c r="E132" s="918"/>
      <c r="F132" s="919"/>
      <c r="G132" s="911"/>
      <c r="H132" s="920"/>
      <c r="I132" s="921"/>
      <c r="J132" s="912"/>
      <c r="K132" s="922">
        <v>0.97</v>
      </c>
      <c r="L132" s="920">
        <v>4</v>
      </c>
      <c r="M132" s="920">
        <v>36</v>
      </c>
      <c r="N132" s="923">
        <v>12</v>
      </c>
      <c r="O132" s="920" t="s">
        <v>8175</v>
      </c>
      <c r="P132" s="924" t="s">
        <v>8412</v>
      </c>
      <c r="Q132" s="925">
        <f t="shared" si="3"/>
        <v>-1</v>
      </c>
      <c r="R132" s="975">
        <f t="shared" si="3"/>
        <v>-1.01</v>
      </c>
      <c r="S132" s="925">
        <f t="shared" si="4"/>
        <v>0</v>
      </c>
      <c r="T132" s="975">
        <f t="shared" si="5"/>
        <v>0</v>
      </c>
      <c r="U132" s="1317" t="s">
        <v>588</v>
      </c>
      <c r="V132" s="916" t="s">
        <v>588</v>
      </c>
      <c r="W132" s="916" t="s">
        <v>588</v>
      </c>
      <c r="X132" s="1316" t="s">
        <v>588</v>
      </c>
      <c r="Y132" s="1315"/>
    </row>
    <row r="133" spans="1:25" ht="14.4" customHeight="1" x14ac:dyDescent="0.3">
      <c r="A133" s="1294" t="s">
        <v>8413</v>
      </c>
      <c r="B133" s="1295">
        <v>38</v>
      </c>
      <c r="C133" s="1296">
        <v>9.58</v>
      </c>
      <c r="D133" s="1297">
        <v>2.6</v>
      </c>
      <c r="E133" s="1301">
        <v>51</v>
      </c>
      <c r="F133" s="1302">
        <v>12.96</v>
      </c>
      <c r="G133" s="1303">
        <v>2.7</v>
      </c>
      <c r="H133" s="1305">
        <v>45</v>
      </c>
      <c r="I133" s="1299">
        <v>11.51</v>
      </c>
      <c r="J133" s="1300">
        <v>2.7</v>
      </c>
      <c r="K133" s="1304">
        <v>0.25</v>
      </c>
      <c r="L133" s="1305">
        <v>1</v>
      </c>
      <c r="M133" s="1305">
        <v>9</v>
      </c>
      <c r="N133" s="1306">
        <v>3</v>
      </c>
      <c r="O133" s="1305" t="s">
        <v>8175</v>
      </c>
      <c r="P133" s="1307" t="s">
        <v>8414</v>
      </c>
      <c r="Q133" s="1308">
        <f t="shared" si="3"/>
        <v>7</v>
      </c>
      <c r="R133" s="1309">
        <f t="shared" si="3"/>
        <v>1.9299999999999997</v>
      </c>
      <c r="S133" s="1308">
        <f t="shared" si="4"/>
        <v>-6</v>
      </c>
      <c r="T133" s="1309">
        <f t="shared" si="5"/>
        <v>-1.4500000000000011</v>
      </c>
      <c r="U133" s="1385">
        <v>135</v>
      </c>
      <c r="V133" s="1386">
        <v>121.50000000000001</v>
      </c>
      <c r="W133" s="1386">
        <v>-13.499999999999986</v>
      </c>
      <c r="X133" s="1387">
        <v>0.90000000000000013</v>
      </c>
      <c r="Y133" s="1388">
        <v>14</v>
      </c>
    </row>
    <row r="134" spans="1:25" ht="14.4" customHeight="1" x14ac:dyDescent="0.3">
      <c r="A134" s="929" t="s">
        <v>8415</v>
      </c>
      <c r="B134" s="916">
        <v>12</v>
      </c>
      <c r="C134" s="917">
        <v>3.84</v>
      </c>
      <c r="D134" s="915">
        <v>4</v>
      </c>
      <c r="E134" s="918">
        <v>7</v>
      </c>
      <c r="F134" s="919">
        <v>2.19</v>
      </c>
      <c r="G134" s="911">
        <v>4.4000000000000004</v>
      </c>
      <c r="H134" s="920">
        <v>9</v>
      </c>
      <c r="I134" s="921">
        <v>2.99</v>
      </c>
      <c r="J134" s="912">
        <v>3.6</v>
      </c>
      <c r="K134" s="922">
        <v>0.31</v>
      </c>
      <c r="L134" s="920">
        <v>1</v>
      </c>
      <c r="M134" s="920">
        <v>12</v>
      </c>
      <c r="N134" s="923">
        <v>4</v>
      </c>
      <c r="O134" s="920" t="s">
        <v>8175</v>
      </c>
      <c r="P134" s="924" t="s">
        <v>8416</v>
      </c>
      <c r="Q134" s="925">
        <f t="shared" ref="Q134:R197" si="6">H134-B134</f>
        <v>-3</v>
      </c>
      <c r="R134" s="975">
        <f t="shared" si="6"/>
        <v>-0.84999999999999964</v>
      </c>
      <c r="S134" s="925">
        <f t="shared" ref="S134:S197" si="7">H134-E134</f>
        <v>2</v>
      </c>
      <c r="T134" s="975">
        <f t="shared" ref="T134:T197" si="8">I134-F134</f>
        <v>0.80000000000000027</v>
      </c>
      <c r="U134" s="1317">
        <v>36</v>
      </c>
      <c r="V134" s="916">
        <v>32.4</v>
      </c>
      <c r="W134" s="916">
        <v>-3.6000000000000014</v>
      </c>
      <c r="X134" s="1316">
        <v>0.89999999999999991</v>
      </c>
      <c r="Y134" s="1315">
        <v>1</v>
      </c>
    </row>
    <row r="135" spans="1:25" ht="14.4" customHeight="1" x14ac:dyDescent="0.3">
      <c r="A135" s="929" t="s">
        <v>8417</v>
      </c>
      <c r="B135" s="916">
        <v>2</v>
      </c>
      <c r="C135" s="917">
        <v>1.24</v>
      </c>
      <c r="D135" s="915">
        <v>5</v>
      </c>
      <c r="E135" s="918">
        <v>2</v>
      </c>
      <c r="F135" s="919">
        <v>1.91</v>
      </c>
      <c r="G135" s="911">
        <v>3</v>
      </c>
      <c r="H135" s="920">
        <v>1</v>
      </c>
      <c r="I135" s="921">
        <v>0.7</v>
      </c>
      <c r="J135" s="912">
        <v>4</v>
      </c>
      <c r="K135" s="922">
        <v>0.62</v>
      </c>
      <c r="L135" s="920">
        <v>2</v>
      </c>
      <c r="M135" s="920">
        <v>21</v>
      </c>
      <c r="N135" s="923">
        <v>7</v>
      </c>
      <c r="O135" s="920" t="s">
        <v>8175</v>
      </c>
      <c r="P135" s="924" t="s">
        <v>8418</v>
      </c>
      <c r="Q135" s="925">
        <f t="shared" si="6"/>
        <v>-1</v>
      </c>
      <c r="R135" s="975">
        <f t="shared" si="6"/>
        <v>-0.54</v>
      </c>
      <c r="S135" s="925">
        <f t="shared" si="7"/>
        <v>-1</v>
      </c>
      <c r="T135" s="975">
        <f t="shared" si="8"/>
        <v>-1.21</v>
      </c>
      <c r="U135" s="1317">
        <v>7</v>
      </c>
      <c r="V135" s="916">
        <v>4</v>
      </c>
      <c r="W135" s="916">
        <v>-3</v>
      </c>
      <c r="X135" s="1316">
        <v>0.5714285714285714</v>
      </c>
      <c r="Y135" s="1315"/>
    </row>
    <row r="136" spans="1:25" ht="14.4" customHeight="1" x14ac:dyDescent="0.3">
      <c r="A136" s="1294" t="s">
        <v>8419</v>
      </c>
      <c r="B136" s="1310">
        <v>1</v>
      </c>
      <c r="C136" s="1311">
        <v>3.58</v>
      </c>
      <c r="D136" s="1312">
        <v>12</v>
      </c>
      <c r="E136" s="1298"/>
      <c r="F136" s="1299"/>
      <c r="G136" s="1300"/>
      <c r="H136" s="1305"/>
      <c r="I136" s="1299"/>
      <c r="J136" s="1300"/>
      <c r="K136" s="1304">
        <v>3.58</v>
      </c>
      <c r="L136" s="1305">
        <v>4</v>
      </c>
      <c r="M136" s="1305">
        <v>39</v>
      </c>
      <c r="N136" s="1306">
        <v>13</v>
      </c>
      <c r="O136" s="1305" t="s">
        <v>8175</v>
      </c>
      <c r="P136" s="1307" t="s">
        <v>8420</v>
      </c>
      <c r="Q136" s="1308">
        <f t="shared" si="6"/>
        <v>-1</v>
      </c>
      <c r="R136" s="1309">
        <f t="shared" si="6"/>
        <v>-3.58</v>
      </c>
      <c r="S136" s="1308">
        <f t="shared" si="7"/>
        <v>0</v>
      </c>
      <c r="T136" s="1309">
        <f t="shared" si="8"/>
        <v>0</v>
      </c>
      <c r="U136" s="1385" t="s">
        <v>588</v>
      </c>
      <c r="V136" s="1386" t="s">
        <v>588</v>
      </c>
      <c r="W136" s="1386" t="s">
        <v>588</v>
      </c>
      <c r="X136" s="1387" t="s">
        <v>588</v>
      </c>
      <c r="Y136" s="1388"/>
    </row>
    <row r="137" spans="1:25" ht="14.4" customHeight="1" x14ac:dyDescent="0.3">
      <c r="A137" s="1294" t="s">
        <v>8421</v>
      </c>
      <c r="B137" s="1295"/>
      <c r="C137" s="1296"/>
      <c r="D137" s="1297"/>
      <c r="E137" s="1298"/>
      <c r="F137" s="1299"/>
      <c r="G137" s="1300"/>
      <c r="H137" s="1301">
        <v>1</v>
      </c>
      <c r="I137" s="1302">
        <v>1.24</v>
      </c>
      <c r="J137" s="1303">
        <v>7</v>
      </c>
      <c r="K137" s="1304">
        <v>1.24</v>
      </c>
      <c r="L137" s="1305">
        <v>3</v>
      </c>
      <c r="M137" s="1305">
        <v>30</v>
      </c>
      <c r="N137" s="1306">
        <v>10</v>
      </c>
      <c r="O137" s="1305" t="s">
        <v>8175</v>
      </c>
      <c r="P137" s="1307" t="s">
        <v>8422</v>
      </c>
      <c r="Q137" s="1308">
        <f t="shared" si="6"/>
        <v>1</v>
      </c>
      <c r="R137" s="1309">
        <f t="shared" si="6"/>
        <v>1.24</v>
      </c>
      <c r="S137" s="1308">
        <f t="shared" si="7"/>
        <v>1</v>
      </c>
      <c r="T137" s="1309">
        <f t="shared" si="8"/>
        <v>1.24</v>
      </c>
      <c r="U137" s="1385">
        <v>10</v>
      </c>
      <c r="V137" s="1386">
        <v>7</v>
      </c>
      <c r="W137" s="1386">
        <v>-3</v>
      </c>
      <c r="X137" s="1387">
        <v>0.7</v>
      </c>
      <c r="Y137" s="1388"/>
    </row>
    <row r="138" spans="1:25" ht="14.4" customHeight="1" x14ac:dyDescent="0.3">
      <c r="A138" s="1294" t="s">
        <v>8423</v>
      </c>
      <c r="B138" s="1310">
        <v>1</v>
      </c>
      <c r="C138" s="1311">
        <v>0.49</v>
      </c>
      <c r="D138" s="1312">
        <v>9</v>
      </c>
      <c r="E138" s="1298"/>
      <c r="F138" s="1299"/>
      <c r="G138" s="1300"/>
      <c r="H138" s="1305"/>
      <c r="I138" s="1299"/>
      <c r="J138" s="1300"/>
      <c r="K138" s="1304">
        <v>0.49</v>
      </c>
      <c r="L138" s="1305">
        <v>2</v>
      </c>
      <c r="M138" s="1305">
        <v>15</v>
      </c>
      <c r="N138" s="1306">
        <v>5</v>
      </c>
      <c r="O138" s="1305" t="s">
        <v>8175</v>
      </c>
      <c r="P138" s="1307" t="s">
        <v>8424</v>
      </c>
      <c r="Q138" s="1308">
        <f t="shared" si="6"/>
        <v>-1</v>
      </c>
      <c r="R138" s="1309">
        <f t="shared" si="6"/>
        <v>-0.49</v>
      </c>
      <c r="S138" s="1308">
        <f t="shared" si="7"/>
        <v>0</v>
      </c>
      <c r="T138" s="1309">
        <f t="shared" si="8"/>
        <v>0</v>
      </c>
      <c r="U138" s="1385" t="s">
        <v>588</v>
      </c>
      <c r="V138" s="1386" t="s">
        <v>588</v>
      </c>
      <c r="W138" s="1386" t="s">
        <v>588</v>
      </c>
      <c r="X138" s="1387" t="s">
        <v>588</v>
      </c>
      <c r="Y138" s="1388"/>
    </row>
    <row r="139" spans="1:25" ht="14.4" customHeight="1" x14ac:dyDescent="0.3">
      <c r="A139" s="929" t="s">
        <v>8425</v>
      </c>
      <c r="B139" s="926"/>
      <c r="C139" s="927"/>
      <c r="D139" s="913"/>
      <c r="E139" s="928">
        <v>1</v>
      </c>
      <c r="F139" s="921">
        <v>0.67</v>
      </c>
      <c r="G139" s="912">
        <v>12</v>
      </c>
      <c r="H139" s="920"/>
      <c r="I139" s="921"/>
      <c r="J139" s="912"/>
      <c r="K139" s="922">
        <v>0.67</v>
      </c>
      <c r="L139" s="920">
        <v>2</v>
      </c>
      <c r="M139" s="920">
        <v>18</v>
      </c>
      <c r="N139" s="923">
        <v>6</v>
      </c>
      <c r="O139" s="920" t="s">
        <v>8175</v>
      </c>
      <c r="P139" s="924" t="s">
        <v>8426</v>
      </c>
      <c r="Q139" s="925">
        <f t="shared" si="6"/>
        <v>0</v>
      </c>
      <c r="R139" s="975">
        <f t="shared" si="6"/>
        <v>0</v>
      </c>
      <c r="S139" s="925">
        <f t="shared" si="7"/>
        <v>-1</v>
      </c>
      <c r="T139" s="975">
        <f t="shared" si="8"/>
        <v>-0.67</v>
      </c>
      <c r="U139" s="1317" t="s">
        <v>588</v>
      </c>
      <c r="V139" s="916" t="s">
        <v>588</v>
      </c>
      <c r="W139" s="916" t="s">
        <v>588</v>
      </c>
      <c r="X139" s="1316" t="s">
        <v>588</v>
      </c>
      <c r="Y139" s="1315"/>
    </row>
    <row r="140" spans="1:25" ht="14.4" customHeight="1" x14ac:dyDescent="0.3">
      <c r="A140" s="929" t="s">
        <v>8427</v>
      </c>
      <c r="B140" s="926">
        <v>1</v>
      </c>
      <c r="C140" s="927">
        <v>1.07</v>
      </c>
      <c r="D140" s="913">
        <v>10</v>
      </c>
      <c r="E140" s="928"/>
      <c r="F140" s="921"/>
      <c r="G140" s="912"/>
      <c r="H140" s="920">
        <v>1</v>
      </c>
      <c r="I140" s="921">
        <v>1.07</v>
      </c>
      <c r="J140" s="914">
        <v>12</v>
      </c>
      <c r="K140" s="922">
        <v>1.07</v>
      </c>
      <c r="L140" s="920">
        <v>3</v>
      </c>
      <c r="M140" s="920">
        <v>24</v>
      </c>
      <c r="N140" s="923">
        <v>8</v>
      </c>
      <c r="O140" s="920" t="s">
        <v>8175</v>
      </c>
      <c r="P140" s="924" t="s">
        <v>8428</v>
      </c>
      <c r="Q140" s="925">
        <f t="shared" si="6"/>
        <v>0</v>
      </c>
      <c r="R140" s="975">
        <f t="shared" si="6"/>
        <v>0</v>
      </c>
      <c r="S140" s="925">
        <f t="shared" si="7"/>
        <v>1</v>
      </c>
      <c r="T140" s="975">
        <f t="shared" si="8"/>
        <v>1.07</v>
      </c>
      <c r="U140" s="1317">
        <v>8</v>
      </c>
      <c r="V140" s="916">
        <v>12</v>
      </c>
      <c r="W140" s="916">
        <v>4</v>
      </c>
      <c r="X140" s="1316">
        <v>1.5</v>
      </c>
      <c r="Y140" s="1315">
        <v>4</v>
      </c>
    </row>
    <row r="141" spans="1:25" ht="14.4" customHeight="1" x14ac:dyDescent="0.3">
      <c r="A141" s="1294" t="s">
        <v>8429</v>
      </c>
      <c r="B141" s="1295">
        <v>1</v>
      </c>
      <c r="C141" s="1296">
        <v>0.74</v>
      </c>
      <c r="D141" s="1297">
        <v>5</v>
      </c>
      <c r="E141" s="1301"/>
      <c r="F141" s="1302"/>
      <c r="G141" s="1303"/>
      <c r="H141" s="1305"/>
      <c r="I141" s="1299"/>
      <c r="J141" s="1300"/>
      <c r="K141" s="1304">
        <v>0.73</v>
      </c>
      <c r="L141" s="1305">
        <v>2</v>
      </c>
      <c r="M141" s="1305">
        <v>18</v>
      </c>
      <c r="N141" s="1306">
        <v>6</v>
      </c>
      <c r="O141" s="1305" t="s">
        <v>8175</v>
      </c>
      <c r="P141" s="1307" t="s">
        <v>8430</v>
      </c>
      <c r="Q141" s="1308">
        <f t="shared" si="6"/>
        <v>-1</v>
      </c>
      <c r="R141" s="1309">
        <f t="shared" si="6"/>
        <v>-0.74</v>
      </c>
      <c r="S141" s="1308">
        <f t="shared" si="7"/>
        <v>0</v>
      </c>
      <c r="T141" s="1309">
        <f t="shared" si="8"/>
        <v>0</v>
      </c>
      <c r="U141" s="1385" t="s">
        <v>588</v>
      </c>
      <c r="V141" s="1386" t="s">
        <v>588</v>
      </c>
      <c r="W141" s="1386" t="s">
        <v>588</v>
      </c>
      <c r="X141" s="1387" t="s">
        <v>588</v>
      </c>
      <c r="Y141" s="1388"/>
    </row>
    <row r="142" spans="1:25" ht="14.4" customHeight="1" x14ac:dyDescent="0.3">
      <c r="A142" s="929" t="s">
        <v>8431</v>
      </c>
      <c r="B142" s="916"/>
      <c r="C142" s="917"/>
      <c r="D142" s="915"/>
      <c r="E142" s="918">
        <v>1</v>
      </c>
      <c r="F142" s="919">
        <v>6.71</v>
      </c>
      <c r="G142" s="911">
        <v>32</v>
      </c>
      <c r="H142" s="920"/>
      <c r="I142" s="921"/>
      <c r="J142" s="912"/>
      <c r="K142" s="922">
        <v>5.89</v>
      </c>
      <c r="L142" s="920">
        <v>7</v>
      </c>
      <c r="M142" s="920">
        <v>66</v>
      </c>
      <c r="N142" s="923">
        <v>22</v>
      </c>
      <c r="O142" s="920" t="s">
        <v>8175</v>
      </c>
      <c r="P142" s="924" t="s">
        <v>8432</v>
      </c>
      <c r="Q142" s="925">
        <f t="shared" si="6"/>
        <v>0</v>
      </c>
      <c r="R142" s="975">
        <f t="shared" si="6"/>
        <v>0</v>
      </c>
      <c r="S142" s="925">
        <f t="shared" si="7"/>
        <v>-1</v>
      </c>
      <c r="T142" s="975">
        <f t="shared" si="8"/>
        <v>-6.71</v>
      </c>
      <c r="U142" s="1317" t="s">
        <v>588</v>
      </c>
      <c r="V142" s="916" t="s">
        <v>588</v>
      </c>
      <c r="W142" s="916" t="s">
        <v>588</v>
      </c>
      <c r="X142" s="1316" t="s">
        <v>588</v>
      </c>
      <c r="Y142" s="1315"/>
    </row>
    <row r="143" spans="1:25" ht="14.4" customHeight="1" x14ac:dyDescent="0.3">
      <c r="A143" s="1294" t="s">
        <v>8433</v>
      </c>
      <c r="B143" s="1310">
        <v>10</v>
      </c>
      <c r="C143" s="1311">
        <v>19.2</v>
      </c>
      <c r="D143" s="1312">
        <v>13.4</v>
      </c>
      <c r="E143" s="1298">
        <v>12</v>
      </c>
      <c r="F143" s="1299">
        <v>18.71</v>
      </c>
      <c r="G143" s="1300">
        <v>10.6</v>
      </c>
      <c r="H143" s="1305">
        <v>6</v>
      </c>
      <c r="I143" s="1299">
        <v>8.27</v>
      </c>
      <c r="J143" s="1300">
        <v>5</v>
      </c>
      <c r="K143" s="1304">
        <v>1.43</v>
      </c>
      <c r="L143" s="1305">
        <v>4</v>
      </c>
      <c r="M143" s="1305">
        <v>36</v>
      </c>
      <c r="N143" s="1306">
        <v>12</v>
      </c>
      <c r="O143" s="1305" t="s">
        <v>8175</v>
      </c>
      <c r="P143" s="1307" t="s">
        <v>8434</v>
      </c>
      <c r="Q143" s="1308">
        <f t="shared" si="6"/>
        <v>-4</v>
      </c>
      <c r="R143" s="1309">
        <f t="shared" si="6"/>
        <v>-10.93</v>
      </c>
      <c r="S143" s="1308">
        <f t="shared" si="7"/>
        <v>-6</v>
      </c>
      <c r="T143" s="1309">
        <f t="shared" si="8"/>
        <v>-10.440000000000001</v>
      </c>
      <c r="U143" s="1385">
        <v>72</v>
      </c>
      <c r="V143" s="1386">
        <v>30</v>
      </c>
      <c r="W143" s="1386">
        <v>-42</v>
      </c>
      <c r="X143" s="1387">
        <v>0.41666666666666669</v>
      </c>
      <c r="Y143" s="1388"/>
    </row>
    <row r="144" spans="1:25" ht="14.4" customHeight="1" x14ac:dyDescent="0.3">
      <c r="A144" s="929" t="s">
        <v>8435</v>
      </c>
      <c r="B144" s="926">
        <v>18</v>
      </c>
      <c r="C144" s="927">
        <v>35.36</v>
      </c>
      <c r="D144" s="913">
        <v>13.5</v>
      </c>
      <c r="E144" s="928">
        <v>10</v>
      </c>
      <c r="F144" s="921">
        <v>17.899999999999999</v>
      </c>
      <c r="G144" s="912">
        <v>14.2</v>
      </c>
      <c r="H144" s="920">
        <v>8</v>
      </c>
      <c r="I144" s="921">
        <v>14.9</v>
      </c>
      <c r="J144" s="912">
        <v>13.4</v>
      </c>
      <c r="K144" s="922">
        <v>1.81</v>
      </c>
      <c r="L144" s="920">
        <v>5</v>
      </c>
      <c r="M144" s="920">
        <v>45</v>
      </c>
      <c r="N144" s="923">
        <v>15</v>
      </c>
      <c r="O144" s="920" t="s">
        <v>8175</v>
      </c>
      <c r="P144" s="924" t="s">
        <v>8436</v>
      </c>
      <c r="Q144" s="925">
        <f t="shared" si="6"/>
        <v>-10</v>
      </c>
      <c r="R144" s="975">
        <f t="shared" si="6"/>
        <v>-20.46</v>
      </c>
      <c r="S144" s="925">
        <f t="shared" si="7"/>
        <v>-2</v>
      </c>
      <c r="T144" s="975">
        <f t="shared" si="8"/>
        <v>-2.9999999999999982</v>
      </c>
      <c r="U144" s="1317">
        <v>120</v>
      </c>
      <c r="V144" s="916">
        <v>107.2</v>
      </c>
      <c r="W144" s="916">
        <v>-12.799999999999997</v>
      </c>
      <c r="X144" s="1316">
        <v>0.89333333333333331</v>
      </c>
      <c r="Y144" s="1315">
        <v>19</v>
      </c>
    </row>
    <row r="145" spans="1:25" ht="14.4" customHeight="1" x14ac:dyDescent="0.3">
      <c r="A145" s="929" t="s">
        <v>8437</v>
      </c>
      <c r="B145" s="926">
        <v>3</v>
      </c>
      <c r="C145" s="927">
        <v>12.36</v>
      </c>
      <c r="D145" s="913">
        <v>27.7</v>
      </c>
      <c r="E145" s="928"/>
      <c r="F145" s="921"/>
      <c r="G145" s="912"/>
      <c r="H145" s="920">
        <v>1</v>
      </c>
      <c r="I145" s="921">
        <v>3.72</v>
      </c>
      <c r="J145" s="912">
        <v>12</v>
      </c>
      <c r="K145" s="922">
        <v>3.72</v>
      </c>
      <c r="L145" s="920">
        <v>8</v>
      </c>
      <c r="M145" s="920">
        <v>69</v>
      </c>
      <c r="N145" s="923">
        <v>23</v>
      </c>
      <c r="O145" s="920" t="s">
        <v>8175</v>
      </c>
      <c r="P145" s="924" t="s">
        <v>8438</v>
      </c>
      <c r="Q145" s="925">
        <f t="shared" si="6"/>
        <v>-2</v>
      </c>
      <c r="R145" s="975">
        <f t="shared" si="6"/>
        <v>-8.6399999999999988</v>
      </c>
      <c r="S145" s="925">
        <f t="shared" si="7"/>
        <v>1</v>
      </c>
      <c r="T145" s="975">
        <f t="shared" si="8"/>
        <v>3.72</v>
      </c>
      <c r="U145" s="1317">
        <v>23</v>
      </c>
      <c r="V145" s="916">
        <v>12</v>
      </c>
      <c r="W145" s="916">
        <v>-11</v>
      </c>
      <c r="X145" s="1316">
        <v>0.52173913043478259</v>
      </c>
      <c r="Y145" s="1315"/>
    </row>
    <row r="146" spans="1:25" ht="14.4" customHeight="1" x14ac:dyDescent="0.3">
      <c r="A146" s="1294" t="s">
        <v>8439</v>
      </c>
      <c r="B146" s="1295"/>
      <c r="C146" s="1296"/>
      <c r="D146" s="1297"/>
      <c r="E146" s="1301">
        <v>1</v>
      </c>
      <c r="F146" s="1302">
        <v>1.23</v>
      </c>
      <c r="G146" s="1303">
        <v>12</v>
      </c>
      <c r="H146" s="1305"/>
      <c r="I146" s="1299"/>
      <c r="J146" s="1300"/>
      <c r="K146" s="1304">
        <v>1.1100000000000001</v>
      </c>
      <c r="L146" s="1305">
        <v>4</v>
      </c>
      <c r="M146" s="1305">
        <v>33</v>
      </c>
      <c r="N146" s="1306">
        <v>11</v>
      </c>
      <c r="O146" s="1305" t="s">
        <v>8175</v>
      </c>
      <c r="P146" s="1307" t="s">
        <v>8440</v>
      </c>
      <c r="Q146" s="1308">
        <f t="shared" si="6"/>
        <v>0</v>
      </c>
      <c r="R146" s="1309">
        <f t="shared" si="6"/>
        <v>0</v>
      </c>
      <c r="S146" s="1308">
        <f t="shared" si="7"/>
        <v>-1</v>
      </c>
      <c r="T146" s="1309">
        <f t="shared" si="8"/>
        <v>-1.23</v>
      </c>
      <c r="U146" s="1385" t="s">
        <v>588</v>
      </c>
      <c r="V146" s="1386" t="s">
        <v>588</v>
      </c>
      <c r="W146" s="1386" t="s">
        <v>588</v>
      </c>
      <c r="X146" s="1387" t="s">
        <v>588</v>
      </c>
      <c r="Y146" s="1388"/>
    </row>
    <row r="147" spans="1:25" ht="14.4" customHeight="1" x14ac:dyDescent="0.3">
      <c r="A147" s="929" t="s">
        <v>8441</v>
      </c>
      <c r="B147" s="916">
        <v>1</v>
      </c>
      <c r="C147" s="917">
        <v>5.05</v>
      </c>
      <c r="D147" s="915">
        <v>26</v>
      </c>
      <c r="E147" s="918"/>
      <c r="F147" s="919"/>
      <c r="G147" s="911"/>
      <c r="H147" s="920"/>
      <c r="I147" s="921"/>
      <c r="J147" s="912"/>
      <c r="K147" s="922">
        <v>2.02</v>
      </c>
      <c r="L147" s="920">
        <v>4</v>
      </c>
      <c r="M147" s="920">
        <v>39</v>
      </c>
      <c r="N147" s="923">
        <v>13</v>
      </c>
      <c r="O147" s="920" t="s">
        <v>8175</v>
      </c>
      <c r="P147" s="924" t="s">
        <v>8442</v>
      </c>
      <c r="Q147" s="925">
        <f t="shared" si="6"/>
        <v>-1</v>
      </c>
      <c r="R147" s="975">
        <f t="shared" si="6"/>
        <v>-5.05</v>
      </c>
      <c r="S147" s="925">
        <f t="shared" si="7"/>
        <v>0</v>
      </c>
      <c r="T147" s="975">
        <f t="shared" si="8"/>
        <v>0</v>
      </c>
      <c r="U147" s="1317" t="s">
        <v>588</v>
      </c>
      <c r="V147" s="916" t="s">
        <v>588</v>
      </c>
      <c r="W147" s="916" t="s">
        <v>588</v>
      </c>
      <c r="X147" s="1316" t="s">
        <v>588</v>
      </c>
      <c r="Y147" s="1315"/>
    </row>
    <row r="148" spans="1:25" ht="14.4" customHeight="1" x14ac:dyDescent="0.3">
      <c r="A148" s="1294" t="s">
        <v>8443</v>
      </c>
      <c r="B148" s="1310">
        <v>10</v>
      </c>
      <c r="C148" s="1311">
        <v>5.17</v>
      </c>
      <c r="D148" s="1312">
        <v>4.0999999999999996</v>
      </c>
      <c r="E148" s="1298">
        <v>7</v>
      </c>
      <c r="F148" s="1299">
        <v>3.79</v>
      </c>
      <c r="G148" s="1300">
        <v>5.4</v>
      </c>
      <c r="H148" s="1305">
        <v>1</v>
      </c>
      <c r="I148" s="1299">
        <v>0.54</v>
      </c>
      <c r="J148" s="1300">
        <v>3</v>
      </c>
      <c r="K148" s="1304">
        <v>0.54</v>
      </c>
      <c r="L148" s="1305">
        <v>2</v>
      </c>
      <c r="M148" s="1305">
        <v>21</v>
      </c>
      <c r="N148" s="1306">
        <v>7</v>
      </c>
      <c r="O148" s="1305" t="s">
        <v>8175</v>
      </c>
      <c r="P148" s="1307" t="s">
        <v>8444</v>
      </c>
      <c r="Q148" s="1308">
        <f t="shared" si="6"/>
        <v>-9</v>
      </c>
      <c r="R148" s="1309">
        <f t="shared" si="6"/>
        <v>-4.63</v>
      </c>
      <c r="S148" s="1308">
        <f t="shared" si="7"/>
        <v>-6</v>
      </c>
      <c r="T148" s="1309">
        <f t="shared" si="8"/>
        <v>-3.25</v>
      </c>
      <c r="U148" s="1385">
        <v>7</v>
      </c>
      <c r="V148" s="1386">
        <v>3</v>
      </c>
      <c r="W148" s="1386">
        <v>-4</v>
      </c>
      <c r="X148" s="1387">
        <v>0.42857142857142855</v>
      </c>
      <c r="Y148" s="1388"/>
    </row>
    <row r="149" spans="1:25" ht="14.4" customHeight="1" x14ac:dyDescent="0.3">
      <c r="A149" s="929" t="s">
        <v>8445</v>
      </c>
      <c r="B149" s="926">
        <v>10</v>
      </c>
      <c r="C149" s="927">
        <v>7.89</v>
      </c>
      <c r="D149" s="913">
        <v>9.6</v>
      </c>
      <c r="E149" s="928">
        <v>2</v>
      </c>
      <c r="F149" s="921">
        <v>1.1499999999999999</v>
      </c>
      <c r="G149" s="912">
        <v>2</v>
      </c>
      <c r="H149" s="920">
        <v>4</v>
      </c>
      <c r="I149" s="921">
        <v>3.34</v>
      </c>
      <c r="J149" s="914">
        <v>12.8</v>
      </c>
      <c r="K149" s="922">
        <v>0.82</v>
      </c>
      <c r="L149" s="920">
        <v>3</v>
      </c>
      <c r="M149" s="920">
        <v>30</v>
      </c>
      <c r="N149" s="923">
        <v>10</v>
      </c>
      <c r="O149" s="920" t="s">
        <v>8175</v>
      </c>
      <c r="P149" s="924" t="s">
        <v>8446</v>
      </c>
      <c r="Q149" s="925">
        <f t="shared" si="6"/>
        <v>-6</v>
      </c>
      <c r="R149" s="975">
        <f t="shared" si="6"/>
        <v>-4.55</v>
      </c>
      <c r="S149" s="925">
        <f t="shared" si="7"/>
        <v>2</v>
      </c>
      <c r="T149" s="975">
        <f t="shared" si="8"/>
        <v>2.19</v>
      </c>
      <c r="U149" s="1317">
        <v>40</v>
      </c>
      <c r="V149" s="916">
        <v>51.2</v>
      </c>
      <c r="W149" s="916">
        <v>11.200000000000003</v>
      </c>
      <c r="X149" s="1316">
        <v>1.28</v>
      </c>
      <c r="Y149" s="1315">
        <v>22</v>
      </c>
    </row>
    <row r="150" spans="1:25" ht="14.4" customHeight="1" x14ac:dyDescent="0.3">
      <c r="A150" s="929" t="s">
        <v>8447</v>
      </c>
      <c r="B150" s="926"/>
      <c r="C150" s="927"/>
      <c r="D150" s="913"/>
      <c r="E150" s="928">
        <v>1</v>
      </c>
      <c r="F150" s="921">
        <v>1.31</v>
      </c>
      <c r="G150" s="912">
        <v>6</v>
      </c>
      <c r="H150" s="920"/>
      <c r="I150" s="921"/>
      <c r="J150" s="912"/>
      <c r="K150" s="922">
        <v>1.31</v>
      </c>
      <c r="L150" s="920">
        <v>4</v>
      </c>
      <c r="M150" s="920">
        <v>39</v>
      </c>
      <c r="N150" s="923">
        <v>13</v>
      </c>
      <c r="O150" s="920" t="s">
        <v>8175</v>
      </c>
      <c r="P150" s="924" t="s">
        <v>8448</v>
      </c>
      <c r="Q150" s="925">
        <f t="shared" si="6"/>
        <v>0</v>
      </c>
      <c r="R150" s="975">
        <f t="shared" si="6"/>
        <v>0</v>
      </c>
      <c r="S150" s="925">
        <f t="shared" si="7"/>
        <v>-1</v>
      </c>
      <c r="T150" s="975">
        <f t="shared" si="8"/>
        <v>-1.31</v>
      </c>
      <c r="U150" s="1317" t="s">
        <v>588</v>
      </c>
      <c r="V150" s="916" t="s">
        <v>588</v>
      </c>
      <c r="W150" s="916" t="s">
        <v>588</v>
      </c>
      <c r="X150" s="1316" t="s">
        <v>588</v>
      </c>
      <c r="Y150" s="1315"/>
    </row>
    <row r="151" spans="1:25" ht="14.4" customHeight="1" x14ac:dyDescent="0.3">
      <c r="A151" s="1294" t="s">
        <v>8449</v>
      </c>
      <c r="B151" s="1295"/>
      <c r="C151" s="1296"/>
      <c r="D151" s="1297"/>
      <c r="E151" s="1301">
        <v>1</v>
      </c>
      <c r="F151" s="1302">
        <v>1.19</v>
      </c>
      <c r="G151" s="1303">
        <v>8</v>
      </c>
      <c r="H151" s="1305"/>
      <c r="I151" s="1299"/>
      <c r="J151" s="1300"/>
      <c r="K151" s="1304">
        <v>1.18</v>
      </c>
      <c r="L151" s="1305">
        <v>5</v>
      </c>
      <c r="M151" s="1305">
        <v>48</v>
      </c>
      <c r="N151" s="1306">
        <v>16</v>
      </c>
      <c r="O151" s="1305" t="s">
        <v>8175</v>
      </c>
      <c r="P151" s="1307" t="s">
        <v>8450</v>
      </c>
      <c r="Q151" s="1308">
        <f t="shared" si="6"/>
        <v>0</v>
      </c>
      <c r="R151" s="1309">
        <f t="shared" si="6"/>
        <v>0</v>
      </c>
      <c r="S151" s="1308">
        <f t="shared" si="7"/>
        <v>-1</v>
      </c>
      <c r="T151" s="1309">
        <f t="shared" si="8"/>
        <v>-1.19</v>
      </c>
      <c r="U151" s="1385" t="s">
        <v>588</v>
      </c>
      <c r="V151" s="1386" t="s">
        <v>588</v>
      </c>
      <c r="W151" s="1386" t="s">
        <v>588</v>
      </c>
      <c r="X151" s="1387" t="s">
        <v>588</v>
      </c>
      <c r="Y151" s="1388"/>
    </row>
    <row r="152" spans="1:25" ht="14.4" customHeight="1" x14ac:dyDescent="0.3">
      <c r="A152" s="929" t="s">
        <v>8451</v>
      </c>
      <c r="B152" s="916"/>
      <c r="C152" s="917"/>
      <c r="D152" s="915"/>
      <c r="E152" s="918">
        <v>1</v>
      </c>
      <c r="F152" s="919">
        <v>1.28</v>
      </c>
      <c r="G152" s="911">
        <v>15</v>
      </c>
      <c r="H152" s="920"/>
      <c r="I152" s="921"/>
      <c r="J152" s="912"/>
      <c r="K152" s="922">
        <v>1.27</v>
      </c>
      <c r="L152" s="920">
        <v>5</v>
      </c>
      <c r="M152" s="920">
        <v>42</v>
      </c>
      <c r="N152" s="923">
        <v>14</v>
      </c>
      <c r="O152" s="920" t="s">
        <v>8175</v>
      </c>
      <c r="P152" s="924" t="s">
        <v>8452</v>
      </c>
      <c r="Q152" s="925">
        <f t="shared" si="6"/>
        <v>0</v>
      </c>
      <c r="R152" s="975">
        <f t="shared" si="6"/>
        <v>0</v>
      </c>
      <c r="S152" s="925">
        <f t="shared" si="7"/>
        <v>-1</v>
      </c>
      <c r="T152" s="975">
        <f t="shared" si="8"/>
        <v>-1.28</v>
      </c>
      <c r="U152" s="1317" t="s">
        <v>588</v>
      </c>
      <c r="V152" s="916" t="s">
        <v>588</v>
      </c>
      <c r="W152" s="916" t="s">
        <v>588</v>
      </c>
      <c r="X152" s="1316" t="s">
        <v>588</v>
      </c>
      <c r="Y152" s="1315"/>
    </row>
    <row r="153" spans="1:25" ht="14.4" customHeight="1" x14ac:dyDescent="0.3">
      <c r="A153" s="1294" t="s">
        <v>8453</v>
      </c>
      <c r="B153" s="1295"/>
      <c r="C153" s="1296"/>
      <c r="D153" s="1297"/>
      <c r="E153" s="1298"/>
      <c r="F153" s="1299"/>
      <c r="G153" s="1300"/>
      <c r="H153" s="1301">
        <v>1</v>
      </c>
      <c r="I153" s="1302">
        <v>0.56999999999999995</v>
      </c>
      <c r="J153" s="1303">
        <v>2</v>
      </c>
      <c r="K153" s="1304">
        <v>0.56000000000000005</v>
      </c>
      <c r="L153" s="1305">
        <v>2</v>
      </c>
      <c r="M153" s="1305">
        <v>21</v>
      </c>
      <c r="N153" s="1306">
        <v>7</v>
      </c>
      <c r="O153" s="1305" t="s">
        <v>8175</v>
      </c>
      <c r="P153" s="1307" t="s">
        <v>8454</v>
      </c>
      <c r="Q153" s="1308">
        <f t="shared" si="6"/>
        <v>1</v>
      </c>
      <c r="R153" s="1309">
        <f t="shared" si="6"/>
        <v>0.56999999999999995</v>
      </c>
      <c r="S153" s="1308">
        <f t="shared" si="7"/>
        <v>1</v>
      </c>
      <c r="T153" s="1309">
        <f t="shared" si="8"/>
        <v>0.56999999999999995</v>
      </c>
      <c r="U153" s="1385">
        <v>7</v>
      </c>
      <c r="V153" s="1386">
        <v>2</v>
      </c>
      <c r="W153" s="1386">
        <v>-5</v>
      </c>
      <c r="X153" s="1387">
        <v>0.2857142857142857</v>
      </c>
      <c r="Y153" s="1388"/>
    </row>
    <row r="154" spans="1:25" ht="14.4" customHeight="1" x14ac:dyDescent="0.3">
      <c r="A154" s="1294" t="s">
        <v>8455</v>
      </c>
      <c r="B154" s="1295">
        <v>1</v>
      </c>
      <c r="C154" s="1296">
        <v>1.22</v>
      </c>
      <c r="D154" s="1297">
        <v>3</v>
      </c>
      <c r="E154" s="1298">
        <v>1</v>
      </c>
      <c r="F154" s="1299">
        <v>1.6</v>
      </c>
      <c r="G154" s="1300">
        <v>10</v>
      </c>
      <c r="H154" s="1301"/>
      <c r="I154" s="1302"/>
      <c r="J154" s="1303"/>
      <c r="K154" s="1304">
        <v>1.6</v>
      </c>
      <c r="L154" s="1305">
        <v>4</v>
      </c>
      <c r="M154" s="1305">
        <v>39</v>
      </c>
      <c r="N154" s="1306">
        <v>13</v>
      </c>
      <c r="O154" s="1305" t="s">
        <v>8175</v>
      </c>
      <c r="P154" s="1307" t="s">
        <v>8456</v>
      </c>
      <c r="Q154" s="1308">
        <f t="shared" si="6"/>
        <v>-1</v>
      </c>
      <c r="R154" s="1309">
        <f t="shared" si="6"/>
        <v>-1.22</v>
      </c>
      <c r="S154" s="1308">
        <f t="shared" si="7"/>
        <v>-1</v>
      </c>
      <c r="T154" s="1309">
        <f t="shared" si="8"/>
        <v>-1.6</v>
      </c>
      <c r="U154" s="1385" t="s">
        <v>588</v>
      </c>
      <c r="V154" s="1386" t="s">
        <v>588</v>
      </c>
      <c r="W154" s="1386" t="s">
        <v>588</v>
      </c>
      <c r="X154" s="1387" t="s">
        <v>588</v>
      </c>
      <c r="Y154" s="1388"/>
    </row>
    <row r="155" spans="1:25" ht="14.4" customHeight="1" x14ac:dyDescent="0.3">
      <c r="A155" s="929" t="s">
        <v>8457</v>
      </c>
      <c r="B155" s="916">
        <v>1</v>
      </c>
      <c r="C155" s="917">
        <v>1.68</v>
      </c>
      <c r="D155" s="915">
        <v>5</v>
      </c>
      <c r="E155" s="928"/>
      <c r="F155" s="921"/>
      <c r="G155" s="912"/>
      <c r="H155" s="918">
        <v>2</v>
      </c>
      <c r="I155" s="919">
        <v>5.44</v>
      </c>
      <c r="J155" s="914">
        <v>24</v>
      </c>
      <c r="K155" s="922">
        <v>1.99</v>
      </c>
      <c r="L155" s="920">
        <v>6</v>
      </c>
      <c r="M155" s="920">
        <v>51</v>
      </c>
      <c r="N155" s="923">
        <v>17</v>
      </c>
      <c r="O155" s="920" t="s">
        <v>8175</v>
      </c>
      <c r="P155" s="924" t="s">
        <v>8458</v>
      </c>
      <c r="Q155" s="925">
        <f t="shared" si="6"/>
        <v>1</v>
      </c>
      <c r="R155" s="975">
        <f t="shared" si="6"/>
        <v>3.7600000000000007</v>
      </c>
      <c r="S155" s="925">
        <f t="shared" si="7"/>
        <v>2</v>
      </c>
      <c r="T155" s="975">
        <f t="shared" si="8"/>
        <v>5.44</v>
      </c>
      <c r="U155" s="1317">
        <v>34</v>
      </c>
      <c r="V155" s="916">
        <v>48</v>
      </c>
      <c r="W155" s="916">
        <v>14</v>
      </c>
      <c r="X155" s="1316">
        <v>1.411764705882353</v>
      </c>
      <c r="Y155" s="1315">
        <v>19</v>
      </c>
    </row>
    <row r="156" spans="1:25" ht="14.4" customHeight="1" x14ac:dyDescent="0.3">
      <c r="A156" s="1294" t="s">
        <v>8459</v>
      </c>
      <c r="B156" s="1295">
        <v>1</v>
      </c>
      <c r="C156" s="1296">
        <v>1.28</v>
      </c>
      <c r="D156" s="1297">
        <v>3</v>
      </c>
      <c r="E156" s="1298">
        <v>3</v>
      </c>
      <c r="F156" s="1299">
        <v>4.58</v>
      </c>
      <c r="G156" s="1300">
        <v>5.3</v>
      </c>
      <c r="H156" s="1301">
        <v>2</v>
      </c>
      <c r="I156" s="1302">
        <v>2.56</v>
      </c>
      <c r="J156" s="1313">
        <v>11.5</v>
      </c>
      <c r="K156" s="1304">
        <v>1.28</v>
      </c>
      <c r="L156" s="1305">
        <v>3</v>
      </c>
      <c r="M156" s="1305">
        <v>24</v>
      </c>
      <c r="N156" s="1306">
        <v>8</v>
      </c>
      <c r="O156" s="1305" t="s">
        <v>8175</v>
      </c>
      <c r="P156" s="1307" t="s">
        <v>8460</v>
      </c>
      <c r="Q156" s="1308">
        <f t="shared" si="6"/>
        <v>1</v>
      </c>
      <c r="R156" s="1309">
        <f t="shared" si="6"/>
        <v>1.28</v>
      </c>
      <c r="S156" s="1308">
        <f t="shared" si="7"/>
        <v>-1</v>
      </c>
      <c r="T156" s="1309">
        <f t="shared" si="8"/>
        <v>-2.02</v>
      </c>
      <c r="U156" s="1385">
        <v>16</v>
      </c>
      <c r="V156" s="1386">
        <v>23</v>
      </c>
      <c r="W156" s="1386">
        <v>7</v>
      </c>
      <c r="X156" s="1387">
        <v>1.4375</v>
      </c>
      <c r="Y156" s="1388">
        <v>11</v>
      </c>
    </row>
    <row r="157" spans="1:25" ht="14.4" customHeight="1" x14ac:dyDescent="0.3">
      <c r="A157" s="929" t="s">
        <v>8461</v>
      </c>
      <c r="B157" s="916">
        <v>4</v>
      </c>
      <c r="C157" s="917">
        <v>8.3800000000000008</v>
      </c>
      <c r="D157" s="915">
        <v>9.3000000000000007</v>
      </c>
      <c r="E157" s="928">
        <v>4</v>
      </c>
      <c r="F157" s="921">
        <v>9.9</v>
      </c>
      <c r="G157" s="912">
        <v>6.8</v>
      </c>
      <c r="H157" s="918">
        <v>12</v>
      </c>
      <c r="I157" s="919">
        <v>28.87</v>
      </c>
      <c r="J157" s="911">
        <v>10.3</v>
      </c>
      <c r="K157" s="922">
        <v>2.36</v>
      </c>
      <c r="L157" s="920">
        <v>4</v>
      </c>
      <c r="M157" s="920">
        <v>39</v>
      </c>
      <c r="N157" s="923">
        <v>13</v>
      </c>
      <c r="O157" s="920" t="s">
        <v>8175</v>
      </c>
      <c r="P157" s="924" t="s">
        <v>8462</v>
      </c>
      <c r="Q157" s="925">
        <f t="shared" si="6"/>
        <v>8</v>
      </c>
      <c r="R157" s="975">
        <f t="shared" si="6"/>
        <v>20.490000000000002</v>
      </c>
      <c r="S157" s="925">
        <f t="shared" si="7"/>
        <v>8</v>
      </c>
      <c r="T157" s="975">
        <f t="shared" si="8"/>
        <v>18.97</v>
      </c>
      <c r="U157" s="1317">
        <v>156</v>
      </c>
      <c r="V157" s="916">
        <v>123.60000000000001</v>
      </c>
      <c r="W157" s="916">
        <v>-32.399999999999991</v>
      </c>
      <c r="X157" s="1316">
        <v>0.79230769230769238</v>
      </c>
      <c r="Y157" s="1315">
        <v>23</v>
      </c>
    </row>
    <row r="158" spans="1:25" ht="14.4" customHeight="1" x14ac:dyDescent="0.3">
      <c r="A158" s="929" t="s">
        <v>8463</v>
      </c>
      <c r="B158" s="916">
        <v>4</v>
      </c>
      <c r="C158" s="917">
        <v>29.41</v>
      </c>
      <c r="D158" s="915">
        <v>20.8</v>
      </c>
      <c r="E158" s="928">
        <v>1</v>
      </c>
      <c r="F158" s="921">
        <v>4.8499999999999996</v>
      </c>
      <c r="G158" s="912">
        <v>9</v>
      </c>
      <c r="H158" s="918">
        <v>2</v>
      </c>
      <c r="I158" s="919">
        <v>11.87</v>
      </c>
      <c r="J158" s="914">
        <v>32.5</v>
      </c>
      <c r="K158" s="922">
        <v>4.8499999999999996</v>
      </c>
      <c r="L158" s="920">
        <v>5</v>
      </c>
      <c r="M158" s="920">
        <v>48</v>
      </c>
      <c r="N158" s="923">
        <v>16</v>
      </c>
      <c r="O158" s="920" t="s">
        <v>8175</v>
      </c>
      <c r="P158" s="924" t="s">
        <v>8464</v>
      </c>
      <c r="Q158" s="925">
        <f t="shared" si="6"/>
        <v>-2</v>
      </c>
      <c r="R158" s="975">
        <f t="shared" si="6"/>
        <v>-17.54</v>
      </c>
      <c r="S158" s="925">
        <f t="shared" si="7"/>
        <v>1</v>
      </c>
      <c r="T158" s="975">
        <f t="shared" si="8"/>
        <v>7.02</v>
      </c>
      <c r="U158" s="1317">
        <v>32</v>
      </c>
      <c r="V158" s="916">
        <v>65</v>
      </c>
      <c r="W158" s="916">
        <v>33</v>
      </c>
      <c r="X158" s="1316">
        <v>2.03125</v>
      </c>
      <c r="Y158" s="1315">
        <v>34</v>
      </c>
    </row>
    <row r="159" spans="1:25" ht="14.4" customHeight="1" x14ac:dyDescent="0.3">
      <c r="A159" s="1294" t="s">
        <v>8465</v>
      </c>
      <c r="B159" s="1295">
        <v>1</v>
      </c>
      <c r="C159" s="1296">
        <v>0.7</v>
      </c>
      <c r="D159" s="1297">
        <v>2</v>
      </c>
      <c r="E159" s="1301">
        <v>4</v>
      </c>
      <c r="F159" s="1302">
        <v>2.8</v>
      </c>
      <c r="G159" s="1303">
        <v>2.8</v>
      </c>
      <c r="H159" s="1305"/>
      <c r="I159" s="1299"/>
      <c r="J159" s="1300"/>
      <c r="K159" s="1304">
        <v>0.7</v>
      </c>
      <c r="L159" s="1305">
        <v>2</v>
      </c>
      <c r="M159" s="1305">
        <v>15</v>
      </c>
      <c r="N159" s="1306">
        <v>5</v>
      </c>
      <c r="O159" s="1305" t="s">
        <v>8175</v>
      </c>
      <c r="P159" s="1307" t="s">
        <v>8466</v>
      </c>
      <c r="Q159" s="1308">
        <f t="shared" si="6"/>
        <v>-1</v>
      </c>
      <c r="R159" s="1309">
        <f t="shared" si="6"/>
        <v>-0.7</v>
      </c>
      <c r="S159" s="1308">
        <f t="shared" si="7"/>
        <v>-4</v>
      </c>
      <c r="T159" s="1309">
        <f t="shared" si="8"/>
        <v>-2.8</v>
      </c>
      <c r="U159" s="1385" t="s">
        <v>588</v>
      </c>
      <c r="V159" s="1386" t="s">
        <v>588</v>
      </c>
      <c r="W159" s="1386" t="s">
        <v>588</v>
      </c>
      <c r="X159" s="1387" t="s">
        <v>588</v>
      </c>
      <c r="Y159" s="1388"/>
    </row>
    <row r="160" spans="1:25" ht="14.4" customHeight="1" x14ac:dyDescent="0.3">
      <c r="A160" s="929" t="s">
        <v>8467</v>
      </c>
      <c r="B160" s="916">
        <v>1</v>
      </c>
      <c r="C160" s="917">
        <v>0.88</v>
      </c>
      <c r="D160" s="915">
        <v>4</v>
      </c>
      <c r="E160" s="918">
        <v>3</v>
      </c>
      <c r="F160" s="919">
        <v>2.67</v>
      </c>
      <c r="G160" s="911">
        <v>4</v>
      </c>
      <c r="H160" s="920">
        <v>2</v>
      </c>
      <c r="I160" s="921">
        <v>1.75</v>
      </c>
      <c r="J160" s="912">
        <v>6</v>
      </c>
      <c r="K160" s="922">
        <v>0.88</v>
      </c>
      <c r="L160" s="920">
        <v>2</v>
      </c>
      <c r="M160" s="920">
        <v>21</v>
      </c>
      <c r="N160" s="923">
        <v>7</v>
      </c>
      <c r="O160" s="920" t="s">
        <v>8175</v>
      </c>
      <c r="P160" s="924" t="s">
        <v>8468</v>
      </c>
      <c r="Q160" s="925">
        <f t="shared" si="6"/>
        <v>1</v>
      </c>
      <c r="R160" s="975">
        <f t="shared" si="6"/>
        <v>0.87</v>
      </c>
      <c r="S160" s="925">
        <f t="shared" si="7"/>
        <v>-1</v>
      </c>
      <c r="T160" s="975">
        <f t="shared" si="8"/>
        <v>-0.91999999999999993</v>
      </c>
      <c r="U160" s="1317">
        <v>14</v>
      </c>
      <c r="V160" s="916">
        <v>12</v>
      </c>
      <c r="W160" s="916">
        <v>-2</v>
      </c>
      <c r="X160" s="1316">
        <v>0.8571428571428571</v>
      </c>
      <c r="Y160" s="1315">
        <v>3</v>
      </c>
    </row>
    <row r="161" spans="1:25" ht="14.4" customHeight="1" x14ac:dyDescent="0.3">
      <c r="A161" s="929" t="s">
        <v>8469</v>
      </c>
      <c r="B161" s="916"/>
      <c r="C161" s="917"/>
      <c r="D161" s="915"/>
      <c r="E161" s="918">
        <v>1</v>
      </c>
      <c r="F161" s="919">
        <v>3.99</v>
      </c>
      <c r="G161" s="911">
        <v>11</v>
      </c>
      <c r="H161" s="920"/>
      <c r="I161" s="921"/>
      <c r="J161" s="912"/>
      <c r="K161" s="922">
        <v>3.18</v>
      </c>
      <c r="L161" s="920">
        <v>4</v>
      </c>
      <c r="M161" s="920">
        <v>33</v>
      </c>
      <c r="N161" s="923">
        <v>11</v>
      </c>
      <c r="O161" s="920" t="s">
        <v>8175</v>
      </c>
      <c r="P161" s="924" t="s">
        <v>8470</v>
      </c>
      <c r="Q161" s="925">
        <f t="shared" si="6"/>
        <v>0</v>
      </c>
      <c r="R161" s="975">
        <f t="shared" si="6"/>
        <v>0</v>
      </c>
      <c r="S161" s="925">
        <f t="shared" si="7"/>
        <v>-1</v>
      </c>
      <c r="T161" s="975">
        <f t="shared" si="8"/>
        <v>-3.99</v>
      </c>
      <c r="U161" s="1317" t="s">
        <v>588</v>
      </c>
      <c r="V161" s="916" t="s">
        <v>588</v>
      </c>
      <c r="W161" s="916" t="s">
        <v>588</v>
      </c>
      <c r="X161" s="1316" t="s">
        <v>588</v>
      </c>
      <c r="Y161" s="1315"/>
    </row>
    <row r="162" spans="1:25" ht="14.4" customHeight="1" x14ac:dyDescent="0.3">
      <c r="A162" s="1294" t="s">
        <v>8471</v>
      </c>
      <c r="B162" s="1295"/>
      <c r="C162" s="1296"/>
      <c r="D162" s="1297"/>
      <c r="E162" s="1301">
        <v>2</v>
      </c>
      <c r="F162" s="1302">
        <v>0.78</v>
      </c>
      <c r="G162" s="1303">
        <v>5.5</v>
      </c>
      <c r="H162" s="1305"/>
      <c r="I162" s="1299"/>
      <c r="J162" s="1300"/>
      <c r="K162" s="1304">
        <v>0.39</v>
      </c>
      <c r="L162" s="1305">
        <v>2</v>
      </c>
      <c r="M162" s="1305">
        <v>15</v>
      </c>
      <c r="N162" s="1306">
        <v>5</v>
      </c>
      <c r="O162" s="1305" t="s">
        <v>8175</v>
      </c>
      <c r="P162" s="1307" t="s">
        <v>8472</v>
      </c>
      <c r="Q162" s="1308">
        <f t="shared" si="6"/>
        <v>0</v>
      </c>
      <c r="R162" s="1309">
        <f t="shared" si="6"/>
        <v>0</v>
      </c>
      <c r="S162" s="1308">
        <f t="shared" si="7"/>
        <v>-2</v>
      </c>
      <c r="T162" s="1309">
        <f t="shared" si="8"/>
        <v>-0.78</v>
      </c>
      <c r="U162" s="1385" t="s">
        <v>588</v>
      </c>
      <c r="V162" s="1386" t="s">
        <v>588</v>
      </c>
      <c r="W162" s="1386" t="s">
        <v>588</v>
      </c>
      <c r="X162" s="1387" t="s">
        <v>588</v>
      </c>
      <c r="Y162" s="1388"/>
    </row>
    <row r="163" spans="1:25" ht="14.4" customHeight="1" x14ac:dyDescent="0.3">
      <c r="A163" s="929" t="s">
        <v>8473</v>
      </c>
      <c r="B163" s="916">
        <v>1</v>
      </c>
      <c r="C163" s="917">
        <v>0.64</v>
      </c>
      <c r="D163" s="915">
        <v>2</v>
      </c>
      <c r="E163" s="918"/>
      <c r="F163" s="919"/>
      <c r="G163" s="911"/>
      <c r="H163" s="920">
        <v>1</v>
      </c>
      <c r="I163" s="921">
        <v>0.64</v>
      </c>
      <c r="J163" s="912">
        <v>5</v>
      </c>
      <c r="K163" s="922">
        <v>0.64</v>
      </c>
      <c r="L163" s="920">
        <v>2</v>
      </c>
      <c r="M163" s="920">
        <v>21</v>
      </c>
      <c r="N163" s="923">
        <v>7</v>
      </c>
      <c r="O163" s="920" t="s">
        <v>8175</v>
      </c>
      <c r="P163" s="924" t="s">
        <v>8474</v>
      </c>
      <c r="Q163" s="925">
        <f t="shared" si="6"/>
        <v>0</v>
      </c>
      <c r="R163" s="975">
        <f t="shared" si="6"/>
        <v>0</v>
      </c>
      <c r="S163" s="925">
        <f t="shared" si="7"/>
        <v>1</v>
      </c>
      <c r="T163" s="975">
        <f t="shared" si="8"/>
        <v>0.64</v>
      </c>
      <c r="U163" s="1317">
        <v>7</v>
      </c>
      <c r="V163" s="916">
        <v>5</v>
      </c>
      <c r="W163" s="916">
        <v>-2</v>
      </c>
      <c r="X163" s="1316">
        <v>0.7142857142857143</v>
      </c>
      <c r="Y163" s="1315"/>
    </row>
    <row r="164" spans="1:25" ht="14.4" customHeight="1" x14ac:dyDescent="0.3">
      <c r="A164" s="1294" t="s">
        <v>8475</v>
      </c>
      <c r="B164" s="1295"/>
      <c r="C164" s="1296"/>
      <c r="D164" s="1297"/>
      <c r="E164" s="1298">
        <v>1</v>
      </c>
      <c r="F164" s="1299">
        <v>0.28000000000000003</v>
      </c>
      <c r="G164" s="1300">
        <v>8</v>
      </c>
      <c r="H164" s="1301">
        <v>1</v>
      </c>
      <c r="I164" s="1302">
        <v>0.3</v>
      </c>
      <c r="J164" s="1303">
        <v>2</v>
      </c>
      <c r="K164" s="1304">
        <v>0.28000000000000003</v>
      </c>
      <c r="L164" s="1305">
        <v>1</v>
      </c>
      <c r="M164" s="1305">
        <v>9</v>
      </c>
      <c r="N164" s="1306">
        <v>3</v>
      </c>
      <c r="O164" s="1305" t="s">
        <v>8175</v>
      </c>
      <c r="P164" s="1307" t="s">
        <v>8476</v>
      </c>
      <c r="Q164" s="1308">
        <f t="shared" si="6"/>
        <v>1</v>
      </c>
      <c r="R164" s="1309">
        <f t="shared" si="6"/>
        <v>0.3</v>
      </c>
      <c r="S164" s="1308">
        <f t="shared" si="7"/>
        <v>0</v>
      </c>
      <c r="T164" s="1309">
        <f t="shared" si="8"/>
        <v>1.9999999999999962E-2</v>
      </c>
      <c r="U164" s="1385">
        <v>3</v>
      </c>
      <c r="V164" s="1386">
        <v>2</v>
      </c>
      <c r="W164" s="1386">
        <v>-1</v>
      </c>
      <c r="X164" s="1387">
        <v>0.66666666666666663</v>
      </c>
      <c r="Y164" s="1388"/>
    </row>
    <row r="165" spans="1:25" ht="14.4" customHeight="1" x14ac:dyDescent="0.3">
      <c r="A165" s="929" t="s">
        <v>8477</v>
      </c>
      <c r="B165" s="916"/>
      <c r="C165" s="917"/>
      <c r="D165" s="915"/>
      <c r="E165" s="928"/>
      <c r="F165" s="921"/>
      <c r="G165" s="912"/>
      <c r="H165" s="918">
        <v>3</v>
      </c>
      <c r="I165" s="919">
        <v>1.34</v>
      </c>
      <c r="J165" s="911">
        <v>2.2999999999999998</v>
      </c>
      <c r="K165" s="922">
        <v>0.42</v>
      </c>
      <c r="L165" s="920">
        <v>2</v>
      </c>
      <c r="M165" s="920">
        <v>15</v>
      </c>
      <c r="N165" s="923">
        <v>5</v>
      </c>
      <c r="O165" s="920" t="s">
        <v>8175</v>
      </c>
      <c r="P165" s="924" t="s">
        <v>8478</v>
      </c>
      <c r="Q165" s="925">
        <f t="shared" si="6"/>
        <v>3</v>
      </c>
      <c r="R165" s="975">
        <f t="shared" si="6"/>
        <v>1.34</v>
      </c>
      <c r="S165" s="925">
        <f t="shared" si="7"/>
        <v>3</v>
      </c>
      <c r="T165" s="975">
        <f t="shared" si="8"/>
        <v>1.34</v>
      </c>
      <c r="U165" s="1317">
        <v>15</v>
      </c>
      <c r="V165" s="916">
        <v>6.8999999999999995</v>
      </c>
      <c r="W165" s="916">
        <v>-8.1000000000000014</v>
      </c>
      <c r="X165" s="1316">
        <v>0.45999999999999996</v>
      </c>
      <c r="Y165" s="1315"/>
    </row>
    <row r="166" spans="1:25" ht="14.4" customHeight="1" x14ac:dyDescent="0.3">
      <c r="A166" s="929" t="s">
        <v>8479</v>
      </c>
      <c r="B166" s="916">
        <v>1</v>
      </c>
      <c r="C166" s="917">
        <v>1.89</v>
      </c>
      <c r="D166" s="915">
        <v>9</v>
      </c>
      <c r="E166" s="928"/>
      <c r="F166" s="921"/>
      <c r="G166" s="912"/>
      <c r="H166" s="918"/>
      <c r="I166" s="919"/>
      <c r="J166" s="911"/>
      <c r="K166" s="922">
        <v>1.3</v>
      </c>
      <c r="L166" s="920">
        <v>2</v>
      </c>
      <c r="M166" s="920">
        <v>21</v>
      </c>
      <c r="N166" s="923">
        <v>7</v>
      </c>
      <c r="O166" s="920" t="s">
        <v>8175</v>
      </c>
      <c r="P166" s="924" t="s">
        <v>8480</v>
      </c>
      <c r="Q166" s="925">
        <f t="shared" si="6"/>
        <v>-1</v>
      </c>
      <c r="R166" s="975">
        <f t="shared" si="6"/>
        <v>-1.89</v>
      </c>
      <c r="S166" s="925">
        <f t="shared" si="7"/>
        <v>0</v>
      </c>
      <c r="T166" s="975">
        <f t="shared" si="8"/>
        <v>0</v>
      </c>
      <c r="U166" s="1317" t="s">
        <v>588</v>
      </c>
      <c r="V166" s="916" t="s">
        <v>588</v>
      </c>
      <c r="W166" s="916" t="s">
        <v>588</v>
      </c>
      <c r="X166" s="1316" t="s">
        <v>588</v>
      </c>
      <c r="Y166" s="1315"/>
    </row>
    <row r="167" spans="1:25" ht="14.4" customHeight="1" x14ac:dyDescent="0.3">
      <c r="A167" s="1294" t="s">
        <v>8481</v>
      </c>
      <c r="B167" s="1295"/>
      <c r="C167" s="1296"/>
      <c r="D167" s="1297"/>
      <c r="E167" s="1298"/>
      <c r="F167" s="1299"/>
      <c r="G167" s="1300"/>
      <c r="H167" s="1301">
        <v>2</v>
      </c>
      <c r="I167" s="1302">
        <v>0.85</v>
      </c>
      <c r="J167" s="1303">
        <v>1.5</v>
      </c>
      <c r="K167" s="1304">
        <v>0.56999999999999995</v>
      </c>
      <c r="L167" s="1305">
        <v>2</v>
      </c>
      <c r="M167" s="1305">
        <v>15</v>
      </c>
      <c r="N167" s="1306">
        <v>5</v>
      </c>
      <c r="O167" s="1305" t="s">
        <v>8175</v>
      </c>
      <c r="P167" s="1307" t="s">
        <v>8482</v>
      </c>
      <c r="Q167" s="1308">
        <f t="shared" si="6"/>
        <v>2</v>
      </c>
      <c r="R167" s="1309">
        <f t="shared" si="6"/>
        <v>0.85</v>
      </c>
      <c r="S167" s="1308">
        <f t="shared" si="7"/>
        <v>2</v>
      </c>
      <c r="T167" s="1309">
        <f t="shared" si="8"/>
        <v>0.85</v>
      </c>
      <c r="U167" s="1385">
        <v>10</v>
      </c>
      <c r="V167" s="1386">
        <v>3</v>
      </c>
      <c r="W167" s="1386">
        <v>-7</v>
      </c>
      <c r="X167" s="1387">
        <v>0.3</v>
      </c>
      <c r="Y167" s="1388"/>
    </row>
    <row r="168" spans="1:25" ht="14.4" customHeight="1" x14ac:dyDescent="0.3">
      <c r="A168" s="1294" t="s">
        <v>8483</v>
      </c>
      <c r="B168" s="1295"/>
      <c r="C168" s="1296"/>
      <c r="D168" s="1297"/>
      <c r="E168" s="1301">
        <v>1</v>
      </c>
      <c r="F168" s="1302">
        <v>0.64</v>
      </c>
      <c r="G168" s="1303">
        <v>2</v>
      </c>
      <c r="H168" s="1305"/>
      <c r="I168" s="1299"/>
      <c r="J168" s="1300"/>
      <c r="K168" s="1304">
        <v>0.64</v>
      </c>
      <c r="L168" s="1305">
        <v>1</v>
      </c>
      <c r="M168" s="1305">
        <v>12</v>
      </c>
      <c r="N168" s="1306">
        <v>4</v>
      </c>
      <c r="O168" s="1305" t="s">
        <v>8175</v>
      </c>
      <c r="P168" s="1307" t="s">
        <v>8484</v>
      </c>
      <c r="Q168" s="1308">
        <f t="shared" si="6"/>
        <v>0</v>
      </c>
      <c r="R168" s="1309">
        <f t="shared" si="6"/>
        <v>0</v>
      </c>
      <c r="S168" s="1308">
        <f t="shared" si="7"/>
        <v>-1</v>
      </c>
      <c r="T168" s="1309">
        <f t="shared" si="8"/>
        <v>-0.64</v>
      </c>
      <c r="U168" s="1385" t="s">
        <v>588</v>
      </c>
      <c r="V168" s="1386" t="s">
        <v>588</v>
      </c>
      <c r="W168" s="1386" t="s">
        <v>588</v>
      </c>
      <c r="X168" s="1387" t="s">
        <v>588</v>
      </c>
      <c r="Y168" s="1388"/>
    </row>
    <row r="169" spans="1:25" ht="14.4" customHeight="1" x14ac:dyDescent="0.3">
      <c r="A169" s="929" t="s">
        <v>8485</v>
      </c>
      <c r="B169" s="916">
        <v>1</v>
      </c>
      <c r="C169" s="917">
        <v>0.88</v>
      </c>
      <c r="D169" s="915">
        <v>4</v>
      </c>
      <c r="E169" s="918"/>
      <c r="F169" s="919"/>
      <c r="G169" s="911"/>
      <c r="H169" s="920"/>
      <c r="I169" s="921"/>
      <c r="J169" s="912"/>
      <c r="K169" s="922">
        <v>0.88</v>
      </c>
      <c r="L169" s="920">
        <v>2</v>
      </c>
      <c r="M169" s="920">
        <v>18</v>
      </c>
      <c r="N169" s="923">
        <v>6</v>
      </c>
      <c r="O169" s="920" t="s">
        <v>8175</v>
      </c>
      <c r="P169" s="924" t="s">
        <v>8484</v>
      </c>
      <c r="Q169" s="925">
        <f t="shared" si="6"/>
        <v>-1</v>
      </c>
      <c r="R169" s="975">
        <f t="shared" si="6"/>
        <v>-0.88</v>
      </c>
      <c r="S169" s="925">
        <f t="shared" si="7"/>
        <v>0</v>
      </c>
      <c r="T169" s="975">
        <f t="shared" si="8"/>
        <v>0</v>
      </c>
      <c r="U169" s="1317" t="s">
        <v>588</v>
      </c>
      <c r="V169" s="916" t="s">
        <v>588</v>
      </c>
      <c r="W169" s="916" t="s">
        <v>588</v>
      </c>
      <c r="X169" s="1316" t="s">
        <v>588</v>
      </c>
      <c r="Y169" s="1315"/>
    </row>
    <row r="170" spans="1:25" ht="14.4" customHeight="1" x14ac:dyDescent="0.3">
      <c r="A170" s="1294" t="s">
        <v>8486</v>
      </c>
      <c r="B170" s="1310">
        <v>3</v>
      </c>
      <c r="C170" s="1311">
        <v>1.75</v>
      </c>
      <c r="D170" s="1312">
        <v>9.3000000000000007</v>
      </c>
      <c r="E170" s="1298"/>
      <c r="F170" s="1299"/>
      <c r="G170" s="1300"/>
      <c r="H170" s="1305"/>
      <c r="I170" s="1299"/>
      <c r="J170" s="1300"/>
      <c r="K170" s="1304">
        <v>0.57999999999999996</v>
      </c>
      <c r="L170" s="1305">
        <v>4</v>
      </c>
      <c r="M170" s="1305">
        <v>36</v>
      </c>
      <c r="N170" s="1306">
        <v>12</v>
      </c>
      <c r="O170" s="1305" t="s">
        <v>8175</v>
      </c>
      <c r="P170" s="1307" t="s">
        <v>8487</v>
      </c>
      <c r="Q170" s="1308">
        <f t="shared" si="6"/>
        <v>-3</v>
      </c>
      <c r="R170" s="1309">
        <f t="shared" si="6"/>
        <v>-1.75</v>
      </c>
      <c r="S170" s="1308">
        <f t="shared" si="7"/>
        <v>0</v>
      </c>
      <c r="T170" s="1309">
        <f t="shared" si="8"/>
        <v>0</v>
      </c>
      <c r="U170" s="1385" t="s">
        <v>588</v>
      </c>
      <c r="V170" s="1386" t="s">
        <v>588</v>
      </c>
      <c r="W170" s="1386" t="s">
        <v>588</v>
      </c>
      <c r="X170" s="1387" t="s">
        <v>588</v>
      </c>
      <c r="Y170" s="1388"/>
    </row>
    <row r="171" spans="1:25" ht="14.4" customHeight="1" x14ac:dyDescent="0.3">
      <c r="A171" s="929" t="s">
        <v>8488</v>
      </c>
      <c r="B171" s="926"/>
      <c r="C171" s="927"/>
      <c r="D171" s="913"/>
      <c r="E171" s="928">
        <v>1</v>
      </c>
      <c r="F171" s="921">
        <v>0.67</v>
      </c>
      <c r="G171" s="912">
        <v>6</v>
      </c>
      <c r="H171" s="920"/>
      <c r="I171" s="921"/>
      <c r="J171" s="912"/>
      <c r="K171" s="922">
        <v>0.67</v>
      </c>
      <c r="L171" s="920">
        <v>4</v>
      </c>
      <c r="M171" s="920">
        <v>33</v>
      </c>
      <c r="N171" s="923">
        <v>11</v>
      </c>
      <c r="O171" s="920" t="s">
        <v>8175</v>
      </c>
      <c r="P171" s="924" t="s">
        <v>8489</v>
      </c>
      <c r="Q171" s="925">
        <f t="shared" si="6"/>
        <v>0</v>
      </c>
      <c r="R171" s="975">
        <f t="shared" si="6"/>
        <v>0</v>
      </c>
      <c r="S171" s="925">
        <f t="shared" si="7"/>
        <v>-1</v>
      </c>
      <c r="T171" s="975">
        <f t="shared" si="8"/>
        <v>-0.67</v>
      </c>
      <c r="U171" s="1317" t="s">
        <v>588</v>
      </c>
      <c r="V171" s="916" t="s">
        <v>588</v>
      </c>
      <c r="W171" s="916" t="s">
        <v>588</v>
      </c>
      <c r="X171" s="1316" t="s">
        <v>588</v>
      </c>
      <c r="Y171" s="1315"/>
    </row>
    <row r="172" spans="1:25" ht="14.4" customHeight="1" x14ac:dyDescent="0.3">
      <c r="A172" s="1294" t="s">
        <v>8490</v>
      </c>
      <c r="B172" s="1295"/>
      <c r="C172" s="1296"/>
      <c r="D172" s="1297"/>
      <c r="E172" s="1301">
        <v>1</v>
      </c>
      <c r="F172" s="1302">
        <v>0.27</v>
      </c>
      <c r="G172" s="1303">
        <v>3</v>
      </c>
      <c r="H172" s="1305"/>
      <c r="I172" s="1299"/>
      <c r="J172" s="1300"/>
      <c r="K172" s="1304">
        <v>1.26</v>
      </c>
      <c r="L172" s="1305">
        <v>14</v>
      </c>
      <c r="M172" s="1305">
        <v>20</v>
      </c>
      <c r="N172" s="1306">
        <v>17</v>
      </c>
      <c r="O172" s="1305" t="s">
        <v>8175</v>
      </c>
      <c r="P172" s="1307" t="s">
        <v>8491</v>
      </c>
      <c r="Q172" s="1308">
        <f t="shared" si="6"/>
        <v>0</v>
      </c>
      <c r="R172" s="1309">
        <f t="shared" si="6"/>
        <v>0</v>
      </c>
      <c r="S172" s="1308">
        <f t="shared" si="7"/>
        <v>-1</v>
      </c>
      <c r="T172" s="1309">
        <f t="shared" si="8"/>
        <v>-0.27</v>
      </c>
      <c r="U172" s="1385" t="s">
        <v>588</v>
      </c>
      <c r="V172" s="1386" t="s">
        <v>588</v>
      </c>
      <c r="W172" s="1386" t="s">
        <v>588</v>
      </c>
      <c r="X172" s="1387" t="s">
        <v>588</v>
      </c>
      <c r="Y172" s="1388"/>
    </row>
    <row r="173" spans="1:25" ht="14.4" customHeight="1" x14ac:dyDescent="0.3">
      <c r="A173" s="1294" t="s">
        <v>8492</v>
      </c>
      <c r="B173" s="1310">
        <v>2</v>
      </c>
      <c r="C173" s="1311">
        <v>12.15</v>
      </c>
      <c r="D173" s="1312">
        <v>17.5</v>
      </c>
      <c r="E173" s="1298">
        <v>2</v>
      </c>
      <c r="F173" s="1299">
        <v>9.57</v>
      </c>
      <c r="G173" s="1300">
        <v>20</v>
      </c>
      <c r="H173" s="1305"/>
      <c r="I173" s="1299"/>
      <c r="J173" s="1300"/>
      <c r="K173" s="1304">
        <v>4.79</v>
      </c>
      <c r="L173" s="1305">
        <v>5</v>
      </c>
      <c r="M173" s="1305">
        <v>42</v>
      </c>
      <c r="N173" s="1306">
        <v>14</v>
      </c>
      <c r="O173" s="1305" t="s">
        <v>8175</v>
      </c>
      <c r="P173" s="1307" t="s">
        <v>8493</v>
      </c>
      <c r="Q173" s="1308">
        <f t="shared" si="6"/>
        <v>-2</v>
      </c>
      <c r="R173" s="1309">
        <f t="shared" si="6"/>
        <v>-12.15</v>
      </c>
      <c r="S173" s="1308">
        <f t="shared" si="7"/>
        <v>-2</v>
      </c>
      <c r="T173" s="1309">
        <f t="shared" si="8"/>
        <v>-9.57</v>
      </c>
      <c r="U173" s="1385" t="s">
        <v>588</v>
      </c>
      <c r="V173" s="1386" t="s">
        <v>588</v>
      </c>
      <c r="W173" s="1386" t="s">
        <v>588</v>
      </c>
      <c r="X173" s="1387" t="s">
        <v>588</v>
      </c>
      <c r="Y173" s="1388"/>
    </row>
    <row r="174" spans="1:25" ht="14.4" customHeight="1" x14ac:dyDescent="0.3">
      <c r="A174" s="929" t="s">
        <v>8494</v>
      </c>
      <c r="B174" s="926">
        <v>12</v>
      </c>
      <c r="C174" s="927">
        <v>57.44</v>
      </c>
      <c r="D174" s="913">
        <v>9.3000000000000007</v>
      </c>
      <c r="E174" s="928">
        <v>9</v>
      </c>
      <c r="F174" s="921">
        <v>41.96</v>
      </c>
      <c r="G174" s="912">
        <v>7.9</v>
      </c>
      <c r="H174" s="920">
        <v>3</v>
      </c>
      <c r="I174" s="921">
        <v>14.36</v>
      </c>
      <c r="J174" s="912">
        <v>11.7</v>
      </c>
      <c r="K174" s="922">
        <v>4.79</v>
      </c>
      <c r="L174" s="920">
        <v>5</v>
      </c>
      <c r="M174" s="920">
        <v>42</v>
      </c>
      <c r="N174" s="923">
        <v>14</v>
      </c>
      <c r="O174" s="920" t="s">
        <v>8175</v>
      </c>
      <c r="P174" s="924" t="s">
        <v>8493</v>
      </c>
      <c r="Q174" s="925">
        <f t="shared" si="6"/>
        <v>-9</v>
      </c>
      <c r="R174" s="975">
        <f t="shared" si="6"/>
        <v>-43.08</v>
      </c>
      <c r="S174" s="925">
        <f t="shared" si="7"/>
        <v>-6</v>
      </c>
      <c r="T174" s="975">
        <f t="shared" si="8"/>
        <v>-27.6</v>
      </c>
      <c r="U174" s="1317">
        <v>42</v>
      </c>
      <c r="V174" s="916">
        <v>35.099999999999994</v>
      </c>
      <c r="W174" s="916">
        <v>-6.9000000000000057</v>
      </c>
      <c r="X174" s="1316">
        <v>0.83571428571428563</v>
      </c>
      <c r="Y174" s="1315">
        <v>7</v>
      </c>
    </row>
    <row r="175" spans="1:25" ht="14.4" customHeight="1" x14ac:dyDescent="0.3">
      <c r="A175" s="929" t="s">
        <v>8495</v>
      </c>
      <c r="B175" s="926">
        <v>12</v>
      </c>
      <c r="C175" s="927">
        <v>106.78</v>
      </c>
      <c r="D175" s="913">
        <v>17.399999999999999</v>
      </c>
      <c r="E175" s="928">
        <v>13</v>
      </c>
      <c r="F175" s="921">
        <v>120.71</v>
      </c>
      <c r="G175" s="912">
        <v>17.600000000000001</v>
      </c>
      <c r="H175" s="920">
        <v>8</v>
      </c>
      <c r="I175" s="921">
        <v>72.709999999999994</v>
      </c>
      <c r="J175" s="912">
        <v>12.5</v>
      </c>
      <c r="K175" s="922">
        <v>9.14</v>
      </c>
      <c r="L175" s="920">
        <v>7</v>
      </c>
      <c r="M175" s="920">
        <v>66</v>
      </c>
      <c r="N175" s="923">
        <v>22</v>
      </c>
      <c r="O175" s="920" t="s">
        <v>8175</v>
      </c>
      <c r="P175" s="924" t="s">
        <v>8493</v>
      </c>
      <c r="Q175" s="925">
        <f t="shared" si="6"/>
        <v>-4</v>
      </c>
      <c r="R175" s="975">
        <f t="shared" si="6"/>
        <v>-34.070000000000007</v>
      </c>
      <c r="S175" s="925">
        <f t="shared" si="7"/>
        <v>-5</v>
      </c>
      <c r="T175" s="975">
        <f t="shared" si="8"/>
        <v>-48</v>
      </c>
      <c r="U175" s="1317">
        <v>176</v>
      </c>
      <c r="V175" s="916">
        <v>100</v>
      </c>
      <c r="W175" s="916">
        <v>-76</v>
      </c>
      <c r="X175" s="1316">
        <v>0.56818181818181823</v>
      </c>
      <c r="Y175" s="1315">
        <v>4</v>
      </c>
    </row>
    <row r="176" spans="1:25" ht="14.4" customHeight="1" x14ac:dyDescent="0.3">
      <c r="A176" s="1294" t="s">
        <v>8496</v>
      </c>
      <c r="B176" s="1295">
        <v>5</v>
      </c>
      <c r="C176" s="1296">
        <v>21.18</v>
      </c>
      <c r="D176" s="1297">
        <v>15.2</v>
      </c>
      <c r="E176" s="1301">
        <v>4</v>
      </c>
      <c r="F176" s="1302">
        <v>16.260000000000002</v>
      </c>
      <c r="G176" s="1303">
        <v>7.8</v>
      </c>
      <c r="H176" s="1305">
        <v>4</v>
      </c>
      <c r="I176" s="1299">
        <v>15.56</v>
      </c>
      <c r="J176" s="1300">
        <v>6.3</v>
      </c>
      <c r="K176" s="1304">
        <v>4.07</v>
      </c>
      <c r="L176" s="1305">
        <v>5</v>
      </c>
      <c r="M176" s="1305">
        <v>45</v>
      </c>
      <c r="N176" s="1306">
        <v>15</v>
      </c>
      <c r="O176" s="1305" t="s">
        <v>8175</v>
      </c>
      <c r="P176" s="1307" t="s">
        <v>8497</v>
      </c>
      <c r="Q176" s="1308">
        <f t="shared" si="6"/>
        <v>-1</v>
      </c>
      <c r="R176" s="1309">
        <f t="shared" si="6"/>
        <v>-5.6199999999999992</v>
      </c>
      <c r="S176" s="1308">
        <f t="shared" si="7"/>
        <v>0</v>
      </c>
      <c r="T176" s="1309">
        <f t="shared" si="8"/>
        <v>-0.70000000000000107</v>
      </c>
      <c r="U176" s="1385">
        <v>60</v>
      </c>
      <c r="V176" s="1386">
        <v>25.2</v>
      </c>
      <c r="W176" s="1386">
        <v>-34.799999999999997</v>
      </c>
      <c r="X176" s="1387">
        <v>0.42</v>
      </c>
      <c r="Y176" s="1388"/>
    </row>
    <row r="177" spans="1:25" ht="14.4" customHeight="1" x14ac:dyDescent="0.3">
      <c r="A177" s="929" t="s">
        <v>8498</v>
      </c>
      <c r="B177" s="916">
        <v>21</v>
      </c>
      <c r="C177" s="917">
        <v>85.57</v>
      </c>
      <c r="D177" s="915">
        <v>10.8</v>
      </c>
      <c r="E177" s="918">
        <v>24</v>
      </c>
      <c r="F177" s="919">
        <v>95.24</v>
      </c>
      <c r="G177" s="911">
        <v>7.9</v>
      </c>
      <c r="H177" s="920">
        <v>22</v>
      </c>
      <c r="I177" s="921">
        <v>89.31</v>
      </c>
      <c r="J177" s="912">
        <v>12.1</v>
      </c>
      <c r="K177" s="922">
        <v>4.07</v>
      </c>
      <c r="L177" s="920">
        <v>5</v>
      </c>
      <c r="M177" s="920">
        <v>45</v>
      </c>
      <c r="N177" s="923">
        <v>15</v>
      </c>
      <c r="O177" s="920" t="s">
        <v>8175</v>
      </c>
      <c r="P177" s="924" t="s">
        <v>8499</v>
      </c>
      <c r="Q177" s="925">
        <f t="shared" si="6"/>
        <v>1</v>
      </c>
      <c r="R177" s="975">
        <f t="shared" si="6"/>
        <v>3.7400000000000091</v>
      </c>
      <c r="S177" s="925">
        <f t="shared" si="7"/>
        <v>-2</v>
      </c>
      <c r="T177" s="975">
        <f t="shared" si="8"/>
        <v>-5.9299999999999926</v>
      </c>
      <c r="U177" s="1317">
        <v>330</v>
      </c>
      <c r="V177" s="916">
        <v>266.2</v>
      </c>
      <c r="W177" s="916">
        <v>-63.800000000000011</v>
      </c>
      <c r="X177" s="1316">
        <v>0.80666666666666664</v>
      </c>
      <c r="Y177" s="1315">
        <v>42</v>
      </c>
    </row>
    <row r="178" spans="1:25" ht="14.4" customHeight="1" x14ac:dyDescent="0.3">
      <c r="A178" s="929" t="s">
        <v>8500</v>
      </c>
      <c r="B178" s="916">
        <v>7</v>
      </c>
      <c r="C178" s="917">
        <v>54.77</v>
      </c>
      <c r="D178" s="915">
        <v>14.9</v>
      </c>
      <c r="E178" s="918">
        <v>15</v>
      </c>
      <c r="F178" s="919">
        <v>105.53</v>
      </c>
      <c r="G178" s="911">
        <v>16.899999999999999</v>
      </c>
      <c r="H178" s="920">
        <v>14</v>
      </c>
      <c r="I178" s="921">
        <v>109.8</v>
      </c>
      <c r="J178" s="914">
        <v>19</v>
      </c>
      <c r="K178" s="922">
        <v>6.6</v>
      </c>
      <c r="L178" s="920">
        <v>6</v>
      </c>
      <c r="M178" s="920">
        <v>51</v>
      </c>
      <c r="N178" s="923">
        <v>17</v>
      </c>
      <c r="O178" s="920" t="s">
        <v>8175</v>
      </c>
      <c r="P178" s="924" t="s">
        <v>8501</v>
      </c>
      <c r="Q178" s="925">
        <f t="shared" si="6"/>
        <v>7</v>
      </c>
      <c r="R178" s="975">
        <f t="shared" si="6"/>
        <v>55.029999999999994</v>
      </c>
      <c r="S178" s="925">
        <f t="shared" si="7"/>
        <v>-1</v>
      </c>
      <c r="T178" s="975">
        <f t="shared" si="8"/>
        <v>4.269999999999996</v>
      </c>
      <c r="U178" s="1317">
        <v>238</v>
      </c>
      <c r="V178" s="916">
        <v>266</v>
      </c>
      <c r="W178" s="916">
        <v>28</v>
      </c>
      <c r="X178" s="1316">
        <v>1.1176470588235294</v>
      </c>
      <c r="Y178" s="1315">
        <v>90</v>
      </c>
    </row>
    <row r="179" spans="1:25" ht="14.4" customHeight="1" x14ac:dyDescent="0.3">
      <c r="A179" s="1294" t="s">
        <v>8502</v>
      </c>
      <c r="B179" s="1295">
        <v>1</v>
      </c>
      <c r="C179" s="1296">
        <v>37.479999999999997</v>
      </c>
      <c r="D179" s="1297">
        <v>50</v>
      </c>
      <c r="E179" s="1298"/>
      <c r="F179" s="1299"/>
      <c r="G179" s="1300"/>
      <c r="H179" s="1301">
        <v>1</v>
      </c>
      <c r="I179" s="1302">
        <v>37.340000000000003</v>
      </c>
      <c r="J179" s="1313">
        <v>47</v>
      </c>
      <c r="K179" s="1304">
        <v>37.340000000000003</v>
      </c>
      <c r="L179" s="1305">
        <v>22</v>
      </c>
      <c r="M179" s="1305">
        <v>132</v>
      </c>
      <c r="N179" s="1306">
        <v>44</v>
      </c>
      <c r="O179" s="1305" t="s">
        <v>8175</v>
      </c>
      <c r="P179" s="1307" t="s">
        <v>8503</v>
      </c>
      <c r="Q179" s="1308">
        <f t="shared" si="6"/>
        <v>0</v>
      </c>
      <c r="R179" s="1309">
        <f t="shared" si="6"/>
        <v>-0.13999999999999346</v>
      </c>
      <c r="S179" s="1308">
        <f t="shared" si="7"/>
        <v>1</v>
      </c>
      <c r="T179" s="1309">
        <f t="shared" si="8"/>
        <v>37.340000000000003</v>
      </c>
      <c r="U179" s="1385">
        <v>44</v>
      </c>
      <c r="V179" s="1386">
        <v>47</v>
      </c>
      <c r="W179" s="1386">
        <v>3</v>
      </c>
      <c r="X179" s="1387">
        <v>1.0681818181818181</v>
      </c>
      <c r="Y179" s="1388">
        <v>3</v>
      </c>
    </row>
    <row r="180" spans="1:25" ht="14.4" customHeight="1" x14ac:dyDescent="0.3">
      <c r="A180" s="1294" t="s">
        <v>8504</v>
      </c>
      <c r="B180" s="1310">
        <v>1</v>
      </c>
      <c r="C180" s="1311">
        <v>23.68</v>
      </c>
      <c r="D180" s="1312">
        <v>25</v>
      </c>
      <c r="E180" s="1298"/>
      <c r="F180" s="1299"/>
      <c r="G180" s="1300"/>
      <c r="H180" s="1305"/>
      <c r="I180" s="1299"/>
      <c r="J180" s="1300"/>
      <c r="K180" s="1304">
        <v>23.68</v>
      </c>
      <c r="L180" s="1305">
        <v>11</v>
      </c>
      <c r="M180" s="1305">
        <v>87</v>
      </c>
      <c r="N180" s="1306">
        <v>29</v>
      </c>
      <c r="O180" s="1305" t="s">
        <v>8175</v>
      </c>
      <c r="P180" s="1307" t="s">
        <v>8505</v>
      </c>
      <c r="Q180" s="1308">
        <f t="shared" si="6"/>
        <v>-1</v>
      </c>
      <c r="R180" s="1309">
        <f t="shared" si="6"/>
        <v>-23.68</v>
      </c>
      <c r="S180" s="1308">
        <f t="shared" si="7"/>
        <v>0</v>
      </c>
      <c r="T180" s="1309">
        <f t="shared" si="8"/>
        <v>0</v>
      </c>
      <c r="U180" s="1385" t="s">
        <v>588</v>
      </c>
      <c r="V180" s="1386" t="s">
        <v>588</v>
      </c>
      <c r="W180" s="1386" t="s">
        <v>588</v>
      </c>
      <c r="X180" s="1387" t="s">
        <v>588</v>
      </c>
      <c r="Y180" s="1388"/>
    </row>
    <row r="181" spans="1:25" ht="14.4" customHeight="1" x14ac:dyDescent="0.3">
      <c r="A181" s="929" t="s">
        <v>8506</v>
      </c>
      <c r="B181" s="926">
        <v>2</v>
      </c>
      <c r="C181" s="927">
        <v>47.36</v>
      </c>
      <c r="D181" s="913">
        <v>36</v>
      </c>
      <c r="E181" s="928"/>
      <c r="F181" s="921"/>
      <c r="G181" s="912"/>
      <c r="H181" s="920">
        <v>1</v>
      </c>
      <c r="I181" s="921">
        <v>26.28</v>
      </c>
      <c r="J181" s="914">
        <v>60</v>
      </c>
      <c r="K181" s="922">
        <v>23.68</v>
      </c>
      <c r="L181" s="920">
        <v>11</v>
      </c>
      <c r="M181" s="920">
        <v>87</v>
      </c>
      <c r="N181" s="923">
        <v>29</v>
      </c>
      <c r="O181" s="920" t="s">
        <v>8175</v>
      </c>
      <c r="P181" s="924" t="s">
        <v>8505</v>
      </c>
      <c r="Q181" s="925">
        <f t="shared" si="6"/>
        <v>-1</v>
      </c>
      <c r="R181" s="975">
        <f t="shared" si="6"/>
        <v>-21.08</v>
      </c>
      <c r="S181" s="925">
        <f t="shared" si="7"/>
        <v>1</v>
      </c>
      <c r="T181" s="975">
        <f t="shared" si="8"/>
        <v>26.28</v>
      </c>
      <c r="U181" s="1317">
        <v>29</v>
      </c>
      <c r="V181" s="916">
        <v>60</v>
      </c>
      <c r="W181" s="916">
        <v>31</v>
      </c>
      <c r="X181" s="1316">
        <v>2.0689655172413794</v>
      </c>
      <c r="Y181" s="1315">
        <v>31</v>
      </c>
    </row>
    <row r="182" spans="1:25" ht="14.4" customHeight="1" x14ac:dyDescent="0.3">
      <c r="A182" s="1294" t="s">
        <v>8507</v>
      </c>
      <c r="B182" s="1295"/>
      <c r="C182" s="1296"/>
      <c r="D182" s="1297"/>
      <c r="E182" s="1298">
        <v>1</v>
      </c>
      <c r="F182" s="1299">
        <v>25.24</v>
      </c>
      <c r="G182" s="1300">
        <v>35</v>
      </c>
      <c r="H182" s="1301">
        <v>1</v>
      </c>
      <c r="I182" s="1302">
        <v>17.34</v>
      </c>
      <c r="J182" s="1303">
        <v>10</v>
      </c>
      <c r="K182" s="1304">
        <v>17.34</v>
      </c>
      <c r="L182" s="1305">
        <v>7</v>
      </c>
      <c r="M182" s="1305">
        <v>60</v>
      </c>
      <c r="N182" s="1306">
        <v>20</v>
      </c>
      <c r="O182" s="1305" t="s">
        <v>8175</v>
      </c>
      <c r="P182" s="1307" t="s">
        <v>8508</v>
      </c>
      <c r="Q182" s="1308">
        <f t="shared" si="6"/>
        <v>1</v>
      </c>
      <c r="R182" s="1309">
        <f t="shared" si="6"/>
        <v>17.34</v>
      </c>
      <c r="S182" s="1308">
        <f t="shared" si="7"/>
        <v>0</v>
      </c>
      <c r="T182" s="1309">
        <f t="shared" si="8"/>
        <v>-7.8999999999999986</v>
      </c>
      <c r="U182" s="1385">
        <v>20</v>
      </c>
      <c r="V182" s="1386">
        <v>10</v>
      </c>
      <c r="W182" s="1386">
        <v>-10</v>
      </c>
      <c r="X182" s="1387">
        <v>0.5</v>
      </c>
      <c r="Y182" s="1388"/>
    </row>
    <row r="183" spans="1:25" ht="14.4" customHeight="1" x14ac:dyDescent="0.3">
      <c r="A183" s="1294" t="s">
        <v>8509</v>
      </c>
      <c r="B183" s="1295">
        <v>1</v>
      </c>
      <c r="C183" s="1296">
        <v>20.11</v>
      </c>
      <c r="D183" s="1297">
        <v>35</v>
      </c>
      <c r="E183" s="1301">
        <v>1</v>
      </c>
      <c r="F183" s="1302">
        <v>16.940000000000001</v>
      </c>
      <c r="G183" s="1303">
        <v>20</v>
      </c>
      <c r="H183" s="1305"/>
      <c r="I183" s="1299"/>
      <c r="J183" s="1300"/>
      <c r="K183" s="1304">
        <v>16.940000000000001</v>
      </c>
      <c r="L183" s="1305">
        <v>5</v>
      </c>
      <c r="M183" s="1305">
        <v>72</v>
      </c>
      <c r="N183" s="1306">
        <v>24</v>
      </c>
      <c r="O183" s="1305" t="s">
        <v>8175</v>
      </c>
      <c r="P183" s="1307" t="s">
        <v>8510</v>
      </c>
      <c r="Q183" s="1308">
        <f t="shared" si="6"/>
        <v>-1</v>
      </c>
      <c r="R183" s="1309">
        <f t="shared" si="6"/>
        <v>-20.11</v>
      </c>
      <c r="S183" s="1308">
        <f t="shared" si="7"/>
        <v>-1</v>
      </c>
      <c r="T183" s="1309">
        <f t="shared" si="8"/>
        <v>-16.940000000000001</v>
      </c>
      <c r="U183" s="1385" t="s">
        <v>588</v>
      </c>
      <c r="V183" s="1386" t="s">
        <v>588</v>
      </c>
      <c r="W183" s="1386" t="s">
        <v>588</v>
      </c>
      <c r="X183" s="1387" t="s">
        <v>588</v>
      </c>
      <c r="Y183" s="1388"/>
    </row>
    <row r="184" spans="1:25" ht="14.4" customHeight="1" x14ac:dyDescent="0.3">
      <c r="A184" s="929" t="s">
        <v>8511</v>
      </c>
      <c r="B184" s="916">
        <v>3</v>
      </c>
      <c r="C184" s="917">
        <v>52.5</v>
      </c>
      <c r="D184" s="915">
        <v>26</v>
      </c>
      <c r="E184" s="918">
        <v>5</v>
      </c>
      <c r="F184" s="919">
        <v>90.42</v>
      </c>
      <c r="G184" s="911">
        <v>26.2</v>
      </c>
      <c r="H184" s="920">
        <v>2</v>
      </c>
      <c r="I184" s="921">
        <v>33.880000000000003</v>
      </c>
      <c r="J184" s="912">
        <v>24</v>
      </c>
      <c r="K184" s="922">
        <v>16.940000000000001</v>
      </c>
      <c r="L184" s="920">
        <v>5</v>
      </c>
      <c r="M184" s="920">
        <v>72</v>
      </c>
      <c r="N184" s="923">
        <v>24</v>
      </c>
      <c r="O184" s="920" t="s">
        <v>8175</v>
      </c>
      <c r="P184" s="924" t="s">
        <v>8510</v>
      </c>
      <c r="Q184" s="925">
        <f t="shared" si="6"/>
        <v>-1</v>
      </c>
      <c r="R184" s="975">
        <f t="shared" si="6"/>
        <v>-18.619999999999997</v>
      </c>
      <c r="S184" s="925">
        <f t="shared" si="7"/>
        <v>-3</v>
      </c>
      <c r="T184" s="975">
        <f t="shared" si="8"/>
        <v>-56.54</v>
      </c>
      <c r="U184" s="1317">
        <v>48</v>
      </c>
      <c r="V184" s="916">
        <v>48</v>
      </c>
      <c r="W184" s="916">
        <v>0</v>
      </c>
      <c r="X184" s="1316">
        <v>1</v>
      </c>
      <c r="Y184" s="1315"/>
    </row>
    <row r="185" spans="1:25" ht="14.4" customHeight="1" x14ac:dyDescent="0.3">
      <c r="A185" s="1294" t="s">
        <v>8512</v>
      </c>
      <c r="B185" s="1295"/>
      <c r="C185" s="1296"/>
      <c r="D185" s="1297"/>
      <c r="E185" s="1301">
        <v>2</v>
      </c>
      <c r="F185" s="1302">
        <v>1.86</v>
      </c>
      <c r="G185" s="1303">
        <v>8.5</v>
      </c>
      <c r="H185" s="1305">
        <v>1</v>
      </c>
      <c r="I185" s="1299">
        <v>0.89</v>
      </c>
      <c r="J185" s="1300">
        <v>4</v>
      </c>
      <c r="K185" s="1304">
        <v>0.89</v>
      </c>
      <c r="L185" s="1305">
        <v>3</v>
      </c>
      <c r="M185" s="1305">
        <v>24</v>
      </c>
      <c r="N185" s="1306">
        <v>8</v>
      </c>
      <c r="O185" s="1305" t="s">
        <v>8175</v>
      </c>
      <c r="P185" s="1307" t="s">
        <v>8513</v>
      </c>
      <c r="Q185" s="1308">
        <f t="shared" si="6"/>
        <v>1</v>
      </c>
      <c r="R185" s="1309">
        <f t="shared" si="6"/>
        <v>0.89</v>
      </c>
      <c r="S185" s="1308">
        <f t="shared" si="7"/>
        <v>-1</v>
      </c>
      <c r="T185" s="1309">
        <f t="shared" si="8"/>
        <v>-0.97000000000000008</v>
      </c>
      <c r="U185" s="1385">
        <v>8</v>
      </c>
      <c r="V185" s="1386">
        <v>4</v>
      </c>
      <c r="W185" s="1386">
        <v>-4</v>
      </c>
      <c r="X185" s="1387">
        <v>0.5</v>
      </c>
      <c r="Y185" s="1388"/>
    </row>
    <row r="186" spans="1:25" ht="14.4" customHeight="1" x14ac:dyDescent="0.3">
      <c r="A186" s="929" t="s">
        <v>8514</v>
      </c>
      <c r="B186" s="916">
        <v>20</v>
      </c>
      <c r="C186" s="917">
        <v>18.05</v>
      </c>
      <c r="D186" s="915">
        <v>5.9</v>
      </c>
      <c r="E186" s="918">
        <v>29</v>
      </c>
      <c r="F186" s="919">
        <v>25.11</v>
      </c>
      <c r="G186" s="911">
        <v>5</v>
      </c>
      <c r="H186" s="920">
        <v>17</v>
      </c>
      <c r="I186" s="921">
        <v>15.31</v>
      </c>
      <c r="J186" s="912">
        <v>6.7</v>
      </c>
      <c r="K186" s="922">
        <v>0.89</v>
      </c>
      <c r="L186" s="920">
        <v>3</v>
      </c>
      <c r="M186" s="920">
        <v>24</v>
      </c>
      <c r="N186" s="923">
        <v>8</v>
      </c>
      <c r="O186" s="920" t="s">
        <v>8175</v>
      </c>
      <c r="P186" s="924" t="s">
        <v>8513</v>
      </c>
      <c r="Q186" s="925">
        <f t="shared" si="6"/>
        <v>-3</v>
      </c>
      <c r="R186" s="975">
        <f t="shared" si="6"/>
        <v>-2.74</v>
      </c>
      <c r="S186" s="925">
        <f t="shared" si="7"/>
        <v>-12</v>
      </c>
      <c r="T186" s="975">
        <f t="shared" si="8"/>
        <v>-9.7999999999999989</v>
      </c>
      <c r="U186" s="1317">
        <v>136</v>
      </c>
      <c r="V186" s="916">
        <v>113.9</v>
      </c>
      <c r="W186" s="916">
        <v>-22.099999999999994</v>
      </c>
      <c r="X186" s="1316">
        <v>0.83750000000000002</v>
      </c>
      <c r="Y186" s="1315">
        <v>16</v>
      </c>
    </row>
    <row r="187" spans="1:25" ht="14.4" customHeight="1" x14ac:dyDescent="0.3">
      <c r="A187" s="929" t="s">
        <v>8515</v>
      </c>
      <c r="B187" s="916">
        <v>7</v>
      </c>
      <c r="C187" s="917">
        <v>12.47</v>
      </c>
      <c r="D187" s="915">
        <v>6</v>
      </c>
      <c r="E187" s="918">
        <v>6</v>
      </c>
      <c r="F187" s="919">
        <v>9.3800000000000008</v>
      </c>
      <c r="G187" s="911">
        <v>9.8000000000000007</v>
      </c>
      <c r="H187" s="920">
        <v>9</v>
      </c>
      <c r="I187" s="921">
        <v>18.84</v>
      </c>
      <c r="J187" s="912">
        <v>8.6</v>
      </c>
      <c r="K187" s="922">
        <v>1.62</v>
      </c>
      <c r="L187" s="920">
        <v>4</v>
      </c>
      <c r="M187" s="920">
        <v>36</v>
      </c>
      <c r="N187" s="923">
        <v>12</v>
      </c>
      <c r="O187" s="920" t="s">
        <v>8175</v>
      </c>
      <c r="P187" s="924" t="s">
        <v>8513</v>
      </c>
      <c r="Q187" s="925">
        <f t="shared" si="6"/>
        <v>2</v>
      </c>
      <c r="R187" s="975">
        <f t="shared" si="6"/>
        <v>6.3699999999999992</v>
      </c>
      <c r="S187" s="925">
        <f t="shared" si="7"/>
        <v>3</v>
      </c>
      <c r="T187" s="975">
        <f t="shared" si="8"/>
        <v>9.4599999999999991</v>
      </c>
      <c r="U187" s="1317">
        <v>108</v>
      </c>
      <c r="V187" s="916">
        <v>77.399999999999991</v>
      </c>
      <c r="W187" s="916">
        <v>-30.600000000000009</v>
      </c>
      <c r="X187" s="1316">
        <v>0.71666666666666656</v>
      </c>
      <c r="Y187" s="1315">
        <v>5</v>
      </c>
    </row>
    <row r="188" spans="1:25" ht="14.4" customHeight="1" x14ac:dyDescent="0.3">
      <c r="A188" s="1294" t="s">
        <v>8516</v>
      </c>
      <c r="B188" s="1295">
        <v>3</v>
      </c>
      <c r="C188" s="1296">
        <v>3.95</v>
      </c>
      <c r="D188" s="1297">
        <v>6</v>
      </c>
      <c r="E188" s="1298"/>
      <c r="F188" s="1299"/>
      <c r="G188" s="1300"/>
      <c r="H188" s="1301">
        <v>4</v>
      </c>
      <c r="I188" s="1302">
        <v>4.96</v>
      </c>
      <c r="J188" s="1303">
        <v>4</v>
      </c>
      <c r="K188" s="1304">
        <v>1.32</v>
      </c>
      <c r="L188" s="1305">
        <v>4</v>
      </c>
      <c r="M188" s="1305">
        <v>33</v>
      </c>
      <c r="N188" s="1306">
        <v>11</v>
      </c>
      <c r="O188" s="1305" t="s">
        <v>8175</v>
      </c>
      <c r="P188" s="1307" t="s">
        <v>8517</v>
      </c>
      <c r="Q188" s="1308">
        <f t="shared" si="6"/>
        <v>1</v>
      </c>
      <c r="R188" s="1309">
        <f t="shared" si="6"/>
        <v>1.0099999999999998</v>
      </c>
      <c r="S188" s="1308">
        <f t="shared" si="7"/>
        <v>4</v>
      </c>
      <c r="T188" s="1309">
        <f t="shared" si="8"/>
        <v>4.96</v>
      </c>
      <c r="U188" s="1385">
        <v>44</v>
      </c>
      <c r="V188" s="1386">
        <v>16</v>
      </c>
      <c r="W188" s="1386">
        <v>-28</v>
      </c>
      <c r="X188" s="1387">
        <v>0.36363636363636365</v>
      </c>
      <c r="Y188" s="1388"/>
    </row>
    <row r="189" spans="1:25" ht="14.4" customHeight="1" x14ac:dyDescent="0.3">
      <c r="A189" s="929" t="s">
        <v>8518</v>
      </c>
      <c r="B189" s="916">
        <v>1</v>
      </c>
      <c r="C189" s="917">
        <v>1.51</v>
      </c>
      <c r="D189" s="915">
        <v>5</v>
      </c>
      <c r="E189" s="928">
        <v>1</v>
      </c>
      <c r="F189" s="921">
        <v>1</v>
      </c>
      <c r="G189" s="912">
        <v>3</v>
      </c>
      <c r="H189" s="918"/>
      <c r="I189" s="919"/>
      <c r="J189" s="911"/>
      <c r="K189" s="922">
        <v>1.32</v>
      </c>
      <c r="L189" s="920">
        <v>4</v>
      </c>
      <c r="M189" s="920">
        <v>33</v>
      </c>
      <c r="N189" s="923">
        <v>11</v>
      </c>
      <c r="O189" s="920" t="s">
        <v>8175</v>
      </c>
      <c r="P189" s="924" t="s">
        <v>8519</v>
      </c>
      <c r="Q189" s="925">
        <f t="shared" si="6"/>
        <v>-1</v>
      </c>
      <c r="R189" s="975">
        <f t="shared" si="6"/>
        <v>-1.51</v>
      </c>
      <c r="S189" s="925">
        <f t="shared" si="7"/>
        <v>-1</v>
      </c>
      <c r="T189" s="975">
        <f t="shared" si="8"/>
        <v>-1</v>
      </c>
      <c r="U189" s="1317" t="s">
        <v>588</v>
      </c>
      <c r="V189" s="916" t="s">
        <v>588</v>
      </c>
      <c r="W189" s="916" t="s">
        <v>588</v>
      </c>
      <c r="X189" s="1316" t="s">
        <v>588</v>
      </c>
      <c r="Y189" s="1315"/>
    </row>
    <row r="190" spans="1:25" ht="14.4" customHeight="1" x14ac:dyDescent="0.3">
      <c r="A190" s="1294" t="s">
        <v>8520</v>
      </c>
      <c r="B190" s="1310">
        <v>1</v>
      </c>
      <c r="C190" s="1311">
        <v>9.57</v>
      </c>
      <c r="D190" s="1312">
        <v>14</v>
      </c>
      <c r="E190" s="1298"/>
      <c r="F190" s="1299"/>
      <c r="G190" s="1300"/>
      <c r="H190" s="1305"/>
      <c r="I190" s="1299"/>
      <c r="J190" s="1300"/>
      <c r="K190" s="1304">
        <v>9.25</v>
      </c>
      <c r="L190" s="1305">
        <v>5</v>
      </c>
      <c r="M190" s="1305">
        <v>48</v>
      </c>
      <c r="N190" s="1306">
        <v>16</v>
      </c>
      <c r="O190" s="1305" t="s">
        <v>8175</v>
      </c>
      <c r="P190" s="1307" t="s">
        <v>8510</v>
      </c>
      <c r="Q190" s="1308">
        <f t="shared" si="6"/>
        <v>-1</v>
      </c>
      <c r="R190" s="1309">
        <f t="shared" si="6"/>
        <v>-9.57</v>
      </c>
      <c r="S190" s="1308">
        <f t="shared" si="7"/>
        <v>0</v>
      </c>
      <c r="T190" s="1309">
        <f t="shared" si="8"/>
        <v>0</v>
      </c>
      <c r="U190" s="1385" t="s">
        <v>588</v>
      </c>
      <c r="V190" s="1386" t="s">
        <v>588</v>
      </c>
      <c r="W190" s="1386" t="s">
        <v>588</v>
      </c>
      <c r="X190" s="1387" t="s">
        <v>588</v>
      </c>
      <c r="Y190" s="1388"/>
    </row>
    <row r="191" spans="1:25" ht="14.4" customHeight="1" x14ac:dyDescent="0.3">
      <c r="A191" s="929" t="s">
        <v>8521</v>
      </c>
      <c r="B191" s="926">
        <v>1</v>
      </c>
      <c r="C191" s="927">
        <v>9.25</v>
      </c>
      <c r="D191" s="913">
        <v>23</v>
      </c>
      <c r="E191" s="928">
        <v>1</v>
      </c>
      <c r="F191" s="921">
        <v>9.25</v>
      </c>
      <c r="G191" s="912">
        <v>17</v>
      </c>
      <c r="H191" s="920">
        <v>1</v>
      </c>
      <c r="I191" s="921">
        <v>9.25</v>
      </c>
      <c r="J191" s="914">
        <v>24</v>
      </c>
      <c r="K191" s="922">
        <v>9.25</v>
      </c>
      <c r="L191" s="920">
        <v>5</v>
      </c>
      <c r="M191" s="920">
        <v>48</v>
      </c>
      <c r="N191" s="923">
        <v>16</v>
      </c>
      <c r="O191" s="920" t="s">
        <v>8175</v>
      </c>
      <c r="P191" s="924" t="s">
        <v>8510</v>
      </c>
      <c r="Q191" s="925">
        <f t="shared" si="6"/>
        <v>0</v>
      </c>
      <c r="R191" s="975">
        <f t="shared" si="6"/>
        <v>0</v>
      </c>
      <c r="S191" s="925">
        <f t="shared" si="7"/>
        <v>0</v>
      </c>
      <c r="T191" s="975">
        <f t="shared" si="8"/>
        <v>0</v>
      </c>
      <c r="U191" s="1317">
        <v>16</v>
      </c>
      <c r="V191" s="916">
        <v>24</v>
      </c>
      <c r="W191" s="916">
        <v>8</v>
      </c>
      <c r="X191" s="1316">
        <v>1.5</v>
      </c>
      <c r="Y191" s="1315">
        <v>8</v>
      </c>
    </row>
    <row r="192" spans="1:25" ht="14.4" customHeight="1" x14ac:dyDescent="0.3">
      <c r="A192" s="1294" t="s">
        <v>8522</v>
      </c>
      <c r="B192" s="1295"/>
      <c r="C192" s="1296"/>
      <c r="D192" s="1297"/>
      <c r="E192" s="1298"/>
      <c r="F192" s="1299"/>
      <c r="G192" s="1300"/>
      <c r="H192" s="1301">
        <v>1</v>
      </c>
      <c r="I192" s="1302">
        <v>3.18</v>
      </c>
      <c r="J192" s="1313">
        <v>3</v>
      </c>
      <c r="K192" s="1304">
        <v>3.18</v>
      </c>
      <c r="L192" s="1305">
        <v>1</v>
      </c>
      <c r="M192" s="1305">
        <v>5</v>
      </c>
      <c r="N192" s="1306">
        <v>2</v>
      </c>
      <c r="O192" s="1305" t="s">
        <v>8175</v>
      </c>
      <c r="P192" s="1307" t="s">
        <v>8523</v>
      </c>
      <c r="Q192" s="1308">
        <f t="shared" si="6"/>
        <v>1</v>
      </c>
      <c r="R192" s="1309">
        <f t="shared" si="6"/>
        <v>3.18</v>
      </c>
      <c r="S192" s="1308">
        <f t="shared" si="7"/>
        <v>1</v>
      </c>
      <c r="T192" s="1309">
        <f t="shared" si="8"/>
        <v>3.18</v>
      </c>
      <c r="U192" s="1385">
        <v>2</v>
      </c>
      <c r="V192" s="1386">
        <v>3</v>
      </c>
      <c r="W192" s="1386">
        <v>1</v>
      </c>
      <c r="X192" s="1387">
        <v>1.5</v>
      </c>
      <c r="Y192" s="1388">
        <v>1</v>
      </c>
    </row>
    <row r="193" spans="1:25" ht="14.4" customHeight="1" x14ac:dyDescent="0.3">
      <c r="A193" s="1294" t="s">
        <v>8524</v>
      </c>
      <c r="B193" s="1310">
        <v>4</v>
      </c>
      <c r="C193" s="1311">
        <v>4.09</v>
      </c>
      <c r="D193" s="1312">
        <v>5.5</v>
      </c>
      <c r="E193" s="1298">
        <v>1</v>
      </c>
      <c r="F193" s="1299">
        <v>1</v>
      </c>
      <c r="G193" s="1300">
        <v>2</v>
      </c>
      <c r="H193" s="1305">
        <v>1</v>
      </c>
      <c r="I193" s="1299">
        <v>1</v>
      </c>
      <c r="J193" s="1300">
        <v>5</v>
      </c>
      <c r="K193" s="1304">
        <v>1</v>
      </c>
      <c r="L193" s="1305">
        <v>2</v>
      </c>
      <c r="M193" s="1305">
        <v>18</v>
      </c>
      <c r="N193" s="1306">
        <v>6</v>
      </c>
      <c r="O193" s="1305" t="s">
        <v>8175</v>
      </c>
      <c r="P193" s="1307" t="s">
        <v>8525</v>
      </c>
      <c r="Q193" s="1308">
        <f t="shared" si="6"/>
        <v>-3</v>
      </c>
      <c r="R193" s="1309">
        <f t="shared" si="6"/>
        <v>-3.09</v>
      </c>
      <c r="S193" s="1308">
        <f t="shared" si="7"/>
        <v>0</v>
      </c>
      <c r="T193" s="1309">
        <f t="shared" si="8"/>
        <v>0</v>
      </c>
      <c r="U193" s="1385">
        <v>6</v>
      </c>
      <c r="V193" s="1386">
        <v>5</v>
      </c>
      <c r="W193" s="1386">
        <v>-1</v>
      </c>
      <c r="X193" s="1387">
        <v>0.83333333333333337</v>
      </c>
      <c r="Y193" s="1388"/>
    </row>
    <row r="194" spans="1:25" ht="14.4" customHeight="1" x14ac:dyDescent="0.3">
      <c r="A194" s="929" t="s">
        <v>8526</v>
      </c>
      <c r="B194" s="926">
        <v>6</v>
      </c>
      <c r="C194" s="927">
        <v>13.54</v>
      </c>
      <c r="D194" s="913">
        <v>8.5</v>
      </c>
      <c r="E194" s="928">
        <v>6</v>
      </c>
      <c r="F194" s="921">
        <v>13.05</v>
      </c>
      <c r="G194" s="912">
        <v>7.2</v>
      </c>
      <c r="H194" s="920">
        <v>2</v>
      </c>
      <c r="I194" s="921">
        <v>4.51</v>
      </c>
      <c r="J194" s="912">
        <v>6</v>
      </c>
      <c r="K194" s="922">
        <v>2.2599999999999998</v>
      </c>
      <c r="L194" s="920">
        <v>4</v>
      </c>
      <c r="M194" s="920">
        <v>39</v>
      </c>
      <c r="N194" s="923">
        <v>13</v>
      </c>
      <c r="O194" s="920" t="s">
        <v>8175</v>
      </c>
      <c r="P194" s="924" t="s">
        <v>8527</v>
      </c>
      <c r="Q194" s="925">
        <f t="shared" si="6"/>
        <v>-4</v>
      </c>
      <c r="R194" s="975">
        <f t="shared" si="6"/>
        <v>-9.0299999999999994</v>
      </c>
      <c r="S194" s="925">
        <f t="shared" si="7"/>
        <v>-4</v>
      </c>
      <c r="T194" s="975">
        <f t="shared" si="8"/>
        <v>-8.5400000000000009</v>
      </c>
      <c r="U194" s="1317">
        <v>26</v>
      </c>
      <c r="V194" s="916">
        <v>12</v>
      </c>
      <c r="W194" s="916">
        <v>-14</v>
      </c>
      <c r="X194" s="1316">
        <v>0.46153846153846156</v>
      </c>
      <c r="Y194" s="1315"/>
    </row>
    <row r="195" spans="1:25" ht="14.4" customHeight="1" x14ac:dyDescent="0.3">
      <c r="A195" s="929" t="s">
        <v>8528</v>
      </c>
      <c r="B195" s="926"/>
      <c r="C195" s="927"/>
      <c r="D195" s="913"/>
      <c r="E195" s="928">
        <v>1</v>
      </c>
      <c r="F195" s="921">
        <v>3.78</v>
      </c>
      <c r="G195" s="912">
        <v>5</v>
      </c>
      <c r="H195" s="920">
        <v>1</v>
      </c>
      <c r="I195" s="921">
        <v>3.15</v>
      </c>
      <c r="J195" s="912">
        <v>4</v>
      </c>
      <c r="K195" s="922">
        <v>4.42</v>
      </c>
      <c r="L195" s="920">
        <v>6</v>
      </c>
      <c r="M195" s="920">
        <v>57</v>
      </c>
      <c r="N195" s="923">
        <v>19</v>
      </c>
      <c r="O195" s="920" t="s">
        <v>8175</v>
      </c>
      <c r="P195" s="924" t="s">
        <v>8529</v>
      </c>
      <c r="Q195" s="925">
        <f t="shared" si="6"/>
        <v>1</v>
      </c>
      <c r="R195" s="975">
        <f t="shared" si="6"/>
        <v>3.15</v>
      </c>
      <c r="S195" s="925">
        <f t="shared" si="7"/>
        <v>0</v>
      </c>
      <c r="T195" s="975">
        <f t="shared" si="8"/>
        <v>-0.62999999999999989</v>
      </c>
      <c r="U195" s="1317">
        <v>19</v>
      </c>
      <c r="V195" s="916">
        <v>4</v>
      </c>
      <c r="W195" s="916">
        <v>-15</v>
      </c>
      <c r="X195" s="1316">
        <v>0.21052631578947367</v>
      </c>
      <c r="Y195" s="1315"/>
    </row>
    <row r="196" spans="1:25" ht="14.4" customHeight="1" x14ac:dyDescent="0.3">
      <c r="A196" s="1294" t="s">
        <v>8530</v>
      </c>
      <c r="B196" s="1295">
        <v>3</v>
      </c>
      <c r="C196" s="1296">
        <v>3.26</v>
      </c>
      <c r="D196" s="1297">
        <v>5</v>
      </c>
      <c r="E196" s="1298"/>
      <c r="F196" s="1299"/>
      <c r="G196" s="1300"/>
      <c r="H196" s="1301">
        <v>3</v>
      </c>
      <c r="I196" s="1302">
        <v>2.04</v>
      </c>
      <c r="J196" s="1303">
        <v>2.2999999999999998</v>
      </c>
      <c r="K196" s="1304">
        <v>0.68</v>
      </c>
      <c r="L196" s="1305">
        <v>2</v>
      </c>
      <c r="M196" s="1305">
        <v>15</v>
      </c>
      <c r="N196" s="1306">
        <v>5</v>
      </c>
      <c r="O196" s="1305" t="s">
        <v>8175</v>
      </c>
      <c r="P196" s="1307" t="s">
        <v>8531</v>
      </c>
      <c r="Q196" s="1308">
        <f t="shared" si="6"/>
        <v>0</v>
      </c>
      <c r="R196" s="1309">
        <f t="shared" si="6"/>
        <v>-1.2199999999999998</v>
      </c>
      <c r="S196" s="1308">
        <f t="shared" si="7"/>
        <v>3</v>
      </c>
      <c r="T196" s="1309">
        <f t="shared" si="8"/>
        <v>2.04</v>
      </c>
      <c r="U196" s="1385">
        <v>15</v>
      </c>
      <c r="V196" s="1386">
        <v>6.8999999999999995</v>
      </c>
      <c r="W196" s="1386">
        <v>-8.1000000000000014</v>
      </c>
      <c r="X196" s="1387">
        <v>0.45999999999999996</v>
      </c>
      <c r="Y196" s="1388"/>
    </row>
    <row r="197" spans="1:25" ht="14.4" customHeight="1" thickBot="1" x14ac:dyDescent="0.35">
      <c r="A197" s="942" t="s">
        <v>8532</v>
      </c>
      <c r="B197" s="943">
        <v>1</v>
      </c>
      <c r="C197" s="944">
        <v>1.1499999999999999</v>
      </c>
      <c r="D197" s="945">
        <v>6</v>
      </c>
      <c r="E197" s="946">
        <v>1</v>
      </c>
      <c r="F197" s="947">
        <v>1.1499999999999999</v>
      </c>
      <c r="G197" s="948">
        <v>3</v>
      </c>
      <c r="H197" s="949">
        <v>2</v>
      </c>
      <c r="I197" s="950">
        <v>2.2999999999999998</v>
      </c>
      <c r="J197" s="951">
        <v>4</v>
      </c>
      <c r="K197" s="952">
        <v>1.1499999999999999</v>
      </c>
      <c r="L197" s="953">
        <v>3</v>
      </c>
      <c r="M197" s="953">
        <v>27</v>
      </c>
      <c r="N197" s="954">
        <v>9</v>
      </c>
      <c r="O197" s="953" t="s">
        <v>8175</v>
      </c>
      <c r="P197" s="955" t="s">
        <v>8533</v>
      </c>
      <c r="Q197" s="956">
        <f t="shared" si="6"/>
        <v>1</v>
      </c>
      <c r="R197" s="1314">
        <f t="shared" si="6"/>
        <v>1.1499999999999999</v>
      </c>
      <c r="S197" s="956">
        <f t="shared" si="7"/>
        <v>1</v>
      </c>
      <c r="T197" s="1314">
        <f t="shared" si="8"/>
        <v>1.1499999999999999</v>
      </c>
      <c r="U197" s="1322">
        <v>18</v>
      </c>
      <c r="V197" s="943">
        <v>8</v>
      </c>
      <c r="W197" s="943">
        <v>-10</v>
      </c>
      <c r="X197" s="1323">
        <v>0.44444444444444442</v>
      </c>
      <c r="Y197" s="132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98:Q1048576">
    <cfRule type="cellIs" dxfId="14" priority="11" stopIfTrue="1" operator="lessThan">
      <formula>0</formula>
    </cfRule>
  </conditionalFormatting>
  <conditionalFormatting sqref="W198:W1048576">
    <cfRule type="cellIs" dxfId="13" priority="10" stopIfTrue="1" operator="greaterThan">
      <formula>0</formula>
    </cfRule>
  </conditionalFormatting>
  <conditionalFormatting sqref="X198:X1048576">
    <cfRule type="cellIs" dxfId="12" priority="9" stopIfTrue="1" operator="greaterThan">
      <formula>1</formula>
    </cfRule>
  </conditionalFormatting>
  <conditionalFormatting sqref="X198:X1048576">
    <cfRule type="cellIs" dxfId="11" priority="6" stopIfTrue="1" operator="greaterThan">
      <formula>1</formula>
    </cfRule>
  </conditionalFormatting>
  <conditionalFormatting sqref="W198:W1048576">
    <cfRule type="cellIs" dxfId="10" priority="7" stopIfTrue="1" operator="greaterThan">
      <formula>0</formula>
    </cfRule>
  </conditionalFormatting>
  <conditionalFormatting sqref="Q19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97">
    <cfRule type="cellIs" dxfId="7" priority="4" stopIfTrue="1" operator="lessThan">
      <formula>0</formula>
    </cfRule>
  </conditionalFormatting>
  <conditionalFormatting sqref="X5:X197">
    <cfRule type="cellIs" dxfId="6" priority="2" stopIfTrue="1" operator="greaterThan">
      <formula>1</formula>
    </cfRule>
  </conditionalFormatting>
  <conditionalFormatting sqref="W5:W197">
    <cfRule type="cellIs" dxfId="5" priority="3" stopIfTrue="1" operator="greaterThan">
      <formula>0</formula>
    </cfRule>
  </conditionalFormatting>
  <conditionalFormatting sqref="S5:S19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6219895</v>
      </c>
      <c r="C3" s="344">
        <f t="shared" ref="C3:L3" si="0">SUBTOTAL(9,C6:C1048576)</f>
        <v>12.269927855295265</v>
      </c>
      <c r="D3" s="344">
        <f t="shared" si="0"/>
        <v>5942665</v>
      </c>
      <c r="E3" s="344">
        <f t="shared" si="0"/>
        <v>9</v>
      </c>
      <c r="F3" s="344">
        <f t="shared" si="0"/>
        <v>6308531</v>
      </c>
      <c r="G3" s="347">
        <f>IF(D3&lt;&gt;0,F3/D3,"")</f>
        <v>1.061565980919335</v>
      </c>
      <c r="H3" s="343">
        <f t="shared" si="0"/>
        <v>461337.32000000018</v>
      </c>
      <c r="I3" s="344">
        <f t="shared" si="0"/>
        <v>4.6903479521577598</v>
      </c>
      <c r="J3" s="344">
        <f t="shared" si="0"/>
        <v>255360.9</v>
      </c>
      <c r="K3" s="344">
        <f t="shared" si="0"/>
        <v>2</v>
      </c>
      <c r="L3" s="344">
        <f t="shared" si="0"/>
        <v>437874.04999999987</v>
      </c>
      <c r="M3" s="345">
        <f>IF(J3&lt;&gt;0,L3/J3,"")</f>
        <v>1.7147262952159077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389"/>
      <c r="B5" s="1390">
        <v>2015</v>
      </c>
      <c r="C5" s="1391"/>
      <c r="D5" s="1391">
        <v>2016</v>
      </c>
      <c r="E5" s="1391"/>
      <c r="F5" s="1391">
        <v>2017</v>
      </c>
      <c r="G5" s="905" t="s">
        <v>2</v>
      </c>
      <c r="H5" s="1390">
        <v>2015</v>
      </c>
      <c r="I5" s="1391"/>
      <c r="J5" s="1391">
        <v>2016</v>
      </c>
      <c r="K5" s="1391"/>
      <c r="L5" s="1391">
        <v>2017</v>
      </c>
      <c r="M5" s="905" t="s">
        <v>2</v>
      </c>
    </row>
    <row r="6" spans="1:13" ht="14.4" customHeight="1" x14ac:dyDescent="0.3">
      <c r="A6" s="856" t="s">
        <v>6553</v>
      </c>
      <c r="B6" s="887">
        <v>8982</v>
      </c>
      <c r="C6" s="825">
        <v>2.7021660649819497</v>
      </c>
      <c r="D6" s="887">
        <v>3324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8535</v>
      </c>
      <c r="B7" s="889">
        <v>56470</v>
      </c>
      <c r="C7" s="832">
        <v>2.3768835760585909</v>
      </c>
      <c r="D7" s="889">
        <v>23758</v>
      </c>
      <c r="E7" s="832">
        <v>1</v>
      </c>
      <c r="F7" s="889">
        <v>22308</v>
      </c>
      <c r="G7" s="837">
        <v>0.93896792659314754</v>
      </c>
      <c r="H7" s="889">
        <v>70726.110000000015</v>
      </c>
      <c r="I7" s="832">
        <v>3.0054307248997896</v>
      </c>
      <c r="J7" s="889">
        <v>23532.769999999997</v>
      </c>
      <c r="K7" s="832">
        <v>1</v>
      </c>
      <c r="L7" s="889"/>
      <c r="M7" s="838"/>
    </row>
    <row r="8" spans="1:13" ht="14.4" customHeight="1" x14ac:dyDescent="0.3">
      <c r="A8" s="857" t="s">
        <v>6561</v>
      </c>
      <c r="B8" s="889">
        <v>324495</v>
      </c>
      <c r="C8" s="832">
        <v>1.124738741174391</v>
      </c>
      <c r="D8" s="889">
        <v>288507</v>
      </c>
      <c r="E8" s="832">
        <v>1</v>
      </c>
      <c r="F8" s="889">
        <v>397184</v>
      </c>
      <c r="G8" s="837">
        <v>1.3766875673727155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8536</v>
      </c>
      <c r="B9" s="889">
        <v>874676</v>
      </c>
      <c r="C9" s="832">
        <v>1.0981673272759003</v>
      </c>
      <c r="D9" s="889">
        <v>796487</v>
      </c>
      <c r="E9" s="832">
        <v>1</v>
      </c>
      <c r="F9" s="889">
        <v>916951</v>
      </c>
      <c r="G9" s="837">
        <v>1.1512441508775411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8537</v>
      </c>
      <c r="B10" s="889">
        <v>4083496</v>
      </c>
      <c r="C10" s="832">
        <v>1.0012865815696883</v>
      </c>
      <c r="D10" s="889">
        <v>4078249</v>
      </c>
      <c r="E10" s="832">
        <v>1</v>
      </c>
      <c r="F10" s="889">
        <v>4039969</v>
      </c>
      <c r="G10" s="837">
        <v>0.99061361873686482</v>
      </c>
      <c r="H10" s="889">
        <v>390611.2100000002</v>
      </c>
      <c r="I10" s="832">
        <v>1.68491722725797</v>
      </c>
      <c r="J10" s="889">
        <v>231828.13</v>
      </c>
      <c r="K10" s="832">
        <v>1</v>
      </c>
      <c r="L10" s="889">
        <v>437874.04999999987</v>
      </c>
      <c r="M10" s="838">
        <v>1.8887873960765671</v>
      </c>
    </row>
    <row r="11" spans="1:13" ht="14.4" customHeight="1" x14ac:dyDescent="0.3">
      <c r="A11" s="857" t="s">
        <v>8538</v>
      </c>
      <c r="B11" s="889">
        <v>536112</v>
      </c>
      <c r="C11" s="832">
        <v>1.2304782714473921</v>
      </c>
      <c r="D11" s="889">
        <v>435694</v>
      </c>
      <c r="E11" s="832">
        <v>1</v>
      </c>
      <c r="F11" s="889">
        <v>534169</v>
      </c>
      <c r="G11" s="837">
        <v>1.2260187195600583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8539</v>
      </c>
      <c r="B12" s="889">
        <v>36346</v>
      </c>
      <c r="C12" s="832">
        <v>1.0585391425908668</v>
      </c>
      <c r="D12" s="889">
        <v>34336</v>
      </c>
      <c r="E12" s="832">
        <v>1</v>
      </c>
      <c r="F12" s="889">
        <v>76656</v>
      </c>
      <c r="G12" s="837">
        <v>2.2325256290773532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8540</v>
      </c>
      <c r="B13" s="889">
        <v>292943</v>
      </c>
      <c r="C13" s="832">
        <v>1.0782886842318367</v>
      </c>
      <c r="D13" s="889">
        <v>271674</v>
      </c>
      <c r="E13" s="832">
        <v>1</v>
      </c>
      <c r="F13" s="889">
        <v>313284</v>
      </c>
      <c r="G13" s="837">
        <v>1.1531615097506571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8541</v>
      </c>
      <c r="B14" s="891">
        <v>6375</v>
      </c>
      <c r="C14" s="840">
        <v>0.59937946596464842</v>
      </c>
      <c r="D14" s="891">
        <v>10636</v>
      </c>
      <c r="E14" s="840">
        <v>1</v>
      </c>
      <c r="F14" s="891">
        <v>8010</v>
      </c>
      <c r="G14" s="845">
        <v>0.75310267017675814</v>
      </c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2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9159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39734.479999999996</v>
      </c>
      <c r="G3" s="211">
        <f t="shared" si="0"/>
        <v>6681232.3199999994</v>
      </c>
      <c r="H3" s="212"/>
      <c r="I3" s="212"/>
      <c r="J3" s="207">
        <f t="shared" si="0"/>
        <v>36515.289999999994</v>
      </c>
      <c r="K3" s="211">
        <f t="shared" si="0"/>
        <v>6198025.9000000004</v>
      </c>
      <c r="L3" s="212"/>
      <c r="M3" s="212"/>
      <c r="N3" s="207">
        <f t="shared" si="0"/>
        <v>39514.089999999997</v>
      </c>
      <c r="O3" s="211">
        <f t="shared" si="0"/>
        <v>6746405.0499999998</v>
      </c>
      <c r="P3" s="177">
        <f>IF(K3=0,"",O3/K3)</f>
        <v>1.0884764211779108</v>
      </c>
      <c r="Q3" s="209">
        <f>IF(N3=0,"",O3/N3)</f>
        <v>170.73416216848219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6620</v>
      </c>
      <c r="B6" s="825" t="s">
        <v>8542</v>
      </c>
      <c r="C6" s="825" t="s">
        <v>6369</v>
      </c>
      <c r="D6" s="825" t="s">
        <v>8543</v>
      </c>
      <c r="E6" s="825" t="s">
        <v>8544</v>
      </c>
      <c r="F6" s="225">
        <v>12</v>
      </c>
      <c r="G6" s="225">
        <v>5556</v>
      </c>
      <c r="H6" s="225">
        <v>1.8707070707070708</v>
      </c>
      <c r="I6" s="225">
        <v>463</v>
      </c>
      <c r="J6" s="225">
        <v>6</v>
      </c>
      <c r="K6" s="225">
        <v>2970</v>
      </c>
      <c r="L6" s="225">
        <v>1</v>
      </c>
      <c r="M6" s="225">
        <v>495</v>
      </c>
      <c r="N6" s="225"/>
      <c r="O6" s="225"/>
      <c r="P6" s="830"/>
      <c r="Q6" s="848"/>
    </row>
    <row r="7" spans="1:17" ht="14.4" customHeight="1" x14ac:dyDescent="0.3">
      <c r="A7" s="831" t="s">
        <v>6620</v>
      </c>
      <c r="B7" s="832" t="s">
        <v>8542</v>
      </c>
      <c r="C7" s="832" t="s">
        <v>6369</v>
      </c>
      <c r="D7" s="832" t="s">
        <v>8545</v>
      </c>
      <c r="E7" s="832" t="s">
        <v>8546</v>
      </c>
      <c r="F7" s="849">
        <v>34</v>
      </c>
      <c r="G7" s="849">
        <v>2754</v>
      </c>
      <c r="H7" s="849"/>
      <c r="I7" s="849">
        <v>81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6620</v>
      </c>
      <c r="B8" s="832" t="s">
        <v>8542</v>
      </c>
      <c r="C8" s="832" t="s">
        <v>6369</v>
      </c>
      <c r="D8" s="832" t="s">
        <v>8547</v>
      </c>
      <c r="E8" s="832" t="s">
        <v>8548</v>
      </c>
      <c r="F8" s="849">
        <v>2</v>
      </c>
      <c r="G8" s="849">
        <v>332</v>
      </c>
      <c r="H8" s="849">
        <v>1.8651685393258426</v>
      </c>
      <c r="I8" s="849">
        <v>166</v>
      </c>
      <c r="J8" s="849">
        <v>1</v>
      </c>
      <c r="K8" s="849">
        <v>178</v>
      </c>
      <c r="L8" s="849">
        <v>1</v>
      </c>
      <c r="M8" s="849">
        <v>178</v>
      </c>
      <c r="N8" s="849"/>
      <c r="O8" s="849"/>
      <c r="P8" s="837"/>
      <c r="Q8" s="850"/>
    </row>
    <row r="9" spans="1:17" ht="14.4" customHeight="1" x14ac:dyDescent="0.3">
      <c r="A9" s="831" t="s">
        <v>6620</v>
      </c>
      <c r="B9" s="832" t="s">
        <v>8542</v>
      </c>
      <c r="C9" s="832" t="s">
        <v>6369</v>
      </c>
      <c r="D9" s="832" t="s">
        <v>8549</v>
      </c>
      <c r="E9" s="832" t="s">
        <v>8550</v>
      </c>
      <c r="F9" s="849">
        <v>2</v>
      </c>
      <c r="G9" s="849">
        <v>340</v>
      </c>
      <c r="H9" s="849">
        <v>1.9318181818181819</v>
      </c>
      <c r="I9" s="849">
        <v>170</v>
      </c>
      <c r="J9" s="849">
        <v>1</v>
      </c>
      <c r="K9" s="849">
        <v>176</v>
      </c>
      <c r="L9" s="849">
        <v>1</v>
      </c>
      <c r="M9" s="849">
        <v>176</v>
      </c>
      <c r="N9" s="849"/>
      <c r="O9" s="849"/>
      <c r="P9" s="837"/>
      <c r="Q9" s="850"/>
    </row>
    <row r="10" spans="1:17" ht="14.4" customHeight="1" x14ac:dyDescent="0.3">
      <c r="A10" s="831" t="s">
        <v>8551</v>
      </c>
      <c r="B10" s="832" t="s">
        <v>8552</v>
      </c>
      <c r="C10" s="832" t="s">
        <v>6374</v>
      </c>
      <c r="D10" s="832" t="s">
        <v>8553</v>
      </c>
      <c r="E10" s="832" t="s">
        <v>8554</v>
      </c>
      <c r="F10" s="849"/>
      <c r="G10" s="849"/>
      <c r="H10" s="849"/>
      <c r="I10" s="849"/>
      <c r="J10" s="849">
        <v>0.02</v>
      </c>
      <c r="K10" s="849">
        <v>177.08</v>
      </c>
      <c r="L10" s="849">
        <v>1</v>
      </c>
      <c r="M10" s="849">
        <v>8854</v>
      </c>
      <c r="N10" s="849"/>
      <c r="O10" s="849"/>
      <c r="P10" s="837"/>
      <c r="Q10" s="850"/>
    </row>
    <row r="11" spans="1:17" ht="14.4" customHeight="1" x14ac:dyDescent="0.3">
      <c r="A11" s="831" t="s">
        <v>8551</v>
      </c>
      <c r="B11" s="832" t="s">
        <v>8552</v>
      </c>
      <c r="C11" s="832" t="s">
        <v>6374</v>
      </c>
      <c r="D11" s="832" t="s">
        <v>8555</v>
      </c>
      <c r="E11" s="832" t="s">
        <v>8554</v>
      </c>
      <c r="F11" s="849">
        <v>0.95</v>
      </c>
      <c r="G11" s="849">
        <v>1682.26</v>
      </c>
      <c r="H11" s="849">
        <v>1.9000000000000001</v>
      </c>
      <c r="I11" s="849">
        <v>1770.8000000000002</v>
      </c>
      <c r="J11" s="849">
        <v>0.5</v>
      </c>
      <c r="K11" s="849">
        <v>885.4</v>
      </c>
      <c r="L11" s="849">
        <v>1</v>
      </c>
      <c r="M11" s="849">
        <v>1770.8</v>
      </c>
      <c r="N11" s="849"/>
      <c r="O11" s="849"/>
      <c r="P11" s="837"/>
      <c r="Q11" s="850"/>
    </row>
    <row r="12" spans="1:17" ht="14.4" customHeight="1" x14ac:dyDescent="0.3">
      <c r="A12" s="831" t="s">
        <v>8551</v>
      </c>
      <c r="B12" s="832" t="s">
        <v>8552</v>
      </c>
      <c r="C12" s="832" t="s">
        <v>6833</v>
      </c>
      <c r="D12" s="832" t="s">
        <v>8556</v>
      </c>
      <c r="E12" s="832" t="s">
        <v>8557</v>
      </c>
      <c r="F12" s="849">
        <v>1444</v>
      </c>
      <c r="G12" s="849">
        <v>28793.360000000001</v>
      </c>
      <c r="H12" s="849">
        <v>2.3161054714522438</v>
      </c>
      <c r="I12" s="849">
        <v>19.940000000000001</v>
      </c>
      <c r="J12" s="849">
        <v>610</v>
      </c>
      <c r="K12" s="849">
        <v>12431.8</v>
      </c>
      <c r="L12" s="849">
        <v>1</v>
      </c>
      <c r="M12" s="849">
        <v>20.38</v>
      </c>
      <c r="N12" s="849"/>
      <c r="O12" s="849"/>
      <c r="P12" s="837"/>
      <c r="Q12" s="850"/>
    </row>
    <row r="13" spans="1:17" ht="14.4" customHeight="1" x14ac:dyDescent="0.3">
      <c r="A13" s="831" t="s">
        <v>8551</v>
      </c>
      <c r="B13" s="832" t="s">
        <v>8552</v>
      </c>
      <c r="C13" s="832" t="s">
        <v>6833</v>
      </c>
      <c r="D13" s="832" t="s">
        <v>8558</v>
      </c>
      <c r="E13" s="832" t="s">
        <v>8559</v>
      </c>
      <c r="F13" s="849"/>
      <c r="G13" s="849"/>
      <c r="H13" s="849"/>
      <c r="I13" s="849"/>
      <c r="J13" s="849">
        <v>667</v>
      </c>
      <c r="K13" s="849">
        <v>2281.14</v>
      </c>
      <c r="L13" s="849">
        <v>1</v>
      </c>
      <c r="M13" s="849">
        <v>3.42</v>
      </c>
      <c r="N13" s="849"/>
      <c r="O13" s="849"/>
      <c r="P13" s="837"/>
      <c r="Q13" s="850"/>
    </row>
    <row r="14" spans="1:17" ht="14.4" customHeight="1" x14ac:dyDescent="0.3">
      <c r="A14" s="831" t="s">
        <v>8551</v>
      </c>
      <c r="B14" s="832" t="s">
        <v>8552</v>
      </c>
      <c r="C14" s="832" t="s">
        <v>6833</v>
      </c>
      <c r="D14" s="832" t="s">
        <v>8560</v>
      </c>
      <c r="E14" s="832" t="s">
        <v>8561</v>
      </c>
      <c r="F14" s="849">
        <v>1147</v>
      </c>
      <c r="G14" s="849">
        <v>38481.85</v>
      </c>
      <c r="H14" s="849">
        <v>4.9606953405479963</v>
      </c>
      <c r="I14" s="849">
        <v>33.549999999999997</v>
      </c>
      <c r="J14" s="849">
        <v>235</v>
      </c>
      <c r="K14" s="849">
        <v>7757.35</v>
      </c>
      <c r="L14" s="849">
        <v>1</v>
      </c>
      <c r="M14" s="849">
        <v>33.01</v>
      </c>
      <c r="N14" s="849"/>
      <c r="O14" s="849"/>
      <c r="P14" s="837"/>
      <c r="Q14" s="850"/>
    </row>
    <row r="15" spans="1:17" ht="14.4" customHeight="1" x14ac:dyDescent="0.3">
      <c r="A15" s="831" t="s">
        <v>8551</v>
      </c>
      <c r="B15" s="832" t="s">
        <v>8552</v>
      </c>
      <c r="C15" s="832" t="s">
        <v>6570</v>
      </c>
      <c r="D15" s="832" t="s">
        <v>8562</v>
      </c>
      <c r="E15" s="832" t="s">
        <v>8563</v>
      </c>
      <c r="F15" s="849">
        <v>2</v>
      </c>
      <c r="G15" s="849">
        <v>1768.64</v>
      </c>
      <c r="H15" s="849"/>
      <c r="I15" s="849">
        <v>884.32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8551</v>
      </c>
      <c r="B16" s="832" t="s">
        <v>8552</v>
      </c>
      <c r="C16" s="832" t="s">
        <v>6369</v>
      </c>
      <c r="D16" s="832" t="s">
        <v>8564</v>
      </c>
      <c r="E16" s="832" t="s">
        <v>8565</v>
      </c>
      <c r="F16" s="849"/>
      <c r="G16" s="849"/>
      <c r="H16" s="849"/>
      <c r="I16" s="849"/>
      <c r="J16" s="849">
        <v>1</v>
      </c>
      <c r="K16" s="849">
        <v>1213</v>
      </c>
      <c r="L16" s="849">
        <v>1</v>
      </c>
      <c r="M16" s="849">
        <v>1213</v>
      </c>
      <c r="N16" s="849"/>
      <c r="O16" s="849"/>
      <c r="P16" s="837"/>
      <c r="Q16" s="850"/>
    </row>
    <row r="17" spans="1:17" ht="14.4" customHeight="1" x14ac:dyDescent="0.3">
      <c r="A17" s="831" t="s">
        <v>8551</v>
      </c>
      <c r="B17" s="832" t="s">
        <v>8552</v>
      </c>
      <c r="C17" s="832" t="s">
        <v>6369</v>
      </c>
      <c r="D17" s="832" t="s">
        <v>8566</v>
      </c>
      <c r="E17" s="832" t="s">
        <v>8567</v>
      </c>
      <c r="F17" s="849"/>
      <c r="G17" s="849"/>
      <c r="H17" s="849"/>
      <c r="I17" s="849"/>
      <c r="J17" s="849"/>
      <c r="K17" s="849"/>
      <c r="L17" s="849"/>
      <c r="M17" s="849"/>
      <c r="N17" s="849">
        <v>3</v>
      </c>
      <c r="O17" s="849">
        <v>7914</v>
      </c>
      <c r="P17" s="837"/>
      <c r="Q17" s="850">
        <v>2638</v>
      </c>
    </row>
    <row r="18" spans="1:17" ht="14.4" customHeight="1" x14ac:dyDescent="0.3">
      <c r="A18" s="831" t="s">
        <v>8551</v>
      </c>
      <c r="B18" s="832" t="s">
        <v>8552</v>
      </c>
      <c r="C18" s="832" t="s">
        <v>6369</v>
      </c>
      <c r="D18" s="832" t="s">
        <v>8568</v>
      </c>
      <c r="E18" s="832" t="s">
        <v>8569</v>
      </c>
      <c r="F18" s="849">
        <v>3</v>
      </c>
      <c r="G18" s="849">
        <v>5286</v>
      </c>
      <c r="H18" s="849">
        <v>1.4482191780821918</v>
      </c>
      <c r="I18" s="849">
        <v>1762</v>
      </c>
      <c r="J18" s="849">
        <v>2</v>
      </c>
      <c r="K18" s="849">
        <v>3650</v>
      </c>
      <c r="L18" s="849">
        <v>1</v>
      </c>
      <c r="M18" s="849">
        <v>1825</v>
      </c>
      <c r="N18" s="849">
        <v>6</v>
      </c>
      <c r="O18" s="849">
        <v>10950</v>
      </c>
      <c r="P18" s="837">
        <v>3</v>
      </c>
      <c r="Q18" s="850">
        <v>1825</v>
      </c>
    </row>
    <row r="19" spans="1:17" ht="14.4" customHeight="1" x14ac:dyDescent="0.3">
      <c r="A19" s="831" t="s">
        <v>8551</v>
      </c>
      <c r="B19" s="832" t="s">
        <v>8552</v>
      </c>
      <c r="C19" s="832" t="s">
        <v>6369</v>
      </c>
      <c r="D19" s="832" t="s">
        <v>8570</v>
      </c>
      <c r="E19" s="832" t="s">
        <v>8571</v>
      </c>
      <c r="F19" s="849"/>
      <c r="G19" s="849"/>
      <c r="H19" s="849"/>
      <c r="I19" s="849"/>
      <c r="J19" s="849"/>
      <c r="K19" s="849"/>
      <c r="L19" s="849"/>
      <c r="M19" s="849"/>
      <c r="N19" s="849">
        <v>3</v>
      </c>
      <c r="O19" s="849">
        <v>1287</v>
      </c>
      <c r="P19" s="837"/>
      <c r="Q19" s="850">
        <v>429</v>
      </c>
    </row>
    <row r="20" spans="1:17" ht="14.4" customHeight="1" x14ac:dyDescent="0.3">
      <c r="A20" s="831" t="s">
        <v>8551</v>
      </c>
      <c r="B20" s="832" t="s">
        <v>8552</v>
      </c>
      <c r="C20" s="832" t="s">
        <v>6369</v>
      </c>
      <c r="D20" s="832" t="s">
        <v>8572</v>
      </c>
      <c r="E20" s="832" t="s">
        <v>8573</v>
      </c>
      <c r="F20" s="849">
        <v>3</v>
      </c>
      <c r="G20" s="849">
        <v>43020</v>
      </c>
      <c r="H20" s="849">
        <v>2.9656693781883359</v>
      </c>
      <c r="I20" s="849">
        <v>14340</v>
      </c>
      <c r="J20" s="849">
        <v>1</v>
      </c>
      <c r="K20" s="849">
        <v>14506</v>
      </c>
      <c r="L20" s="849">
        <v>1</v>
      </c>
      <c r="M20" s="849">
        <v>14506</v>
      </c>
      <c r="N20" s="849"/>
      <c r="O20" s="849"/>
      <c r="P20" s="837"/>
      <c r="Q20" s="850"/>
    </row>
    <row r="21" spans="1:17" ht="14.4" customHeight="1" x14ac:dyDescent="0.3">
      <c r="A21" s="831" t="s">
        <v>8551</v>
      </c>
      <c r="B21" s="832" t="s">
        <v>8552</v>
      </c>
      <c r="C21" s="832" t="s">
        <v>6369</v>
      </c>
      <c r="D21" s="832" t="s">
        <v>8574</v>
      </c>
      <c r="E21" s="832" t="s">
        <v>8575</v>
      </c>
      <c r="F21" s="849"/>
      <c r="G21" s="849"/>
      <c r="H21" s="849"/>
      <c r="I21" s="849"/>
      <c r="J21" s="849">
        <v>1</v>
      </c>
      <c r="K21" s="849">
        <v>1342</v>
      </c>
      <c r="L21" s="849">
        <v>1</v>
      </c>
      <c r="M21" s="849">
        <v>1342</v>
      </c>
      <c r="N21" s="849"/>
      <c r="O21" s="849"/>
      <c r="P21" s="837"/>
      <c r="Q21" s="850"/>
    </row>
    <row r="22" spans="1:17" ht="14.4" customHeight="1" x14ac:dyDescent="0.3">
      <c r="A22" s="831" t="s">
        <v>8551</v>
      </c>
      <c r="B22" s="832" t="s">
        <v>8552</v>
      </c>
      <c r="C22" s="832" t="s">
        <v>6369</v>
      </c>
      <c r="D22" s="832" t="s">
        <v>8576</v>
      </c>
      <c r="E22" s="832" t="s">
        <v>8577</v>
      </c>
      <c r="F22" s="849">
        <v>3</v>
      </c>
      <c r="G22" s="849">
        <v>6774</v>
      </c>
      <c r="H22" s="849">
        <v>2.9085444396736797</v>
      </c>
      <c r="I22" s="849">
        <v>2258</v>
      </c>
      <c r="J22" s="849">
        <v>1</v>
      </c>
      <c r="K22" s="849">
        <v>2329</v>
      </c>
      <c r="L22" s="849">
        <v>1</v>
      </c>
      <c r="M22" s="849">
        <v>2329</v>
      </c>
      <c r="N22" s="849"/>
      <c r="O22" s="849"/>
      <c r="P22" s="837"/>
      <c r="Q22" s="850"/>
    </row>
    <row r="23" spans="1:17" ht="14.4" customHeight="1" x14ac:dyDescent="0.3">
      <c r="A23" s="831" t="s">
        <v>8551</v>
      </c>
      <c r="B23" s="832" t="s">
        <v>8552</v>
      </c>
      <c r="C23" s="832" t="s">
        <v>6369</v>
      </c>
      <c r="D23" s="832" t="s">
        <v>8578</v>
      </c>
      <c r="E23" s="832" t="s">
        <v>8579</v>
      </c>
      <c r="F23" s="849">
        <v>2</v>
      </c>
      <c r="G23" s="849">
        <v>1390</v>
      </c>
      <c r="H23" s="849">
        <v>1.9359331476323121</v>
      </c>
      <c r="I23" s="849">
        <v>695</v>
      </c>
      <c r="J23" s="849">
        <v>1</v>
      </c>
      <c r="K23" s="849">
        <v>718</v>
      </c>
      <c r="L23" s="849">
        <v>1</v>
      </c>
      <c r="M23" s="849">
        <v>718</v>
      </c>
      <c r="N23" s="849">
        <v>3</v>
      </c>
      <c r="O23" s="849">
        <v>2157</v>
      </c>
      <c r="P23" s="837">
        <v>3.0041782729805013</v>
      </c>
      <c r="Q23" s="850">
        <v>719</v>
      </c>
    </row>
    <row r="24" spans="1:17" ht="14.4" customHeight="1" x14ac:dyDescent="0.3">
      <c r="A24" s="831" t="s">
        <v>8170</v>
      </c>
      <c r="B24" s="832" t="s">
        <v>8580</v>
      </c>
      <c r="C24" s="832" t="s">
        <v>6369</v>
      </c>
      <c r="D24" s="832" t="s">
        <v>8581</v>
      </c>
      <c r="E24" s="832" t="s">
        <v>8582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49</v>
      </c>
      <c r="P24" s="837"/>
      <c r="Q24" s="850">
        <v>49</v>
      </c>
    </row>
    <row r="25" spans="1:17" ht="14.4" customHeight="1" x14ac:dyDescent="0.3">
      <c r="A25" s="831" t="s">
        <v>8170</v>
      </c>
      <c r="B25" s="832" t="s">
        <v>8583</v>
      </c>
      <c r="C25" s="832" t="s">
        <v>6369</v>
      </c>
      <c r="D25" s="832" t="s">
        <v>8584</v>
      </c>
      <c r="E25" s="832" t="s">
        <v>8585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315</v>
      </c>
      <c r="P25" s="837"/>
      <c r="Q25" s="850">
        <v>315</v>
      </c>
    </row>
    <row r="26" spans="1:17" ht="14.4" customHeight="1" x14ac:dyDescent="0.3">
      <c r="A26" s="831" t="s">
        <v>8170</v>
      </c>
      <c r="B26" s="832" t="s">
        <v>8583</v>
      </c>
      <c r="C26" s="832" t="s">
        <v>6369</v>
      </c>
      <c r="D26" s="832" t="s">
        <v>8586</v>
      </c>
      <c r="E26" s="832" t="s">
        <v>8587</v>
      </c>
      <c r="F26" s="849"/>
      <c r="G26" s="849"/>
      <c r="H26" s="849"/>
      <c r="I26" s="849"/>
      <c r="J26" s="849">
        <v>2</v>
      </c>
      <c r="K26" s="849">
        <v>46</v>
      </c>
      <c r="L26" s="849">
        <v>1</v>
      </c>
      <c r="M26" s="849">
        <v>23</v>
      </c>
      <c r="N26" s="849"/>
      <c r="O26" s="849"/>
      <c r="P26" s="837"/>
      <c r="Q26" s="850"/>
    </row>
    <row r="27" spans="1:17" ht="14.4" customHeight="1" x14ac:dyDescent="0.3">
      <c r="A27" s="831" t="s">
        <v>8170</v>
      </c>
      <c r="B27" s="832" t="s">
        <v>8583</v>
      </c>
      <c r="C27" s="832" t="s">
        <v>6369</v>
      </c>
      <c r="D27" s="832" t="s">
        <v>8588</v>
      </c>
      <c r="E27" s="832" t="s">
        <v>8589</v>
      </c>
      <c r="F27" s="849">
        <v>2</v>
      </c>
      <c r="G27" s="849">
        <v>2536</v>
      </c>
      <c r="H27" s="849">
        <v>1.9766173031956353</v>
      </c>
      <c r="I27" s="849">
        <v>1268</v>
      </c>
      <c r="J27" s="849">
        <v>1</v>
      </c>
      <c r="K27" s="849">
        <v>1283</v>
      </c>
      <c r="L27" s="849">
        <v>1</v>
      </c>
      <c r="M27" s="849">
        <v>1283</v>
      </c>
      <c r="N27" s="849">
        <v>2</v>
      </c>
      <c r="O27" s="849">
        <v>2570</v>
      </c>
      <c r="P27" s="837">
        <v>2.0031176929072485</v>
      </c>
      <c r="Q27" s="850">
        <v>1285</v>
      </c>
    </row>
    <row r="28" spans="1:17" ht="14.4" customHeight="1" x14ac:dyDescent="0.3">
      <c r="A28" s="831" t="s">
        <v>8170</v>
      </c>
      <c r="B28" s="832" t="s">
        <v>8583</v>
      </c>
      <c r="C28" s="832" t="s">
        <v>6369</v>
      </c>
      <c r="D28" s="832" t="s">
        <v>8590</v>
      </c>
      <c r="E28" s="832" t="s">
        <v>8591</v>
      </c>
      <c r="F28" s="849"/>
      <c r="G28" s="849"/>
      <c r="H28" s="849"/>
      <c r="I28" s="849"/>
      <c r="J28" s="849"/>
      <c r="K28" s="849"/>
      <c r="L28" s="849"/>
      <c r="M28" s="849"/>
      <c r="N28" s="849">
        <v>5</v>
      </c>
      <c r="O28" s="849">
        <v>48810</v>
      </c>
      <c r="P28" s="837"/>
      <c r="Q28" s="850">
        <v>9762</v>
      </c>
    </row>
    <row r="29" spans="1:17" ht="14.4" customHeight="1" x14ac:dyDescent="0.3">
      <c r="A29" s="831" t="s">
        <v>8170</v>
      </c>
      <c r="B29" s="832" t="s">
        <v>8583</v>
      </c>
      <c r="C29" s="832" t="s">
        <v>6369</v>
      </c>
      <c r="D29" s="832" t="s">
        <v>8592</v>
      </c>
      <c r="E29" s="832" t="s">
        <v>8593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10381</v>
      </c>
      <c r="P29" s="837"/>
      <c r="Q29" s="850">
        <v>10381</v>
      </c>
    </row>
    <row r="30" spans="1:17" ht="14.4" customHeight="1" x14ac:dyDescent="0.3">
      <c r="A30" s="831" t="s">
        <v>8170</v>
      </c>
      <c r="B30" s="832" t="s">
        <v>8583</v>
      </c>
      <c r="C30" s="832" t="s">
        <v>6369</v>
      </c>
      <c r="D30" s="832" t="s">
        <v>8594</v>
      </c>
      <c r="E30" s="832" t="s">
        <v>8595</v>
      </c>
      <c r="F30" s="849"/>
      <c r="G30" s="849"/>
      <c r="H30" s="849"/>
      <c r="I30" s="849"/>
      <c r="J30" s="849">
        <v>2</v>
      </c>
      <c r="K30" s="849">
        <v>870</v>
      </c>
      <c r="L30" s="849">
        <v>1</v>
      </c>
      <c r="M30" s="849">
        <v>435</v>
      </c>
      <c r="N30" s="849"/>
      <c r="O30" s="849"/>
      <c r="P30" s="837"/>
      <c r="Q30" s="850"/>
    </row>
    <row r="31" spans="1:17" ht="14.4" customHeight="1" x14ac:dyDescent="0.3">
      <c r="A31" s="831" t="s">
        <v>8170</v>
      </c>
      <c r="B31" s="832" t="s">
        <v>8583</v>
      </c>
      <c r="C31" s="832" t="s">
        <v>6369</v>
      </c>
      <c r="D31" s="832" t="s">
        <v>8596</v>
      </c>
      <c r="E31" s="832" t="s">
        <v>8597</v>
      </c>
      <c r="F31" s="849">
        <v>12</v>
      </c>
      <c r="G31" s="849">
        <v>12096</v>
      </c>
      <c r="H31" s="849">
        <v>5.982195845697329</v>
      </c>
      <c r="I31" s="849">
        <v>1008</v>
      </c>
      <c r="J31" s="849">
        <v>2</v>
      </c>
      <c r="K31" s="849">
        <v>2022</v>
      </c>
      <c r="L31" s="849">
        <v>1</v>
      </c>
      <c r="M31" s="849">
        <v>1011</v>
      </c>
      <c r="N31" s="849"/>
      <c r="O31" s="849"/>
      <c r="P31" s="837"/>
      <c r="Q31" s="850"/>
    </row>
    <row r="32" spans="1:17" ht="14.4" customHeight="1" x14ac:dyDescent="0.3">
      <c r="A32" s="831" t="s">
        <v>8170</v>
      </c>
      <c r="B32" s="832" t="s">
        <v>8583</v>
      </c>
      <c r="C32" s="832" t="s">
        <v>6369</v>
      </c>
      <c r="D32" s="832" t="s">
        <v>8598</v>
      </c>
      <c r="E32" s="832" t="s">
        <v>8599</v>
      </c>
      <c r="F32" s="849">
        <v>8</v>
      </c>
      <c r="G32" s="849">
        <v>18112</v>
      </c>
      <c r="H32" s="849"/>
      <c r="I32" s="849">
        <v>2264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8170</v>
      </c>
      <c r="B33" s="832" t="s">
        <v>8583</v>
      </c>
      <c r="C33" s="832" t="s">
        <v>6369</v>
      </c>
      <c r="D33" s="832" t="s">
        <v>8600</v>
      </c>
      <c r="E33" s="832" t="s">
        <v>8601</v>
      </c>
      <c r="F33" s="849">
        <v>2</v>
      </c>
      <c r="G33" s="849">
        <v>742</v>
      </c>
      <c r="H33" s="849"/>
      <c r="I33" s="849">
        <v>371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8170</v>
      </c>
      <c r="B34" s="832" t="s">
        <v>8602</v>
      </c>
      <c r="C34" s="832" t="s">
        <v>6369</v>
      </c>
      <c r="D34" s="832" t="s">
        <v>8603</v>
      </c>
      <c r="E34" s="832" t="s">
        <v>8604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221</v>
      </c>
      <c r="P34" s="837"/>
      <c r="Q34" s="850">
        <v>221</v>
      </c>
    </row>
    <row r="35" spans="1:17" ht="14.4" customHeight="1" x14ac:dyDescent="0.3">
      <c r="A35" s="831" t="s">
        <v>8170</v>
      </c>
      <c r="B35" s="832" t="s">
        <v>8602</v>
      </c>
      <c r="C35" s="832" t="s">
        <v>6369</v>
      </c>
      <c r="D35" s="832" t="s">
        <v>8605</v>
      </c>
      <c r="E35" s="832" t="s">
        <v>8606</v>
      </c>
      <c r="F35" s="849"/>
      <c r="G35" s="849"/>
      <c r="H35" s="849"/>
      <c r="I35" s="849"/>
      <c r="J35" s="849"/>
      <c r="K35" s="849"/>
      <c r="L35" s="849"/>
      <c r="M35" s="849"/>
      <c r="N35" s="849">
        <v>2</v>
      </c>
      <c r="O35" s="849">
        <v>1016</v>
      </c>
      <c r="P35" s="837"/>
      <c r="Q35" s="850">
        <v>508</v>
      </c>
    </row>
    <row r="36" spans="1:17" ht="14.4" customHeight="1" x14ac:dyDescent="0.3">
      <c r="A36" s="831" t="s">
        <v>8170</v>
      </c>
      <c r="B36" s="832" t="s">
        <v>8602</v>
      </c>
      <c r="C36" s="832" t="s">
        <v>6369</v>
      </c>
      <c r="D36" s="832" t="s">
        <v>8607</v>
      </c>
      <c r="E36" s="832" t="s">
        <v>8608</v>
      </c>
      <c r="F36" s="849">
        <v>27</v>
      </c>
      <c r="G36" s="849">
        <v>9477</v>
      </c>
      <c r="H36" s="849">
        <v>0.53542372881355937</v>
      </c>
      <c r="I36" s="849">
        <v>351</v>
      </c>
      <c r="J36" s="849">
        <v>50</v>
      </c>
      <c r="K36" s="849">
        <v>17700</v>
      </c>
      <c r="L36" s="849">
        <v>1</v>
      </c>
      <c r="M36" s="849">
        <v>354</v>
      </c>
      <c r="N36" s="849">
        <v>77</v>
      </c>
      <c r="O36" s="849">
        <v>27258</v>
      </c>
      <c r="P36" s="837">
        <v>1.54</v>
      </c>
      <c r="Q36" s="850">
        <v>354</v>
      </c>
    </row>
    <row r="37" spans="1:17" ht="14.4" customHeight="1" x14ac:dyDescent="0.3">
      <c r="A37" s="831" t="s">
        <v>8170</v>
      </c>
      <c r="B37" s="832" t="s">
        <v>8602</v>
      </c>
      <c r="C37" s="832" t="s">
        <v>6369</v>
      </c>
      <c r="D37" s="832" t="s">
        <v>8609</v>
      </c>
      <c r="E37" s="832" t="s">
        <v>8610</v>
      </c>
      <c r="F37" s="849">
        <v>1059</v>
      </c>
      <c r="G37" s="849">
        <v>68835</v>
      </c>
      <c r="H37" s="849">
        <v>1.19391206313416</v>
      </c>
      <c r="I37" s="849">
        <v>65</v>
      </c>
      <c r="J37" s="849">
        <v>887</v>
      </c>
      <c r="K37" s="849">
        <v>57655</v>
      </c>
      <c r="L37" s="849">
        <v>1</v>
      </c>
      <c r="M37" s="849">
        <v>65</v>
      </c>
      <c r="N37" s="849">
        <v>1079</v>
      </c>
      <c r="O37" s="849">
        <v>70135</v>
      </c>
      <c r="P37" s="837">
        <v>1.2164599774520857</v>
      </c>
      <c r="Q37" s="850">
        <v>65</v>
      </c>
    </row>
    <row r="38" spans="1:17" ht="14.4" customHeight="1" x14ac:dyDescent="0.3">
      <c r="A38" s="831" t="s">
        <v>8170</v>
      </c>
      <c r="B38" s="832" t="s">
        <v>8602</v>
      </c>
      <c r="C38" s="832" t="s">
        <v>6369</v>
      </c>
      <c r="D38" s="832" t="s">
        <v>8611</v>
      </c>
      <c r="E38" s="832" t="s">
        <v>8612</v>
      </c>
      <c r="F38" s="849">
        <v>4</v>
      </c>
      <c r="G38" s="849">
        <v>2364</v>
      </c>
      <c r="H38" s="849">
        <v>0.36302211302211301</v>
      </c>
      <c r="I38" s="849">
        <v>591</v>
      </c>
      <c r="J38" s="849">
        <v>11</v>
      </c>
      <c r="K38" s="849">
        <v>6512</v>
      </c>
      <c r="L38" s="849">
        <v>1</v>
      </c>
      <c r="M38" s="849">
        <v>592</v>
      </c>
      <c r="N38" s="849">
        <v>5</v>
      </c>
      <c r="O38" s="849">
        <v>2960</v>
      </c>
      <c r="P38" s="837">
        <v>0.45454545454545453</v>
      </c>
      <c r="Q38" s="850">
        <v>592</v>
      </c>
    </row>
    <row r="39" spans="1:17" ht="14.4" customHeight="1" x14ac:dyDescent="0.3">
      <c r="A39" s="831" t="s">
        <v>8170</v>
      </c>
      <c r="B39" s="832" t="s">
        <v>8602</v>
      </c>
      <c r="C39" s="832" t="s">
        <v>6369</v>
      </c>
      <c r="D39" s="832" t="s">
        <v>8613</v>
      </c>
      <c r="E39" s="832" t="s">
        <v>8614</v>
      </c>
      <c r="F39" s="849">
        <v>1</v>
      </c>
      <c r="G39" s="849">
        <v>616</v>
      </c>
      <c r="H39" s="849">
        <v>0.99837925445705022</v>
      </c>
      <c r="I39" s="849">
        <v>616</v>
      </c>
      <c r="J39" s="849">
        <v>1</v>
      </c>
      <c r="K39" s="849">
        <v>617</v>
      </c>
      <c r="L39" s="849">
        <v>1</v>
      </c>
      <c r="M39" s="849">
        <v>617</v>
      </c>
      <c r="N39" s="849"/>
      <c r="O39" s="849"/>
      <c r="P39" s="837"/>
      <c r="Q39" s="850"/>
    </row>
    <row r="40" spans="1:17" ht="14.4" customHeight="1" x14ac:dyDescent="0.3">
      <c r="A40" s="831" t="s">
        <v>8170</v>
      </c>
      <c r="B40" s="832" t="s">
        <v>8602</v>
      </c>
      <c r="C40" s="832" t="s">
        <v>6369</v>
      </c>
      <c r="D40" s="832" t="s">
        <v>8615</v>
      </c>
      <c r="E40" s="832" t="s">
        <v>8616</v>
      </c>
      <c r="F40" s="849">
        <v>1</v>
      </c>
      <c r="G40" s="849">
        <v>150</v>
      </c>
      <c r="H40" s="849"/>
      <c r="I40" s="849">
        <v>150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8170</v>
      </c>
      <c r="B41" s="832" t="s">
        <v>8602</v>
      </c>
      <c r="C41" s="832" t="s">
        <v>6369</v>
      </c>
      <c r="D41" s="832" t="s">
        <v>8617</v>
      </c>
      <c r="E41" s="832" t="s">
        <v>8618</v>
      </c>
      <c r="F41" s="849">
        <v>13</v>
      </c>
      <c r="G41" s="849">
        <v>312</v>
      </c>
      <c r="H41" s="849">
        <v>1.4444444444444444</v>
      </c>
      <c r="I41" s="849">
        <v>24</v>
      </c>
      <c r="J41" s="849">
        <v>9</v>
      </c>
      <c r="K41" s="849">
        <v>216</v>
      </c>
      <c r="L41" s="849">
        <v>1</v>
      </c>
      <c r="M41" s="849">
        <v>24</v>
      </c>
      <c r="N41" s="849">
        <v>3</v>
      </c>
      <c r="O41" s="849">
        <v>72</v>
      </c>
      <c r="P41" s="837">
        <v>0.33333333333333331</v>
      </c>
      <c r="Q41" s="850">
        <v>24</v>
      </c>
    </row>
    <row r="42" spans="1:17" ht="14.4" customHeight="1" x14ac:dyDescent="0.3">
      <c r="A42" s="831" t="s">
        <v>8170</v>
      </c>
      <c r="B42" s="832" t="s">
        <v>8602</v>
      </c>
      <c r="C42" s="832" t="s">
        <v>6369</v>
      </c>
      <c r="D42" s="832" t="s">
        <v>8619</v>
      </c>
      <c r="E42" s="832" t="s">
        <v>8620</v>
      </c>
      <c r="F42" s="849">
        <v>10</v>
      </c>
      <c r="G42" s="849">
        <v>540</v>
      </c>
      <c r="H42" s="849">
        <v>7.8545454545454543E-2</v>
      </c>
      <c r="I42" s="849">
        <v>54</v>
      </c>
      <c r="J42" s="849">
        <v>125</v>
      </c>
      <c r="K42" s="849">
        <v>6875</v>
      </c>
      <c r="L42" s="849">
        <v>1</v>
      </c>
      <c r="M42" s="849">
        <v>55</v>
      </c>
      <c r="N42" s="849">
        <v>215</v>
      </c>
      <c r="O42" s="849">
        <v>11825</v>
      </c>
      <c r="P42" s="837">
        <v>1.72</v>
      </c>
      <c r="Q42" s="850">
        <v>55</v>
      </c>
    </row>
    <row r="43" spans="1:17" ht="14.4" customHeight="1" x14ac:dyDescent="0.3">
      <c r="A43" s="831" t="s">
        <v>8170</v>
      </c>
      <c r="B43" s="832" t="s">
        <v>8602</v>
      </c>
      <c r="C43" s="832" t="s">
        <v>6369</v>
      </c>
      <c r="D43" s="832" t="s">
        <v>8621</v>
      </c>
      <c r="E43" s="832" t="s">
        <v>8622</v>
      </c>
      <c r="F43" s="849">
        <v>1355</v>
      </c>
      <c r="G43" s="849">
        <v>104335</v>
      </c>
      <c r="H43" s="849">
        <v>1.0857371794871795</v>
      </c>
      <c r="I43" s="849">
        <v>77</v>
      </c>
      <c r="J43" s="849">
        <v>1248</v>
      </c>
      <c r="K43" s="849">
        <v>96096</v>
      </c>
      <c r="L43" s="849">
        <v>1</v>
      </c>
      <c r="M43" s="849">
        <v>77</v>
      </c>
      <c r="N43" s="849">
        <v>1414</v>
      </c>
      <c r="O43" s="849">
        <v>108878</v>
      </c>
      <c r="P43" s="837">
        <v>1.1330128205128205</v>
      </c>
      <c r="Q43" s="850">
        <v>77</v>
      </c>
    </row>
    <row r="44" spans="1:17" ht="14.4" customHeight="1" x14ac:dyDescent="0.3">
      <c r="A44" s="831" t="s">
        <v>8170</v>
      </c>
      <c r="B44" s="832" t="s">
        <v>8602</v>
      </c>
      <c r="C44" s="832" t="s">
        <v>6369</v>
      </c>
      <c r="D44" s="832" t="s">
        <v>8623</v>
      </c>
      <c r="E44" s="832" t="s">
        <v>8624</v>
      </c>
      <c r="F44" s="849">
        <v>59</v>
      </c>
      <c r="G44" s="849">
        <v>1357</v>
      </c>
      <c r="H44" s="849">
        <v>1.2030141843971631</v>
      </c>
      <c r="I44" s="849">
        <v>23</v>
      </c>
      <c r="J44" s="849">
        <v>47</v>
      </c>
      <c r="K44" s="849">
        <v>1128</v>
      </c>
      <c r="L44" s="849">
        <v>1</v>
      </c>
      <c r="M44" s="849">
        <v>24</v>
      </c>
      <c r="N44" s="849">
        <v>39</v>
      </c>
      <c r="O44" s="849">
        <v>936</v>
      </c>
      <c r="P44" s="837">
        <v>0.82978723404255317</v>
      </c>
      <c r="Q44" s="850">
        <v>24</v>
      </c>
    </row>
    <row r="45" spans="1:17" ht="14.4" customHeight="1" x14ac:dyDescent="0.3">
      <c r="A45" s="831" t="s">
        <v>8170</v>
      </c>
      <c r="B45" s="832" t="s">
        <v>8602</v>
      </c>
      <c r="C45" s="832" t="s">
        <v>6369</v>
      </c>
      <c r="D45" s="832" t="s">
        <v>8625</v>
      </c>
      <c r="E45" s="832" t="s">
        <v>8626</v>
      </c>
      <c r="F45" s="849">
        <v>10</v>
      </c>
      <c r="G45" s="849">
        <v>660</v>
      </c>
      <c r="H45" s="849">
        <v>1.1111111111111112</v>
      </c>
      <c r="I45" s="849">
        <v>66</v>
      </c>
      <c r="J45" s="849">
        <v>9</v>
      </c>
      <c r="K45" s="849">
        <v>594</v>
      </c>
      <c r="L45" s="849">
        <v>1</v>
      </c>
      <c r="M45" s="849">
        <v>66</v>
      </c>
      <c r="N45" s="849">
        <v>5</v>
      </c>
      <c r="O45" s="849">
        <v>330</v>
      </c>
      <c r="P45" s="837">
        <v>0.55555555555555558</v>
      </c>
      <c r="Q45" s="850">
        <v>66</v>
      </c>
    </row>
    <row r="46" spans="1:17" ht="14.4" customHeight="1" x14ac:dyDescent="0.3">
      <c r="A46" s="831" t="s">
        <v>8170</v>
      </c>
      <c r="B46" s="832" t="s">
        <v>8602</v>
      </c>
      <c r="C46" s="832" t="s">
        <v>6369</v>
      </c>
      <c r="D46" s="832" t="s">
        <v>8627</v>
      </c>
      <c r="E46" s="832" t="s">
        <v>8628</v>
      </c>
      <c r="F46" s="849"/>
      <c r="G46" s="849"/>
      <c r="H46" s="849"/>
      <c r="I46" s="849"/>
      <c r="J46" s="849"/>
      <c r="K46" s="849"/>
      <c r="L46" s="849"/>
      <c r="M46" s="849"/>
      <c r="N46" s="849">
        <v>34</v>
      </c>
      <c r="O46" s="849">
        <v>11900</v>
      </c>
      <c r="P46" s="837"/>
      <c r="Q46" s="850">
        <v>350</v>
      </c>
    </row>
    <row r="47" spans="1:17" ht="14.4" customHeight="1" x14ac:dyDescent="0.3">
      <c r="A47" s="831" t="s">
        <v>8170</v>
      </c>
      <c r="B47" s="832" t="s">
        <v>8602</v>
      </c>
      <c r="C47" s="832" t="s">
        <v>6369</v>
      </c>
      <c r="D47" s="832" t="s">
        <v>8629</v>
      </c>
      <c r="E47" s="832" t="s">
        <v>8630</v>
      </c>
      <c r="F47" s="849">
        <v>46</v>
      </c>
      <c r="G47" s="849">
        <v>1104</v>
      </c>
      <c r="H47" s="849">
        <v>1.1621052631578948</v>
      </c>
      <c r="I47" s="849">
        <v>24</v>
      </c>
      <c r="J47" s="849">
        <v>38</v>
      </c>
      <c r="K47" s="849">
        <v>950</v>
      </c>
      <c r="L47" s="849">
        <v>1</v>
      </c>
      <c r="M47" s="849">
        <v>25</v>
      </c>
      <c r="N47" s="849">
        <v>34</v>
      </c>
      <c r="O47" s="849">
        <v>850</v>
      </c>
      <c r="P47" s="837">
        <v>0.89473684210526316</v>
      </c>
      <c r="Q47" s="850">
        <v>25</v>
      </c>
    </row>
    <row r="48" spans="1:17" ht="14.4" customHeight="1" x14ac:dyDescent="0.3">
      <c r="A48" s="831" t="s">
        <v>8170</v>
      </c>
      <c r="B48" s="832" t="s">
        <v>8602</v>
      </c>
      <c r="C48" s="832" t="s">
        <v>6369</v>
      </c>
      <c r="D48" s="832" t="s">
        <v>8631</v>
      </c>
      <c r="E48" s="832" t="s">
        <v>8632</v>
      </c>
      <c r="F48" s="849">
        <v>1</v>
      </c>
      <c r="G48" s="849">
        <v>739</v>
      </c>
      <c r="H48" s="849">
        <v>0.99595687331536387</v>
      </c>
      <c r="I48" s="849">
        <v>739</v>
      </c>
      <c r="J48" s="849">
        <v>1</v>
      </c>
      <c r="K48" s="849">
        <v>742</v>
      </c>
      <c r="L48" s="849">
        <v>1</v>
      </c>
      <c r="M48" s="849">
        <v>742</v>
      </c>
      <c r="N48" s="849"/>
      <c r="O48" s="849"/>
      <c r="P48" s="837"/>
      <c r="Q48" s="850"/>
    </row>
    <row r="49" spans="1:17" ht="14.4" customHeight="1" x14ac:dyDescent="0.3">
      <c r="A49" s="831" t="s">
        <v>8170</v>
      </c>
      <c r="B49" s="832" t="s">
        <v>8602</v>
      </c>
      <c r="C49" s="832" t="s">
        <v>6369</v>
      </c>
      <c r="D49" s="832" t="s">
        <v>8633</v>
      </c>
      <c r="E49" s="832" t="s">
        <v>8634</v>
      </c>
      <c r="F49" s="849">
        <v>205</v>
      </c>
      <c r="G49" s="849">
        <v>36900</v>
      </c>
      <c r="H49" s="849">
        <v>1.1019859638644169</v>
      </c>
      <c r="I49" s="849">
        <v>180</v>
      </c>
      <c r="J49" s="849">
        <v>185</v>
      </c>
      <c r="K49" s="849">
        <v>33485</v>
      </c>
      <c r="L49" s="849">
        <v>1</v>
      </c>
      <c r="M49" s="849">
        <v>181</v>
      </c>
      <c r="N49" s="849">
        <v>204</v>
      </c>
      <c r="O49" s="849">
        <v>36924</v>
      </c>
      <c r="P49" s="837">
        <v>1.1027027027027028</v>
      </c>
      <c r="Q49" s="850">
        <v>181</v>
      </c>
    </row>
    <row r="50" spans="1:17" ht="14.4" customHeight="1" x14ac:dyDescent="0.3">
      <c r="A50" s="831" t="s">
        <v>8170</v>
      </c>
      <c r="B50" s="832" t="s">
        <v>8602</v>
      </c>
      <c r="C50" s="832" t="s">
        <v>6369</v>
      </c>
      <c r="D50" s="832" t="s">
        <v>8635</v>
      </c>
      <c r="E50" s="832" t="s">
        <v>8636</v>
      </c>
      <c r="F50" s="849">
        <v>47</v>
      </c>
      <c r="G50" s="849">
        <v>11891</v>
      </c>
      <c r="H50" s="849">
        <v>0.9753116797900262</v>
      </c>
      <c r="I50" s="849">
        <v>253</v>
      </c>
      <c r="J50" s="849">
        <v>48</v>
      </c>
      <c r="K50" s="849">
        <v>12192</v>
      </c>
      <c r="L50" s="849">
        <v>1</v>
      </c>
      <c r="M50" s="849">
        <v>254</v>
      </c>
      <c r="N50" s="849">
        <v>47</v>
      </c>
      <c r="O50" s="849">
        <v>11938</v>
      </c>
      <c r="P50" s="837">
        <v>0.97916666666666663</v>
      </c>
      <c r="Q50" s="850">
        <v>254</v>
      </c>
    </row>
    <row r="51" spans="1:17" ht="14.4" customHeight="1" x14ac:dyDescent="0.3">
      <c r="A51" s="831" t="s">
        <v>8170</v>
      </c>
      <c r="B51" s="832" t="s">
        <v>8602</v>
      </c>
      <c r="C51" s="832" t="s">
        <v>6369</v>
      </c>
      <c r="D51" s="832" t="s">
        <v>8637</v>
      </c>
      <c r="E51" s="832" t="s">
        <v>8638</v>
      </c>
      <c r="F51" s="849">
        <v>1</v>
      </c>
      <c r="G51" s="849">
        <v>265</v>
      </c>
      <c r="H51" s="849">
        <v>0.98880597014925375</v>
      </c>
      <c r="I51" s="849">
        <v>265</v>
      </c>
      <c r="J51" s="849">
        <v>1</v>
      </c>
      <c r="K51" s="849">
        <v>268</v>
      </c>
      <c r="L51" s="849">
        <v>1</v>
      </c>
      <c r="M51" s="849">
        <v>268</v>
      </c>
      <c r="N51" s="849"/>
      <c r="O51" s="849"/>
      <c r="P51" s="837"/>
      <c r="Q51" s="850"/>
    </row>
    <row r="52" spans="1:17" ht="14.4" customHeight="1" x14ac:dyDescent="0.3">
      <c r="A52" s="831" t="s">
        <v>8170</v>
      </c>
      <c r="B52" s="832" t="s">
        <v>8602</v>
      </c>
      <c r="C52" s="832" t="s">
        <v>6369</v>
      </c>
      <c r="D52" s="832" t="s">
        <v>8639</v>
      </c>
      <c r="E52" s="832" t="s">
        <v>8640</v>
      </c>
      <c r="F52" s="849">
        <v>220</v>
      </c>
      <c r="G52" s="849">
        <v>47520</v>
      </c>
      <c r="H52" s="849">
        <v>1.1346433943793128</v>
      </c>
      <c r="I52" s="849">
        <v>216</v>
      </c>
      <c r="J52" s="849">
        <v>193</v>
      </c>
      <c r="K52" s="849">
        <v>41881</v>
      </c>
      <c r="L52" s="849">
        <v>1</v>
      </c>
      <c r="M52" s="849">
        <v>217</v>
      </c>
      <c r="N52" s="849">
        <v>213</v>
      </c>
      <c r="O52" s="849">
        <v>46221</v>
      </c>
      <c r="P52" s="837">
        <v>1.1036269430051813</v>
      </c>
      <c r="Q52" s="850">
        <v>217</v>
      </c>
    </row>
    <row r="53" spans="1:17" ht="14.4" customHeight="1" x14ac:dyDescent="0.3">
      <c r="A53" s="831" t="s">
        <v>8170</v>
      </c>
      <c r="B53" s="832" t="s">
        <v>8602</v>
      </c>
      <c r="C53" s="832" t="s">
        <v>6369</v>
      </c>
      <c r="D53" s="832" t="s">
        <v>8641</v>
      </c>
      <c r="E53" s="832" t="s">
        <v>8642</v>
      </c>
      <c r="F53" s="849">
        <v>1</v>
      </c>
      <c r="G53" s="849">
        <v>591</v>
      </c>
      <c r="H53" s="849">
        <v>0.99831081081081086</v>
      </c>
      <c r="I53" s="849">
        <v>591</v>
      </c>
      <c r="J53" s="849">
        <v>1</v>
      </c>
      <c r="K53" s="849">
        <v>592</v>
      </c>
      <c r="L53" s="849">
        <v>1</v>
      </c>
      <c r="M53" s="849">
        <v>592</v>
      </c>
      <c r="N53" s="849"/>
      <c r="O53" s="849"/>
      <c r="P53" s="837"/>
      <c r="Q53" s="850"/>
    </row>
    <row r="54" spans="1:17" ht="14.4" customHeight="1" x14ac:dyDescent="0.3">
      <c r="A54" s="831" t="s">
        <v>8170</v>
      </c>
      <c r="B54" s="832" t="s">
        <v>8602</v>
      </c>
      <c r="C54" s="832" t="s">
        <v>6369</v>
      </c>
      <c r="D54" s="832" t="s">
        <v>8643</v>
      </c>
      <c r="E54" s="832" t="s">
        <v>8644</v>
      </c>
      <c r="F54" s="849">
        <v>1</v>
      </c>
      <c r="G54" s="849">
        <v>50</v>
      </c>
      <c r="H54" s="849">
        <v>1</v>
      </c>
      <c r="I54" s="849">
        <v>50</v>
      </c>
      <c r="J54" s="849">
        <v>1</v>
      </c>
      <c r="K54" s="849">
        <v>50</v>
      </c>
      <c r="L54" s="849">
        <v>1</v>
      </c>
      <c r="M54" s="849">
        <v>50</v>
      </c>
      <c r="N54" s="849">
        <v>3</v>
      </c>
      <c r="O54" s="849">
        <v>150</v>
      </c>
      <c r="P54" s="837">
        <v>3</v>
      </c>
      <c r="Q54" s="850">
        <v>50</v>
      </c>
    </row>
    <row r="55" spans="1:17" ht="14.4" customHeight="1" x14ac:dyDescent="0.3">
      <c r="A55" s="831" t="s">
        <v>8170</v>
      </c>
      <c r="B55" s="832" t="s">
        <v>8602</v>
      </c>
      <c r="C55" s="832" t="s">
        <v>6369</v>
      </c>
      <c r="D55" s="832" t="s">
        <v>8645</v>
      </c>
      <c r="E55" s="832" t="s">
        <v>8646</v>
      </c>
      <c r="F55" s="849">
        <v>1</v>
      </c>
      <c r="G55" s="849">
        <v>546</v>
      </c>
      <c r="H55" s="849">
        <v>0.9981718464351006</v>
      </c>
      <c r="I55" s="849">
        <v>546</v>
      </c>
      <c r="J55" s="849">
        <v>1</v>
      </c>
      <c r="K55" s="849">
        <v>547</v>
      </c>
      <c r="L55" s="849">
        <v>1</v>
      </c>
      <c r="M55" s="849">
        <v>547</v>
      </c>
      <c r="N55" s="849"/>
      <c r="O55" s="849"/>
      <c r="P55" s="837"/>
      <c r="Q55" s="850"/>
    </row>
    <row r="56" spans="1:17" ht="14.4" customHeight="1" x14ac:dyDescent="0.3">
      <c r="A56" s="831" t="s">
        <v>8170</v>
      </c>
      <c r="B56" s="832" t="s">
        <v>8602</v>
      </c>
      <c r="C56" s="832" t="s">
        <v>6369</v>
      </c>
      <c r="D56" s="832" t="s">
        <v>8647</v>
      </c>
      <c r="E56" s="832" t="s">
        <v>8648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517</v>
      </c>
      <c r="P56" s="837"/>
      <c r="Q56" s="850">
        <v>517</v>
      </c>
    </row>
    <row r="57" spans="1:17" ht="14.4" customHeight="1" x14ac:dyDescent="0.3">
      <c r="A57" s="831" t="s">
        <v>8170</v>
      </c>
      <c r="B57" s="832" t="s">
        <v>8602</v>
      </c>
      <c r="C57" s="832" t="s">
        <v>6369</v>
      </c>
      <c r="D57" s="832" t="s">
        <v>8649</v>
      </c>
      <c r="E57" s="832" t="s">
        <v>8650</v>
      </c>
      <c r="F57" s="849">
        <v>1</v>
      </c>
      <c r="G57" s="849">
        <v>735</v>
      </c>
      <c r="H57" s="849">
        <v>0.99864130434782605</v>
      </c>
      <c r="I57" s="849">
        <v>735</v>
      </c>
      <c r="J57" s="849">
        <v>1</v>
      </c>
      <c r="K57" s="849">
        <v>736</v>
      </c>
      <c r="L57" s="849">
        <v>1</v>
      </c>
      <c r="M57" s="849">
        <v>736</v>
      </c>
      <c r="N57" s="849"/>
      <c r="O57" s="849"/>
      <c r="P57" s="837"/>
      <c r="Q57" s="850"/>
    </row>
    <row r="58" spans="1:17" ht="14.4" customHeight="1" x14ac:dyDescent="0.3">
      <c r="A58" s="831" t="s">
        <v>8170</v>
      </c>
      <c r="B58" s="832" t="s">
        <v>8602</v>
      </c>
      <c r="C58" s="832" t="s">
        <v>6369</v>
      </c>
      <c r="D58" s="832" t="s">
        <v>8651</v>
      </c>
      <c r="E58" s="832" t="s">
        <v>8652</v>
      </c>
      <c r="F58" s="849"/>
      <c r="G58" s="849"/>
      <c r="H58" s="849"/>
      <c r="I58" s="849"/>
      <c r="J58" s="849">
        <v>1</v>
      </c>
      <c r="K58" s="849">
        <v>329</v>
      </c>
      <c r="L58" s="849">
        <v>1</v>
      </c>
      <c r="M58" s="849">
        <v>329</v>
      </c>
      <c r="N58" s="849"/>
      <c r="O58" s="849"/>
      <c r="P58" s="837"/>
      <c r="Q58" s="850"/>
    </row>
    <row r="59" spans="1:17" ht="14.4" customHeight="1" x14ac:dyDescent="0.3">
      <c r="A59" s="831" t="s">
        <v>8170</v>
      </c>
      <c r="B59" s="832" t="s">
        <v>8602</v>
      </c>
      <c r="C59" s="832" t="s">
        <v>6369</v>
      </c>
      <c r="D59" s="832" t="s">
        <v>8653</v>
      </c>
      <c r="E59" s="832" t="s">
        <v>8654</v>
      </c>
      <c r="F59" s="849">
        <v>1</v>
      </c>
      <c r="G59" s="849">
        <v>345</v>
      </c>
      <c r="H59" s="849">
        <v>0.99710982658959535</v>
      </c>
      <c r="I59" s="849">
        <v>345</v>
      </c>
      <c r="J59" s="849">
        <v>1</v>
      </c>
      <c r="K59" s="849">
        <v>346</v>
      </c>
      <c r="L59" s="849">
        <v>1</v>
      </c>
      <c r="M59" s="849">
        <v>346</v>
      </c>
      <c r="N59" s="849"/>
      <c r="O59" s="849"/>
      <c r="P59" s="837"/>
      <c r="Q59" s="850"/>
    </row>
    <row r="60" spans="1:17" ht="14.4" customHeight="1" x14ac:dyDescent="0.3">
      <c r="A60" s="831" t="s">
        <v>8170</v>
      </c>
      <c r="B60" s="832" t="s">
        <v>8602</v>
      </c>
      <c r="C60" s="832" t="s">
        <v>6369</v>
      </c>
      <c r="D60" s="832" t="s">
        <v>8655</v>
      </c>
      <c r="E60" s="832" t="s">
        <v>8656</v>
      </c>
      <c r="F60" s="849">
        <v>1</v>
      </c>
      <c r="G60" s="849">
        <v>231</v>
      </c>
      <c r="H60" s="849">
        <v>0.99568965517241381</v>
      </c>
      <c r="I60" s="849">
        <v>231</v>
      </c>
      <c r="J60" s="849">
        <v>1</v>
      </c>
      <c r="K60" s="849">
        <v>232</v>
      </c>
      <c r="L60" s="849">
        <v>1</v>
      </c>
      <c r="M60" s="849">
        <v>232</v>
      </c>
      <c r="N60" s="849"/>
      <c r="O60" s="849"/>
      <c r="P60" s="837"/>
      <c r="Q60" s="850"/>
    </row>
    <row r="61" spans="1:17" ht="14.4" customHeight="1" x14ac:dyDescent="0.3">
      <c r="A61" s="831" t="s">
        <v>8170</v>
      </c>
      <c r="B61" s="832" t="s">
        <v>8602</v>
      </c>
      <c r="C61" s="832" t="s">
        <v>6369</v>
      </c>
      <c r="D61" s="832" t="s">
        <v>8657</v>
      </c>
      <c r="E61" s="832" t="s">
        <v>8658</v>
      </c>
      <c r="F61" s="849">
        <v>1</v>
      </c>
      <c r="G61" s="849">
        <v>230</v>
      </c>
      <c r="H61" s="849"/>
      <c r="I61" s="849">
        <v>230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8170</v>
      </c>
      <c r="B62" s="832" t="s">
        <v>8602</v>
      </c>
      <c r="C62" s="832" t="s">
        <v>6369</v>
      </c>
      <c r="D62" s="832" t="s">
        <v>8659</v>
      </c>
      <c r="E62" s="832" t="s">
        <v>8660</v>
      </c>
      <c r="F62" s="849">
        <v>1</v>
      </c>
      <c r="G62" s="849">
        <v>651</v>
      </c>
      <c r="H62" s="849"/>
      <c r="I62" s="849">
        <v>651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8170</v>
      </c>
      <c r="B63" s="832" t="s">
        <v>8602</v>
      </c>
      <c r="C63" s="832" t="s">
        <v>6369</v>
      </c>
      <c r="D63" s="832" t="s">
        <v>8661</v>
      </c>
      <c r="E63" s="832" t="s">
        <v>8662</v>
      </c>
      <c r="F63" s="849"/>
      <c r="G63" s="849"/>
      <c r="H63" s="849"/>
      <c r="I63" s="849"/>
      <c r="J63" s="849">
        <v>3</v>
      </c>
      <c r="K63" s="849">
        <v>2367</v>
      </c>
      <c r="L63" s="849">
        <v>1</v>
      </c>
      <c r="M63" s="849">
        <v>789</v>
      </c>
      <c r="N63" s="849"/>
      <c r="O63" s="849"/>
      <c r="P63" s="837"/>
      <c r="Q63" s="850"/>
    </row>
    <row r="64" spans="1:17" ht="14.4" customHeight="1" x14ac:dyDescent="0.3">
      <c r="A64" s="831" t="s">
        <v>8170</v>
      </c>
      <c r="B64" s="832" t="s">
        <v>8602</v>
      </c>
      <c r="C64" s="832" t="s">
        <v>6369</v>
      </c>
      <c r="D64" s="832" t="s">
        <v>8663</v>
      </c>
      <c r="E64" s="832" t="s">
        <v>8664</v>
      </c>
      <c r="F64" s="849"/>
      <c r="G64" s="849"/>
      <c r="H64" s="849"/>
      <c r="I64" s="849"/>
      <c r="J64" s="849">
        <v>1</v>
      </c>
      <c r="K64" s="849">
        <v>224</v>
      </c>
      <c r="L64" s="849">
        <v>1</v>
      </c>
      <c r="M64" s="849">
        <v>224</v>
      </c>
      <c r="N64" s="849"/>
      <c r="O64" s="849"/>
      <c r="P64" s="837"/>
      <c r="Q64" s="850"/>
    </row>
    <row r="65" spans="1:17" ht="14.4" customHeight="1" x14ac:dyDescent="0.3">
      <c r="A65" s="831" t="s">
        <v>8170</v>
      </c>
      <c r="B65" s="832" t="s">
        <v>8602</v>
      </c>
      <c r="C65" s="832" t="s">
        <v>6369</v>
      </c>
      <c r="D65" s="832" t="s">
        <v>8665</v>
      </c>
      <c r="E65" s="832" t="s">
        <v>8666</v>
      </c>
      <c r="F65" s="849">
        <v>1</v>
      </c>
      <c r="G65" s="849">
        <v>565</v>
      </c>
      <c r="H65" s="849"/>
      <c r="I65" s="849">
        <v>565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8170</v>
      </c>
      <c r="B66" s="832" t="s">
        <v>8602</v>
      </c>
      <c r="C66" s="832" t="s">
        <v>6369</v>
      </c>
      <c r="D66" s="832" t="s">
        <v>8667</v>
      </c>
      <c r="E66" s="832" t="s">
        <v>8668</v>
      </c>
      <c r="F66" s="849"/>
      <c r="G66" s="849"/>
      <c r="H66" s="849"/>
      <c r="I66" s="849"/>
      <c r="J66" s="849">
        <v>8</v>
      </c>
      <c r="K66" s="849">
        <v>1952</v>
      </c>
      <c r="L66" s="849">
        <v>1</v>
      </c>
      <c r="M66" s="849">
        <v>244</v>
      </c>
      <c r="N66" s="849">
        <v>12</v>
      </c>
      <c r="O66" s="849">
        <v>2928</v>
      </c>
      <c r="P66" s="837">
        <v>1.5</v>
      </c>
      <c r="Q66" s="850">
        <v>244</v>
      </c>
    </row>
    <row r="67" spans="1:17" ht="14.4" customHeight="1" x14ac:dyDescent="0.3">
      <c r="A67" s="831" t="s">
        <v>8669</v>
      </c>
      <c r="B67" s="832" t="s">
        <v>8670</v>
      </c>
      <c r="C67" s="832" t="s">
        <v>6369</v>
      </c>
      <c r="D67" s="832" t="s">
        <v>8671</v>
      </c>
      <c r="E67" s="832" t="s">
        <v>8672</v>
      </c>
      <c r="F67" s="849">
        <v>1177</v>
      </c>
      <c r="G67" s="849">
        <v>31779</v>
      </c>
      <c r="H67" s="849">
        <v>1.1135288552507097</v>
      </c>
      <c r="I67" s="849">
        <v>27</v>
      </c>
      <c r="J67" s="849">
        <v>1057</v>
      </c>
      <c r="K67" s="849">
        <v>28539</v>
      </c>
      <c r="L67" s="849">
        <v>1</v>
      </c>
      <c r="M67" s="849">
        <v>27</v>
      </c>
      <c r="N67" s="849">
        <v>1173</v>
      </c>
      <c r="O67" s="849">
        <v>31671</v>
      </c>
      <c r="P67" s="837">
        <v>1.1097445600756859</v>
      </c>
      <c r="Q67" s="850">
        <v>27</v>
      </c>
    </row>
    <row r="68" spans="1:17" ht="14.4" customHeight="1" x14ac:dyDescent="0.3">
      <c r="A68" s="831" t="s">
        <v>8669</v>
      </c>
      <c r="B68" s="832" t="s">
        <v>8670</v>
      </c>
      <c r="C68" s="832" t="s">
        <v>6369</v>
      </c>
      <c r="D68" s="832" t="s">
        <v>8673</v>
      </c>
      <c r="E68" s="832" t="s">
        <v>8674</v>
      </c>
      <c r="F68" s="849">
        <v>795</v>
      </c>
      <c r="G68" s="849">
        <v>42930</v>
      </c>
      <c r="H68" s="849">
        <v>1.0571808510638299</v>
      </c>
      <c r="I68" s="849">
        <v>54</v>
      </c>
      <c r="J68" s="849">
        <v>752</v>
      </c>
      <c r="K68" s="849">
        <v>40608</v>
      </c>
      <c r="L68" s="849">
        <v>1</v>
      </c>
      <c r="M68" s="849">
        <v>54</v>
      </c>
      <c r="N68" s="849">
        <v>761</v>
      </c>
      <c r="O68" s="849">
        <v>41094</v>
      </c>
      <c r="P68" s="837">
        <v>1.011968085106383</v>
      </c>
      <c r="Q68" s="850">
        <v>54</v>
      </c>
    </row>
    <row r="69" spans="1:17" ht="14.4" customHeight="1" x14ac:dyDescent="0.3">
      <c r="A69" s="831" t="s">
        <v>8669</v>
      </c>
      <c r="B69" s="832" t="s">
        <v>8670</v>
      </c>
      <c r="C69" s="832" t="s">
        <v>6369</v>
      </c>
      <c r="D69" s="832" t="s">
        <v>8675</v>
      </c>
      <c r="E69" s="832" t="s">
        <v>8676</v>
      </c>
      <c r="F69" s="849">
        <v>1064</v>
      </c>
      <c r="G69" s="849">
        <v>25536</v>
      </c>
      <c r="H69" s="849">
        <v>1.1083333333333334</v>
      </c>
      <c r="I69" s="849">
        <v>24</v>
      </c>
      <c r="J69" s="849">
        <v>960</v>
      </c>
      <c r="K69" s="849">
        <v>23040</v>
      </c>
      <c r="L69" s="849">
        <v>1</v>
      </c>
      <c r="M69" s="849">
        <v>24</v>
      </c>
      <c r="N69" s="849">
        <v>1046</v>
      </c>
      <c r="O69" s="849">
        <v>25104</v>
      </c>
      <c r="P69" s="837">
        <v>1.0895833333333333</v>
      </c>
      <c r="Q69" s="850">
        <v>24</v>
      </c>
    </row>
    <row r="70" spans="1:17" ht="14.4" customHeight="1" x14ac:dyDescent="0.3">
      <c r="A70" s="831" t="s">
        <v>8669</v>
      </c>
      <c r="B70" s="832" t="s">
        <v>8670</v>
      </c>
      <c r="C70" s="832" t="s">
        <v>6369</v>
      </c>
      <c r="D70" s="832" t="s">
        <v>8677</v>
      </c>
      <c r="E70" s="832" t="s">
        <v>8678</v>
      </c>
      <c r="F70" s="849">
        <v>1254</v>
      </c>
      <c r="G70" s="849">
        <v>33858</v>
      </c>
      <c r="H70" s="849">
        <v>1.1176470588235294</v>
      </c>
      <c r="I70" s="849">
        <v>27</v>
      </c>
      <c r="J70" s="849">
        <v>1122</v>
      </c>
      <c r="K70" s="849">
        <v>30294</v>
      </c>
      <c r="L70" s="849">
        <v>1</v>
      </c>
      <c r="M70" s="849">
        <v>27</v>
      </c>
      <c r="N70" s="849">
        <v>1260</v>
      </c>
      <c r="O70" s="849">
        <v>34020</v>
      </c>
      <c r="P70" s="837">
        <v>1.1229946524064172</v>
      </c>
      <c r="Q70" s="850">
        <v>27</v>
      </c>
    </row>
    <row r="71" spans="1:17" ht="14.4" customHeight="1" x14ac:dyDescent="0.3">
      <c r="A71" s="831" t="s">
        <v>8669</v>
      </c>
      <c r="B71" s="832" t="s">
        <v>8670</v>
      </c>
      <c r="C71" s="832" t="s">
        <v>6369</v>
      </c>
      <c r="D71" s="832" t="s">
        <v>8679</v>
      </c>
      <c r="E71" s="832" t="s">
        <v>8680</v>
      </c>
      <c r="F71" s="849">
        <v>574</v>
      </c>
      <c r="G71" s="849">
        <v>15498</v>
      </c>
      <c r="H71" s="849">
        <v>1.2699115044247788</v>
      </c>
      <c r="I71" s="849">
        <v>27</v>
      </c>
      <c r="J71" s="849">
        <v>452</v>
      </c>
      <c r="K71" s="849">
        <v>12204</v>
      </c>
      <c r="L71" s="849">
        <v>1</v>
      </c>
      <c r="M71" s="849">
        <v>27</v>
      </c>
      <c r="N71" s="849">
        <v>479</v>
      </c>
      <c r="O71" s="849">
        <v>12933</v>
      </c>
      <c r="P71" s="837">
        <v>1.0597345132743363</v>
      </c>
      <c r="Q71" s="850">
        <v>27</v>
      </c>
    </row>
    <row r="72" spans="1:17" ht="14.4" customHeight="1" x14ac:dyDescent="0.3">
      <c r="A72" s="831" t="s">
        <v>8669</v>
      </c>
      <c r="B72" s="832" t="s">
        <v>8670</v>
      </c>
      <c r="C72" s="832" t="s">
        <v>6369</v>
      </c>
      <c r="D72" s="832" t="s">
        <v>8681</v>
      </c>
      <c r="E72" s="832" t="s">
        <v>8682</v>
      </c>
      <c r="F72" s="849">
        <v>2290</v>
      </c>
      <c r="G72" s="849">
        <v>50380</v>
      </c>
      <c r="H72" s="849">
        <v>1.1159844054580896</v>
      </c>
      <c r="I72" s="849">
        <v>22</v>
      </c>
      <c r="J72" s="849">
        <v>2052</v>
      </c>
      <c r="K72" s="849">
        <v>45144</v>
      </c>
      <c r="L72" s="849">
        <v>1</v>
      </c>
      <c r="M72" s="849">
        <v>22</v>
      </c>
      <c r="N72" s="849">
        <v>2723</v>
      </c>
      <c r="O72" s="849">
        <v>59906</v>
      </c>
      <c r="P72" s="837">
        <v>1.3269980506822612</v>
      </c>
      <c r="Q72" s="850">
        <v>22</v>
      </c>
    </row>
    <row r="73" spans="1:17" ht="14.4" customHeight="1" x14ac:dyDescent="0.3">
      <c r="A73" s="831" t="s">
        <v>8669</v>
      </c>
      <c r="B73" s="832" t="s">
        <v>8670</v>
      </c>
      <c r="C73" s="832" t="s">
        <v>6369</v>
      </c>
      <c r="D73" s="832" t="s">
        <v>8683</v>
      </c>
      <c r="E73" s="832" t="s">
        <v>8684</v>
      </c>
      <c r="F73" s="849">
        <v>15</v>
      </c>
      <c r="G73" s="849">
        <v>1020</v>
      </c>
      <c r="H73" s="849">
        <v>0.83333333333333337</v>
      </c>
      <c r="I73" s="849">
        <v>68</v>
      </c>
      <c r="J73" s="849">
        <v>18</v>
      </c>
      <c r="K73" s="849">
        <v>1224</v>
      </c>
      <c r="L73" s="849">
        <v>1</v>
      </c>
      <c r="M73" s="849">
        <v>68</v>
      </c>
      <c r="N73" s="849">
        <v>12</v>
      </c>
      <c r="O73" s="849">
        <v>816</v>
      </c>
      <c r="P73" s="837">
        <v>0.66666666666666663</v>
      </c>
      <c r="Q73" s="850">
        <v>68</v>
      </c>
    </row>
    <row r="74" spans="1:17" ht="14.4" customHeight="1" x14ac:dyDescent="0.3">
      <c r="A74" s="831" t="s">
        <v>8669</v>
      </c>
      <c r="B74" s="832" t="s">
        <v>8670</v>
      </c>
      <c r="C74" s="832" t="s">
        <v>6369</v>
      </c>
      <c r="D74" s="832" t="s">
        <v>8685</v>
      </c>
      <c r="E74" s="832" t="s">
        <v>8686</v>
      </c>
      <c r="F74" s="849">
        <v>5</v>
      </c>
      <c r="G74" s="849">
        <v>310</v>
      </c>
      <c r="H74" s="849"/>
      <c r="I74" s="849">
        <v>62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8669</v>
      </c>
      <c r="B75" s="832" t="s">
        <v>8670</v>
      </c>
      <c r="C75" s="832" t="s">
        <v>6369</v>
      </c>
      <c r="D75" s="832" t="s">
        <v>8687</v>
      </c>
      <c r="E75" s="832" t="s">
        <v>8688</v>
      </c>
      <c r="F75" s="849">
        <v>287</v>
      </c>
      <c r="G75" s="849">
        <v>17794</v>
      </c>
      <c r="H75" s="849">
        <v>0.75130890052356025</v>
      </c>
      <c r="I75" s="849">
        <v>62</v>
      </c>
      <c r="J75" s="849">
        <v>382</v>
      </c>
      <c r="K75" s="849">
        <v>23684</v>
      </c>
      <c r="L75" s="849">
        <v>1</v>
      </c>
      <c r="M75" s="849">
        <v>62</v>
      </c>
      <c r="N75" s="849">
        <v>436</v>
      </c>
      <c r="O75" s="849">
        <v>27032</v>
      </c>
      <c r="P75" s="837">
        <v>1.1413612565445026</v>
      </c>
      <c r="Q75" s="850">
        <v>62</v>
      </c>
    </row>
    <row r="76" spans="1:17" ht="14.4" customHeight="1" x14ac:dyDescent="0.3">
      <c r="A76" s="831" t="s">
        <v>8669</v>
      </c>
      <c r="B76" s="832" t="s">
        <v>8670</v>
      </c>
      <c r="C76" s="832" t="s">
        <v>6369</v>
      </c>
      <c r="D76" s="832" t="s">
        <v>8689</v>
      </c>
      <c r="E76" s="832" t="s">
        <v>8690</v>
      </c>
      <c r="F76" s="849">
        <v>2</v>
      </c>
      <c r="G76" s="849">
        <v>788</v>
      </c>
      <c r="H76" s="849"/>
      <c r="I76" s="849">
        <v>394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8669</v>
      </c>
      <c r="B77" s="832" t="s">
        <v>8670</v>
      </c>
      <c r="C77" s="832" t="s">
        <v>6369</v>
      </c>
      <c r="D77" s="832" t="s">
        <v>8691</v>
      </c>
      <c r="E77" s="832" t="s">
        <v>8692</v>
      </c>
      <c r="F77" s="849">
        <v>9</v>
      </c>
      <c r="G77" s="849">
        <v>738</v>
      </c>
      <c r="H77" s="849">
        <v>4.5</v>
      </c>
      <c r="I77" s="849">
        <v>82</v>
      </c>
      <c r="J77" s="849">
        <v>2</v>
      </c>
      <c r="K77" s="849">
        <v>164</v>
      </c>
      <c r="L77" s="849">
        <v>1</v>
      </c>
      <c r="M77" s="849">
        <v>82</v>
      </c>
      <c r="N77" s="849">
        <v>3</v>
      </c>
      <c r="O77" s="849">
        <v>246</v>
      </c>
      <c r="P77" s="837">
        <v>1.5</v>
      </c>
      <c r="Q77" s="850">
        <v>82</v>
      </c>
    </row>
    <row r="78" spans="1:17" ht="14.4" customHeight="1" x14ac:dyDescent="0.3">
      <c r="A78" s="831" t="s">
        <v>8669</v>
      </c>
      <c r="B78" s="832" t="s">
        <v>8670</v>
      </c>
      <c r="C78" s="832" t="s">
        <v>6369</v>
      </c>
      <c r="D78" s="832" t="s">
        <v>8693</v>
      </c>
      <c r="E78" s="832" t="s">
        <v>8694</v>
      </c>
      <c r="F78" s="849">
        <v>114</v>
      </c>
      <c r="G78" s="849">
        <v>112518</v>
      </c>
      <c r="H78" s="849">
        <v>1.7794471153846154</v>
      </c>
      <c r="I78" s="849">
        <v>987</v>
      </c>
      <c r="J78" s="849">
        <v>64</v>
      </c>
      <c r="K78" s="849">
        <v>63232</v>
      </c>
      <c r="L78" s="849">
        <v>1</v>
      </c>
      <c r="M78" s="849">
        <v>988</v>
      </c>
      <c r="N78" s="849">
        <v>83</v>
      </c>
      <c r="O78" s="849">
        <v>82004</v>
      </c>
      <c r="P78" s="837">
        <v>1.296875</v>
      </c>
      <c r="Q78" s="850">
        <v>988</v>
      </c>
    </row>
    <row r="79" spans="1:17" ht="14.4" customHeight="1" x14ac:dyDescent="0.3">
      <c r="A79" s="831" t="s">
        <v>8669</v>
      </c>
      <c r="B79" s="832" t="s">
        <v>8670</v>
      </c>
      <c r="C79" s="832" t="s">
        <v>6369</v>
      </c>
      <c r="D79" s="832" t="s">
        <v>8695</v>
      </c>
      <c r="E79" s="832" t="s">
        <v>8696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191</v>
      </c>
      <c r="P79" s="837"/>
      <c r="Q79" s="850">
        <v>191</v>
      </c>
    </row>
    <row r="80" spans="1:17" ht="14.4" customHeight="1" x14ac:dyDescent="0.3">
      <c r="A80" s="831" t="s">
        <v>8669</v>
      </c>
      <c r="B80" s="832" t="s">
        <v>8670</v>
      </c>
      <c r="C80" s="832" t="s">
        <v>6369</v>
      </c>
      <c r="D80" s="832" t="s">
        <v>8697</v>
      </c>
      <c r="E80" s="832" t="s">
        <v>8698</v>
      </c>
      <c r="F80" s="849">
        <v>1</v>
      </c>
      <c r="G80" s="849">
        <v>63</v>
      </c>
      <c r="H80" s="849">
        <v>0.5</v>
      </c>
      <c r="I80" s="849">
        <v>63</v>
      </c>
      <c r="J80" s="849">
        <v>2</v>
      </c>
      <c r="K80" s="849">
        <v>126</v>
      </c>
      <c r="L80" s="849">
        <v>1</v>
      </c>
      <c r="M80" s="849">
        <v>63</v>
      </c>
      <c r="N80" s="849">
        <v>2</v>
      </c>
      <c r="O80" s="849">
        <v>126</v>
      </c>
      <c r="P80" s="837">
        <v>1</v>
      </c>
      <c r="Q80" s="850">
        <v>63</v>
      </c>
    </row>
    <row r="81" spans="1:17" ht="14.4" customHeight="1" x14ac:dyDescent="0.3">
      <c r="A81" s="831" t="s">
        <v>8669</v>
      </c>
      <c r="B81" s="832" t="s">
        <v>8670</v>
      </c>
      <c r="C81" s="832" t="s">
        <v>6369</v>
      </c>
      <c r="D81" s="832" t="s">
        <v>8699</v>
      </c>
      <c r="E81" s="832" t="s">
        <v>8700</v>
      </c>
      <c r="F81" s="849">
        <v>7</v>
      </c>
      <c r="G81" s="849">
        <v>119</v>
      </c>
      <c r="H81" s="849">
        <v>0.22580645161290322</v>
      </c>
      <c r="I81" s="849">
        <v>17</v>
      </c>
      <c r="J81" s="849">
        <v>31</v>
      </c>
      <c r="K81" s="849">
        <v>527</v>
      </c>
      <c r="L81" s="849">
        <v>1</v>
      </c>
      <c r="M81" s="849">
        <v>17</v>
      </c>
      <c r="N81" s="849">
        <v>13</v>
      </c>
      <c r="O81" s="849">
        <v>221</v>
      </c>
      <c r="P81" s="837">
        <v>0.41935483870967744</v>
      </c>
      <c r="Q81" s="850">
        <v>17</v>
      </c>
    </row>
    <row r="82" spans="1:17" ht="14.4" customHeight="1" x14ac:dyDescent="0.3">
      <c r="A82" s="831" t="s">
        <v>8669</v>
      </c>
      <c r="B82" s="832" t="s">
        <v>8670</v>
      </c>
      <c r="C82" s="832" t="s">
        <v>6369</v>
      </c>
      <c r="D82" s="832" t="s">
        <v>8701</v>
      </c>
      <c r="E82" s="832" t="s">
        <v>8702</v>
      </c>
      <c r="F82" s="849">
        <v>1</v>
      </c>
      <c r="G82" s="849">
        <v>64</v>
      </c>
      <c r="H82" s="849"/>
      <c r="I82" s="849">
        <v>64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8669</v>
      </c>
      <c r="B83" s="832" t="s">
        <v>8670</v>
      </c>
      <c r="C83" s="832" t="s">
        <v>6369</v>
      </c>
      <c r="D83" s="832" t="s">
        <v>8703</v>
      </c>
      <c r="E83" s="832" t="s">
        <v>8704</v>
      </c>
      <c r="F83" s="849"/>
      <c r="G83" s="849"/>
      <c r="H83" s="849"/>
      <c r="I83" s="849"/>
      <c r="J83" s="849">
        <v>1</v>
      </c>
      <c r="K83" s="849">
        <v>482</v>
      </c>
      <c r="L83" s="849">
        <v>1</v>
      </c>
      <c r="M83" s="849">
        <v>482</v>
      </c>
      <c r="N83" s="849"/>
      <c r="O83" s="849"/>
      <c r="P83" s="837"/>
      <c r="Q83" s="850"/>
    </row>
    <row r="84" spans="1:17" ht="14.4" customHeight="1" x14ac:dyDescent="0.3">
      <c r="A84" s="831" t="s">
        <v>8669</v>
      </c>
      <c r="B84" s="832" t="s">
        <v>8670</v>
      </c>
      <c r="C84" s="832" t="s">
        <v>6369</v>
      </c>
      <c r="D84" s="832" t="s">
        <v>8705</v>
      </c>
      <c r="E84" s="832" t="s">
        <v>8706</v>
      </c>
      <c r="F84" s="849">
        <v>13</v>
      </c>
      <c r="G84" s="849">
        <v>611</v>
      </c>
      <c r="H84" s="849">
        <v>0.72222222222222221</v>
      </c>
      <c r="I84" s="849">
        <v>47</v>
      </c>
      <c r="J84" s="849">
        <v>18</v>
      </c>
      <c r="K84" s="849">
        <v>846</v>
      </c>
      <c r="L84" s="849">
        <v>1</v>
      </c>
      <c r="M84" s="849">
        <v>47</v>
      </c>
      <c r="N84" s="849">
        <v>3</v>
      </c>
      <c r="O84" s="849">
        <v>141</v>
      </c>
      <c r="P84" s="837">
        <v>0.16666666666666666</v>
      </c>
      <c r="Q84" s="850">
        <v>47</v>
      </c>
    </row>
    <row r="85" spans="1:17" ht="14.4" customHeight="1" x14ac:dyDescent="0.3">
      <c r="A85" s="831" t="s">
        <v>8669</v>
      </c>
      <c r="B85" s="832" t="s">
        <v>8670</v>
      </c>
      <c r="C85" s="832" t="s">
        <v>6369</v>
      </c>
      <c r="D85" s="832" t="s">
        <v>8707</v>
      </c>
      <c r="E85" s="832" t="s">
        <v>8708</v>
      </c>
      <c r="F85" s="849">
        <v>2</v>
      </c>
      <c r="G85" s="849">
        <v>120</v>
      </c>
      <c r="H85" s="849">
        <v>1</v>
      </c>
      <c r="I85" s="849">
        <v>60</v>
      </c>
      <c r="J85" s="849">
        <v>2</v>
      </c>
      <c r="K85" s="849">
        <v>120</v>
      </c>
      <c r="L85" s="849">
        <v>1</v>
      </c>
      <c r="M85" s="849">
        <v>60</v>
      </c>
      <c r="N85" s="849">
        <v>3</v>
      </c>
      <c r="O85" s="849">
        <v>180</v>
      </c>
      <c r="P85" s="837">
        <v>1.5</v>
      </c>
      <c r="Q85" s="850">
        <v>60</v>
      </c>
    </row>
    <row r="86" spans="1:17" ht="14.4" customHeight="1" x14ac:dyDescent="0.3">
      <c r="A86" s="831" t="s">
        <v>8669</v>
      </c>
      <c r="B86" s="832" t="s">
        <v>8670</v>
      </c>
      <c r="C86" s="832" t="s">
        <v>6369</v>
      </c>
      <c r="D86" s="832" t="s">
        <v>8709</v>
      </c>
      <c r="E86" s="832" t="s">
        <v>8710</v>
      </c>
      <c r="F86" s="849">
        <v>3</v>
      </c>
      <c r="G86" s="849">
        <v>57</v>
      </c>
      <c r="H86" s="849">
        <v>1.5</v>
      </c>
      <c r="I86" s="849">
        <v>19</v>
      </c>
      <c r="J86" s="849">
        <v>2</v>
      </c>
      <c r="K86" s="849">
        <v>38</v>
      </c>
      <c r="L86" s="849">
        <v>1</v>
      </c>
      <c r="M86" s="849">
        <v>19</v>
      </c>
      <c r="N86" s="849">
        <v>1</v>
      </c>
      <c r="O86" s="849">
        <v>19</v>
      </c>
      <c r="P86" s="837">
        <v>0.5</v>
      </c>
      <c r="Q86" s="850">
        <v>19</v>
      </c>
    </row>
    <row r="87" spans="1:17" ht="14.4" customHeight="1" x14ac:dyDescent="0.3">
      <c r="A87" s="831" t="s">
        <v>8669</v>
      </c>
      <c r="B87" s="832" t="s">
        <v>8670</v>
      </c>
      <c r="C87" s="832" t="s">
        <v>6369</v>
      </c>
      <c r="D87" s="832" t="s">
        <v>8711</v>
      </c>
      <c r="E87" s="832" t="s">
        <v>8712</v>
      </c>
      <c r="F87" s="849">
        <v>34</v>
      </c>
      <c r="G87" s="849">
        <v>28968</v>
      </c>
      <c r="H87" s="849">
        <v>1.1320046893317701</v>
      </c>
      <c r="I87" s="849">
        <v>852</v>
      </c>
      <c r="J87" s="849">
        <v>30</v>
      </c>
      <c r="K87" s="849">
        <v>25590</v>
      </c>
      <c r="L87" s="849">
        <v>1</v>
      </c>
      <c r="M87" s="849">
        <v>853</v>
      </c>
      <c r="N87" s="849">
        <v>33</v>
      </c>
      <c r="O87" s="849">
        <v>28149</v>
      </c>
      <c r="P87" s="837">
        <v>1.1000000000000001</v>
      </c>
      <c r="Q87" s="850">
        <v>853</v>
      </c>
    </row>
    <row r="88" spans="1:17" ht="14.4" customHeight="1" x14ac:dyDescent="0.3">
      <c r="A88" s="831" t="s">
        <v>8669</v>
      </c>
      <c r="B88" s="832" t="s">
        <v>8670</v>
      </c>
      <c r="C88" s="832" t="s">
        <v>6369</v>
      </c>
      <c r="D88" s="832" t="s">
        <v>8713</v>
      </c>
      <c r="E88" s="832" t="s">
        <v>8714</v>
      </c>
      <c r="F88" s="849"/>
      <c r="G88" s="849"/>
      <c r="H88" s="849"/>
      <c r="I88" s="849"/>
      <c r="J88" s="849">
        <v>6</v>
      </c>
      <c r="K88" s="849">
        <v>1122</v>
      </c>
      <c r="L88" s="849">
        <v>1</v>
      </c>
      <c r="M88" s="849">
        <v>187</v>
      </c>
      <c r="N88" s="849">
        <v>5</v>
      </c>
      <c r="O88" s="849">
        <v>935</v>
      </c>
      <c r="P88" s="837">
        <v>0.83333333333333337</v>
      </c>
      <c r="Q88" s="850">
        <v>187</v>
      </c>
    </row>
    <row r="89" spans="1:17" ht="14.4" customHeight="1" x14ac:dyDescent="0.3">
      <c r="A89" s="831" t="s">
        <v>8669</v>
      </c>
      <c r="B89" s="832" t="s">
        <v>8670</v>
      </c>
      <c r="C89" s="832" t="s">
        <v>6369</v>
      </c>
      <c r="D89" s="832" t="s">
        <v>8715</v>
      </c>
      <c r="E89" s="832" t="s">
        <v>8716</v>
      </c>
      <c r="F89" s="849"/>
      <c r="G89" s="849"/>
      <c r="H89" s="849"/>
      <c r="I89" s="849"/>
      <c r="J89" s="849">
        <v>1</v>
      </c>
      <c r="K89" s="849">
        <v>168</v>
      </c>
      <c r="L89" s="849">
        <v>1</v>
      </c>
      <c r="M89" s="849">
        <v>168</v>
      </c>
      <c r="N89" s="849">
        <v>1</v>
      </c>
      <c r="O89" s="849">
        <v>168</v>
      </c>
      <c r="P89" s="837">
        <v>1</v>
      </c>
      <c r="Q89" s="850">
        <v>168</v>
      </c>
    </row>
    <row r="90" spans="1:17" ht="14.4" customHeight="1" x14ac:dyDescent="0.3">
      <c r="A90" s="831" t="s">
        <v>8669</v>
      </c>
      <c r="B90" s="832" t="s">
        <v>8670</v>
      </c>
      <c r="C90" s="832" t="s">
        <v>6369</v>
      </c>
      <c r="D90" s="832" t="s">
        <v>8717</v>
      </c>
      <c r="E90" s="832" t="s">
        <v>8718</v>
      </c>
      <c r="F90" s="849"/>
      <c r="G90" s="849"/>
      <c r="H90" s="849"/>
      <c r="I90" s="849"/>
      <c r="J90" s="849"/>
      <c r="K90" s="849"/>
      <c r="L90" s="849"/>
      <c r="M90" s="849"/>
      <c r="N90" s="849">
        <v>2</v>
      </c>
      <c r="O90" s="849">
        <v>334</v>
      </c>
      <c r="P90" s="837"/>
      <c r="Q90" s="850">
        <v>167</v>
      </c>
    </row>
    <row r="91" spans="1:17" ht="14.4" customHeight="1" x14ac:dyDescent="0.3">
      <c r="A91" s="831" t="s">
        <v>8669</v>
      </c>
      <c r="B91" s="832" t="s">
        <v>8670</v>
      </c>
      <c r="C91" s="832" t="s">
        <v>6369</v>
      </c>
      <c r="D91" s="832" t="s">
        <v>8719</v>
      </c>
      <c r="E91" s="832" t="s">
        <v>8720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352</v>
      </c>
      <c r="P91" s="837"/>
      <c r="Q91" s="850">
        <v>352</v>
      </c>
    </row>
    <row r="92" spans="1:17" ht="14.4" customHeight="1" x14ac:dyDescent="0.3">
      <c r="A92" s="831" t="s">
        <v>8669</v>
      </c>
      <c r="B92" s="832" t="s">
        <v>8670</v>
      </c>
      <c r="C92" s="832" t="s">
        <v>6369</v>
      </c>
      <c r="D92" s="832" t="s">
        <v>8721</v>
      </c>
      <c r="E92" s="832" t="s">
        <v>8722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352</v>
      </c>
      <c r="P92" s="837"/>
      <c r="Q92" s="850">
        <v>352</v>
      </c>
    </row>
    <row r="93" spans="1:17" ht="14.4" customHeight="1" x14ac:dyDescent="0.3">
      <c r="A93" s="831" t="s">
        <v>8669</v>
      </c>
      <c r="B93" s="832" t="s">
        <v>8670</v>
      </c>
      <c r="C93" s="832" t="s">
        <v>6369</v>
      </c>
      <c r="D93" s="832" t="s">
        <v>8723</v>
      </c>
      <c r="E93" s="832" t="s">
        <v>8724</v>
      </c>
      <c r="F93" s="849">
        <v>1</v>
      </c>
      <c r="G93" s="849">
        <v>1216</v>
      </c>
      <c r="H93" s="849">
        <v>0.99590499590499593</v>
      </c>
      <c r="I93" s="849">
        <v>1216</v>
      </c>
      <c r="J93" s="849">
        <v>1</v>
      </c>
      <c r="K93" s="849">
        <v>1221</v>
      </c>
      <c r="L93" s="849">
        <v>1</v>
      </c>
      <c r="M93" s="849">
        <v>1221</v>
      </c>
      <c r="N93" s="849"/>
      <c r="O93" s="849"/>
      <c r="P93" s="837"/>
      <c r="Q93" s="850"/>
    </row>
    <row r="94" spans="1:17" ht="14.4" customHeight="1" x14ac:dyDescent="0.3">
      <c r="A94" s="831" t="s">
        <v>8669</v>
      </c>
      <c r="B94" s="832" t="s">
        <v>8670</v>
      </c>
      <c r="C94" s="832" t="s">
        <v>6369</v>
      </c>
      <c r="D94" s="832" t="s">
        <v>8725</v>
      </c>
      <c r="E94" s="832" t="s">
        <v>8726</v>
      </c>
      <c r="F94" s="849">
        <v>9</v>
      </c>
      <c r="G94" s="849">
        <v>7074</v>
      </c>
      <c r="H94" s="849">
        <v>1.4980940279542567</v>
      </c>
      <c r="I94" s="849">
        <v>786</v>
      </c>
      <c r="J94" s="849">
        <v>6</v>
      </c>
      <c r="K94" s="849">
        <v>4722</v>
      </c>
      <c r="L94" s="849">
        <v>1</v>
      </c>
      <c r="M94" s="849">
        <v>787</v>
      </c>
      <c r="N94" s="849">
        <v>8</v>
      </c>
      <c r="O94" s="849">
        <v>6304</v>
      </c>
      <c r="P94" s="837">
        <v>1.3350275307073274</v>
      </c>
      <c r="Q94" s="850">
        <v>788</v>
      </c>
    </row>
    <row r="95" spans="1:17" ht="14.4" customHeight="1" x14ac:dyDescent="0.3">
      <c r="A95" s="831" t="s">
        <v>8669</v>
      </c>
      <c r="B95" s="832" t="s">
        <v>8670</v>
      </c>
      <c r="C95" s="832" t="s">
        <v>6369</v>
      </c>
      <c r="D95" s="832" t="s">
        <v>8727</v>
      </c>
      <c r="E95" s="832" t="s">
        <v>8728</v>
      </c>
      <c r="F95" s="849"/>
      <c r="G95" s="849"/>
      <c r="H95" s="849"/>
      <c r="I95" s="849"/>
      <c r="J95" s="849">
        <v>3</v>
      </c>
      <c r="K95" s="849">
        <v>567</v>
      </c>
      <c r="L95" s="849">
        <v>1</v>
      </c>
      <c r="M95" s="849">
        <v>189</v>
      </c>
      <c r="N95" s="849"/>
      <c r="O95" s="849"/>
      <c r="P95" s="837"/>
      <c r="Q95" s="850"/>
    </row>
    <row r="96" spans="1:17" ht="14.4" customHeight="1" x14ac:dyDescent="0.3">
      <c r="A96" s="831" t="s">
        <v>8669</v>
      </c>
      <c r="B96" s="832" t="s">
        <v>8670</v>
      </c>
      <c r="C96" s="832" t="s">
        <v>6369</v>
      </c>
      <c r="D96" s="832" t="s">
        <v>8729</v>
      </c>
      <c r="E96" s="832" t="s">
        <v>8730</v>
      </c>
      <c r="F96" s="849">
        <v>2</v>
      </c>
      <c r="G96" s="849">
        <v>456</v>
      </c>
      <c r="H96" s="849">
        <v>0.66375545851528384</v>
      </c>
      <c r="I96" s="849">
        <v>228</v>
      </c>
      <c r="J96" s="849">
        <v>3</v>
      </c>
      <c r="K96" s="849">
        <v>687</v>
      </c>
      <c r="L96" s="849">
        <v>1</v>
      </c>
      <c r="M96" s="849">
        <v>229</v>
      </c>
      <c r="N96" s="849">
        <v>1</v>
      </c>
      <c r="O96" s="849">
        <v>229</v>
      </c>
      <c r="P96" s="837">
        <v>0.33333333333333331</v>
      </c>
      <c r="Q96" s="850">
        <v>229</v>
      </c>
    </row>
    <row r="97" spans="1:17" ht="14.4" customHeight="1" x14ac:dyDescent="0.3">
      <c r="A97" s="831" t="s">
        <v>8669</v>
      </c>
      <c r="B97" s="832" t="s">
        <v>8670</v>
      </c>
      <c r="C97" s="832" t="s">
        <v>6369</v>
      </c>
      <c r="D97" s="832" t="s">
        <v>8731</v>
      </c>
      <c r="E97" s="832" t="s">
        <v>8732</v>
      </c>
      <c r="F97" s="849">
        <v>2</v>
      </c>
      <c r="G97" s="849">
        <v>922</v>
      </c>
      <c r="H97" s="849">
        <v>1.9956709956709957</v>
      </c>
      <c r="I97" s="849">
        <v>461</v>
      </c>
      <c r="J97" s="849">
        <v>1</v>
      </c>
      <c r="K97" s="849">
        <v>462</v>
      </c>
      <c r="L97" s="849">
        <v>1</v>
      </c>
      <c r="M97" s="849">
        <v>462</v>
      </c>
      <c r="N97" s="849"/>
      <c r="O97" s="849"/>
      <c r="P97" s="837"/>
      <c r="Q97" s="850"/>
    </row>
    <row r="98" spans="1:17" ht="14.4" customHeight="1" x14ac:dyDescent="0.3">
      <c r="A98" s="831" t="s">
        <v>8669</v>
      </c>
      <c r="B98" s="832" t="s">
        <v>8670</v>
      </c>
      <c r="C98" s="832" t="s">
        <v>6369</v>
      </c>
      <c r="D98" s="832" t="s">
        <v>8733</v>
      </c>
      <c r="E98" s="832" t="s">
        <v>8734</v>
      </c>
      <c r="F98" s="849">
        <v>1</v>
      </c>
      <c r="G98" s="849">
        <v>561</v>
      </c>
      <c r="H98" s="849">
        <v>0.49911032028469748</v>
      </c>
      <c r="I98" s="849">
        <v>561</v>
      </c>
      <c r="J98" s="849">
        <v>2</v>
      </c>
      <c r="K98" s="849">
        <v>1124</v>
      </c>
      <c r="L98" s="849">
        <v>1</v>
      </c>
      <c r="M98" s="849">
        <v>562</v>
      </c>
      <c r="N98" s="849"/>
      <c r="O98" s="849"/>
      <c r="P98" s="837"/>
      <c r="Q98" s="850"/>
    </row>
    <row r="99" spans="1:17" ht="14.4" customHeight="1" x14ac:dyDescent="0.3">
      <c r="A99" s="831" t="s">
        <v>8669</v>
      </c>
      <c r="B99" s="832" t="s">
        <v>8670</v>
      </c>
      <c r="C99" s="832" t="s">
        <v>6369</v>
      </c>
      <c r="D99" s="832" t="s">
        <v>8735</v>
      </c>
      <c r="E99" s="832" t="s">
        <v>8736</v>
      </c>
      <c r="F99" s="849"/>
      <c r="G99" s="849"/>
      <c r="H99" s="849"/>
      <c r="I99" s="849"/>
      <c r="J99" s="849">
        <v>1</v>
      </c>
      <c r="K99" s="849">
        <v>179</v>
      </c>
      <c r="L99" s="849">
        <v>1</v>
      </c>
      <c r="M99" s="849">
        <v>179</v>
      </c>
      <c r="N99" s="849"/>
      <c r="O99" s="849"/>
      <c r="P99" s="837"/>
      <c r="Q99" s="850"/>
    </row>
    <row r="100" spans="1:17" ht="14.4" customHeight="1" x14ac:dyDescent="0.3">
      <c r="A100" s="831" t="s">
        <v>8669</v>
      </c>
      <c r="B100" s="832" t="s">
        <v>8670</v>
      </c>
      <c r="C100" s="832" t="s">
        <v>6369</v>
      </c>
      <c r="D100" s="832" t="s">
        <v>8737</v>
      </c>
      <c r="E100" s="832" t="s">
        <v>8738</v>
      </c>
      <c r="F100" s="849">
        <v>1</v>
      </c>
      <c r="G100" s="849">
        <v>940</v>
      </c>
      <c r="H100" s="849">
        <v>0.99893730074388953</v>
      </c>
      <c r="I100" s="849">
        <v>940</v>
      </c>
      <c r="J100" s="849">
        <v>1</v>
      </c>
      <c r="K100" s="849">
        <v>941</v>
      </c>
      <c r="L100" s="849">
        <v>1</v>
      </c>
      <c r="M100" s="849">
        <v>941</v>
      </c>
      <c r="N100" s="849"/>
      <c r="O100" s="849"/>
      <c r="P100" s="837"/>
      <c r="Q100" s="850"/>
    </row>
    <row r="101" spans="1:17" ht="14.4" customHeight="1" x14ac:dyDescent="0.3">
      <c r="A101" s="831" t="s">
        <v>8669</v>
      </c>
      <c r="B101" s="832" t="s">
        <v>8670</v>
      </c>
      <c r="C101" s="832" t="s">
        <v>6369</v>
      </c>
      <c r="D101" s="832" t="s">
        <v>8739</v>
      </c>
      <c r="E101" s="832" t="s">
        <v>8740</v>
      </c>
      <c r="F101" s="849">
        <v>1</v>
      </c>
      <c r="G101" s="849">
        <v>395</v>
      </c>
      <c r="H101" s="849"/>
      <c r="I101" s="849">
        <v>395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8669</v>
      </c>
      <c r="B102" s="832" t="s">
        <v>8670</v>
      </c>
      <c r="C102" s="832" t="s">
        <v>6369</v>
      </c>
      <c r="D102" s="832" t="s">
        <v>8741</v>
      </c>
      <c r="E102" s="832" t="s">
        <v>8742</v>
      </c>
      <c r="F102" s="849">
        <v>2293</v>
      </c>
      <c r="G102" s="849">
        <v>68790</v>
      </c>
      <c r="H102" s="849">
        <v>1.1169020944958596</v>
      </c>
      <c r="I102" s="849">
        <v>30</v>
      </c>
      <c r="J102" s="849">
        <v>2053</v>
      </c>
      <c r="K102" s="849">
        <v>61590</v>
      </c>
      <c r="L102" s="849">
        <v>1</v>
      </c>
      <c r="M102" s="849">
        <v>30</v>
      </c>
      <c r="N102" s="849">
        <v>2732</v>
      </c>
      <c r="O102" s="849">
        <v>81960</v>
      </c>
      <c r="P102" s="837">
        <v>1.3307355090112032</v>
      </c>
      <c r="Q102" s="850">
        <v>30</v>
      </c>
    </row>
    <row r="103" spans="1:17" ht="14.4" customHeight="1" x14ac:dyDescent="0.3">
      <c r="A103" s="831" t="s">
        <v>8669</v>
      </c>
      <c r="B103" s="832" t="s">
        <v>8670</v>
      </c>
      <c r="C103" s="832" t="s">
        <v>6369</v>
      </c>
      <c r="D103" s="832" t="s">
        <v>8743</v>
      </c>
      <c r="E103" s="832" t="s">
        <v>8744</v>
      </c>
      <c r="F103" s="849">
        <v>2</v>
      </c>
      <c r="G103" s="849">
        <v>100</v>
      </c>
      <c r="H103" s="849">
        <v>1</v>
      </c>
      <c r="I103" s="849">
        <v>50</v>
      </c>
      <c r="J103" s="849">
        <v>2</v>
      </c>
      <c r="K103" s="849">
        <v>100</v>
      </c>
      <c r="L103" s="849">
        <v>1</v>
      </c>
      <c r="M103" s="849">
        <v>50</v>
      </c>
      <c r="N103" s="849">
        <v>3</v>
      </c>
      <c r="O103" s="849">
        <v>150</v>
      </c>
      <c r="P103" s="837">
        <v>1.5</v>
      </c>
      <c r="Q103" s="850">
        <v>50</v>
      </c>
    </row>
    <row r="104" spans="1:17" ht="14.4" customHeight="1" x14ac:dyDescent="0.3">
      <c r="A104" s="831" t="s">
        <v>8669</v>
      </c>
      <c r="B104" s="832" t="s">
        <v>8670</v>
      </c>
      <c r="C104" s="832" t="s">
        <v>6369</v>
      </c>
      <c r="D104" s="832" t="s">
        <v>8745</v>
      </c>
      <c r="E104" s="832" t="s">
        <v>8746</v>
      </c>
      <c r="F104" s="849">
        <v>326</v>
      </c>
      <c r="G104" s="849">
        <v>3912</v>
      </c>
      <c r="H104" s="849">
        <v>0.98192771084337349</v>
      </c>
      <c r="I104" s="849">
        <v>12</v>
      </c>
      <c r="J104" s="849">
        <v>332</v>
      </c>
      <c r="K104" s="849">
        <v>3984</v>
      </c>
      <c r="L104" s="849">
        <v>1</v>
      </c>
      <c r="M104" s="849">
        <v>12</v>
      </c>
      <c r="N104" s="849">
        <v>298</v>
      </c>
      <c r="O104" s="849">
        <v>3576</v>
      </c>
      <c r="P104" s="837">
        <v>0.89759036144578308</v>
      </c>
      <c r="Q104" s="850">
        <v>12</v>
      </c>
    </row>
    <row r="105" spans="1:17" ht="14.4" customHeight="1" x14ac:dyDescent="0.3">
      <c r="A105" s="831" t="s">
        <v>8669</v>
      </c>
      <c r="B105" s="832" t="s">
        <v>8670</v>
      </c>
      <c r="C105" s="832" t="s">
        <v>6369</v>
      </c>
      <c r="D105" s="832" t="s">
        <v>8747</v>
      </c>
      <c r="E105" s="832" t="s">
        <v>8748</v>
      </c>
      <c r="F105" s="849">
        <v>2</v>
      </c>
      <c r="G105" s="849">
        <v>364</v>
      </c>
      <c r="H105" s="849">
        <v>0.28415300546448086</v>
      </c>
      <c r="I105" s="849">
        <v>182</v>
      </c>
      <c r="J105" s="849">
        <v>7</v>
      </c>
      <c r="K105" s="849">
        <v>1281</v>
      </c>
      <c r="L105" s="849">
        <v>1</v>
      </c>
      <c r="M105" s="849">
        <v>183</v>
      </c>
      <c r="N105" s="849">
        <v>2</v>
      </c>
      <c r="O105" s="849">
        <v>366</v>
      </c>
      <c r="P105" s="837">
        <v>0.2857142857142857</v>
      </c>
      <c r="Q105" s="850">
        <v>183</v>
      </c>
    </row>
    <row r="106" spans="1:17" ht="14.4" customHeight="1" x14ac:dyDescent="0.3">
      <c r="A106" s="831" t="s">
        <v>8669</v>
      </c>
      <c r="B106" s="832" t="s">
        <v>8670</v>
      </c>
      <c r="C106" s="832" t="s">
        <v>6369</v>
      </c>
      <c r="D106" s="832" t="s">
        <v>8749</v>
      </c>
      <c r="E106" s="832" t="s">
        <v>8750</v>
      </c>
      <c r="F106" s="849">
        <v>11</v>
      </c>
      <c r="G106" s="849">
        <v>792</v>
      </c>
      <c r="H106" s="849">
        <v>2.7123287671232879</v>
      </c>
      <c r="I106" s="849">
        <v>72</v>
      </c>
      <c r="J106" s="849">
        <v>4</v>
      </c>
      <c r="K106" s="849">
        <v>292</v>
      </c>
      <c r="L106" s="849">
        <v>1</v>
      </c>
      <c r="M106" s="849">
        <v>73</v>
      </c>
      <c r="N106" s="849">
        <v>3</v>
      </c>
      <c r="O106" s="849">
        <v>219</v>
      </c>
      <c r="P106" s="837">
        <v>0.75</v>
      </c>
      <c r="Q106" s="850">
        <v>73</v>
      </c>
    </row>
    <row r="107" spans="1:17" ht="14.4" customHeight="1" x14ac:dyDescent="0.3">
      <c r="A107" s="831" t="s">
        <v>8669</v>
      </c>
      <c r="B107" s="832" t="s">
        <v>8670</v>
      </c>
      <c r="C107" s="832" t="s">
        <v>6369</v>
      </c>
      <c r="D107" s="832" t="s">
        <v>8751</v>
      </c>
      <c r="E107" s="832" t="s">
        <v>8752</v>
      </c>
      <c r="F107" s="849">
        <v>2</v>
      </c>
      <c r="G107" s="849">
        <v>366</v>
      </c>
      <c r="H107" s="849">
        <v>0.66304347826086951</v>
      </c>
      <c r="I107" s="849">
        <v>183</v>
      </c>
      <c r="J107" s="849">
        <v>3</v>
      </c>
      <c r="K107" s="849">
        <v>552</v>
      </c>
      <c r="L107" s="849">
        <v>1</v>
      </c>
      <c r="M107" s="849">
        <v>184</v>
      </c>
      <c r="N107" s="849">
        <v>2</v>
      </c>
      <c r="O107" s="849">
        <v>368</v>
      </c>
      <c r="P107" s="837">
        <v>0.66666666666666663</v>
      </c>
      <c r="Q107" s="850">
        <v>184</v>
      </c>
    </row>
    <row r="108" spans="1:17" ht="14.4" customHeight="1" x14ac:dyDescent="0.3">
      <c r="A108" s="831" t="s">
        <v>8669</v>
      </c>
      <c r="B108" s="832" t="s">
        <v>8670</v>
      </c>
      <c r="C108" s="832" t="s">
        <v>6369</v>
      </c>
      <c r="D108" s="832" t="s">
        <v>8588</v>
      </c>
      <c r="E108" s="832" t="s">
        <v>8589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1285</v>
      </c>
      <c r="P108" s="837"/>
      <c r="Q108" s="850">
        <v>1285</v>
      </c>
    </row>
    <row r="109" spans="1:17" ht="14.4" customHeight="1" x14ac:dyDescent="0.3">
      <c r="A109" s="831" t="s">
        <v>8669</v>
      </c>
      <c r="B109" s="832" t="s">
        <v>8670</v>
      </c>
      <c r="C109" s="832" t="s">
        <v>6369</v>
      </c>
      <c r="D109" s="832" t="s">
        <v>8753</v>
      </c>
      <c r="E109" s="832" t="s">
        <v>8754</v>
      </c>
      <c r="F109" s="849">
        <v>1205</v>
      </c>
      <c r="G109" s="849">
        <v>178340</v>
      </c>
      <c r="H109" s="849">
        <v>1.022128737555809</v>
      </c>
      <c r="I109" s="849">
        <v>148</v>
      </c>
      <c r="J109" s="849">
        <v>1171</v>
      </c>
      <c r="K109" s="849">
        <v>174479</v>
      </c>
      <c r="L109" s="849">
        <v>1</v>
      </c>
      <c r="M109" s="849">
        <v>149</v>
      </c>
      <c r="N109" s="849">
        <v>1266</v>
      </c>
      <c r="O109" s="849">
        <v>188634</v>
      </c>
      <c r="P109" s="837">
        <v>1.0811272416737832</v>
      </c>
      <c r="Q109" s="850">
        <v>149</v>
      </c>
    </row>
    <row r="110" spans="1:17" ht="14.4" customHeight="1" x14ac:dyDescent="0.3">
      <c r="A110" s="831" t="s">
        <v>8669</v>
      </c>
      <c r="B110" s="832" t="s">
        <v>8670</v>
      </c>
      <c r="C110" s="832" t="s">
        <v>6369</v>
      </c>
      <c r="D110" s="832" t="s">
        <v>8755</v>
      </c>
      <c r="E110" s="832" t="s">
        <v>8756</v>
      </c>
      <c r="F110" s="849">
        <v>2396</v>
      </c>
      <c r="G110" s="849">
        <v>71880</v>
      </c>
      <c r="H110" s="849">
        <v>1.137701804368471</v>
      </c>
      <c r="I110" s="849">
        <v>30</v>
      </c>
      <c r="J110" s="849">
        <v>2106</v>
      </c>
      <c r="K110" s="849">
        <v>63180</v>
      </c>
      <c r="L110" s="849">
        <v>1</v>
      </c>
      <c r="M110" s="849">
        <v>30</v>
      </c>
      <c r="N110" s="849">
        <v>2788</v>
      </c>
      <c r="O110" s="849">
        <v>83640</v>
      </c>
      <c r="P110" s="837">
        <v>1.3238366571699904</v>
      </c>
      <c r="Q110" s="850">
        <v>30</v>
      </c>
    </row>
    <row r="111" spans="1:17" ht="14.4" customHeight="1" x14ac:dyDescent="0.3">
      <c r="A111" s="831" t="s">
        <v>8669</v>
      </c>
      <c r="B111" s="832" t="s">
        <v>8670</v>
      </c>
      <c r="C111" s="832" t="s">
        <v>6369</v>
      </c>
      <c r="D111" s="832" t="s">
        <v>8757</v>
      </c>
      <c r="E111" s="832" t="s">
        <v>8758</v>
      </c>
      <c r="F111" s="849">
        <v>514</v>
      </c>
      <c r="G111" s="849">
        <v>15934</v>
      </c>
      <c r="H111" s="849">
        <v>1.3145780051150895</v>
      </c>
      <c r="I111" s="849">
        <v>31</v>
      </c>
      <c r="J111" s="849">
        <v>391</v>
      </c>
      <c r="K111" s="849">
        <v>12121</v>
      </c>
      <c r="L111" s="849">
        <v>1</v>
      </c>
      <c r="M111" s="849">
        <v>31</v>
      </c>
      <c r="N111" s="849">
        <v>433</v>
      </c>
      <c r="O111" s="849">
        <v>13423</v>
      </c>
      <c r="P111" s="837">
        <v>1.1074168797953965</v>
      </c>
      <c r="Q111" s="850">
        <v>31</v>
      </c>
    </row>
    <row r="112" spans="1:17" ht="14.4" customHeight="1" x14ac:dyDescent="0.3">
      <c r="A112" s="831" t="s">
        <v>8669</v>
      </c>
      <c r="B112" s="832" t="s">
        <v>8670</v>
      </c>
      <c r="C112" s="832" t="s">
        <v>6369</v>
      </c>
      <c r="D112" s="832" t="s">
        <v>8759</v>
      </c>
      <c r="E112" s="832" t="s">
        <v>8760</v>
      </c>
      <c r="F112" s="849">
        <v>1188</v>
      </c>
      <c r="G112" s="849">
        <v>32076</v>
      </c>
      <c r="H112" s="849">
        <v>1.1175917215428033</v>
      </c>
      <c r="I112" s="849">
        <v>27</v>
      </c>
      <c r="J112" s="849">
        <v>1063</v>
      </c>
      <c r="K112" s="849">
        <v>28701</v>
      </c>
      <c r="L112" s="849">
        <v>1</v>
      </c>
      <c r="M112" s="849">
        <v>27</v>
      </c>
      <c r="N112" s="849">
        <v>1178</v>
      </c>
      <c r="O112" s="849">
        <v>31806</v>
      </c>
      <c r="P112" s="837">
        <v>1.1081843838193792</v>
      </c>
      <c r="Q112" s="850">
        <v>27</v>
      </c>
    </row>
    <row r="113" spans="1:17" ht="14.4" customHeight="1" x14ac:dyDescent="0.3">
      <c r="A113" s="831" t="s">
        <v>8669</v>
      </c>
      <c r="B113" s="832" t="s">
        <v>8670</v>
      </c>
      <c r="C113" s="832" t="s">
        <v>6369</v>
      </c>
      <c r="D113" s="832" t="s">
        <v>8761</v>
      </c>
      <c r="E113" s="832" t="s">
        <v>8762</v>
      </c>
      <c r="F113" s="849">
        <v>3</v>
      </c>
      <c r="G113" s="849">
        <v>765</v>
      </c>
      <c r="H113" s="849">
        <v>2.98828125</v>
      </c>
      <c r="I113" s="849">
        <v>255</v>
      </c>
      <c r="J113" s="849">
        <v>1</v>
      </c>
      <c r="K113" s="849">
        <v>256</v>
      </c>
      <c r="L113" s="849">
        <v>1</v>
      </c>
      <c r="M113" s="849">
        <v>256</v>
      </c>
      <c r="N113" s="849"/>
      <c r="O113" s="849"/>
      <c r="P113" s="837"/>
      <c r="Q113" s="850"/>
    </row>
    <row r="114" spans="1:17" ht="14.4" customHeight="1" x14ac:dyDescent="0.3">
      <c r="A114" s="831" t="s">
        <v>8669</v>
      </c>
      <c r="B114" s="832" t="s">
        <v>8670</v>
      </c>
      <c r="C114" s="832" t="s">
        <v>6369</v>
      </c>
      <c r="D114" s="832" t="s">
        <v>8763</v>
      </c>
      <c r="E114" s="832" t="s">
        <v>8764</v>
      </c>
      <c r="F114" s="849">
        <v>1</v>
      </c>
      <c r="G114" s="849">
        <v>22</v>
      </c>
      <c r="H114" s="849">
        <v>1</v>
      </c>
      <c r="I114" s="849">
        <v>22</v>
      </c>
      <c r="J114" s="849">
        <v>1</v>
      </c>
      <c r="K114" s="849">
        <v>22</v>
      </c>
      <c r="L114" s="849">
        <v>1</v>
      </c>
      <c r="M114" s="849">
        <v>22</v>
      </c>
      <c r="N114" s="849">
        <v>1</v>
      </c>
      <c r="O114" s="849">
        <v>22</v>
      </c>
      <c r="P114" s="837">
        <v>1</v>
      </c>
      <c r="Q114" s="850">
        <v>22</v>
      </c>
    </row>
    <row r="115" spans="1:17" ht="14.4" customHeight="1" x14ac:dyDescent="0.3">
      <c r="A115" s="831" t="s">
        <v>8669</v>
      </c>
      <c r="B115" s="832" t="s">
        <v>8670</v>
      </c>
      <c r="C115" s="832" t="s">
        <v>6369</v>
      </c>
      <c r="D115" s="832" t="s">
        <v>8765</v>
      </c>
      <c r="E115" s="832" t="s">
        <v>8766</v>
      </c>
      <c r="F115" s="849">
        <v>1253</v>
      </c>
      <c r="G115" s="849">
        <v>31325</v>
      </c>
      <c r="H115" s="849">
        <v>1.1137777777777778</v>
      </c>
      <c r="I115" s="849">
        <v>25</v>
      </c>
      <c r="J115" s="849">
        <v>1125</v>
      </c>
      <c r="K115" s="849">
        <v>28125</v>
      </c>
      <c r="L115" s="849">
        <v>1</v>
      </c>
      <c r="M115" s="849">
        <v>25</v>
      </c>
      <c r="N115" s="849">
        <v>1257</v>
      </c>
      <c r="O115" s="849">
        <v>31425</v>
      </c>
      <c r="P115" s="837">
        <v>1.1173333333333333</v>
      </c>
      <c r="Q115" s="850">
        <v>25</v>
      </c>
    </row>
    <row r="116" spans="1:17" ht="14.4" customHeight="1" x14ac:dyDescent="0.3">
      <c r="A116" s="831" t="s">
        <v>8669</v>
      </c>
      <c r="B116" s="832" t="s">
        <v>8670</v>
      </c>
      <c r="C116" s="832" t="s">
        <v>6369</v>
      </c>
      <c r="D116" s="832" t="s">
        <v>8767</v>
      </c>
      <c r="E116" s="832" t="s">
        <v>8768</v>
      </c>
      <c r="F116" s="849">
        <v>2</v>
      </c>
      <c r="G116" s="849">
        <v>66</v>
      </c>
      <c r="H116" s="849">
        <v>0.33333333333333331</v>
      </c>
      <c r="I116" s="849">
        <v>33</v>
      </c>
      <c r="J116" s="849">
        <v>6</v>
      </c>
      <c r="K116" s="849">
        <v>198</v>
      </c>
      <c r="L116" s="849">
        <v>1</v>
      </c>
      <c r="M116" s="849">
        <v>33</v>
      </c>
      <c r="N116" s="849">
        <v>3</v>
      </c>
      <c r="O116" s="849">
        <v>99</v>
      </c>
      <c r="P116" s="837">
        <v>0.5</v>
      </c>
      <c r="Q116" s="850">
        <v>33</v>
      </c>
    </row>
    <row r="117" spans="1:17" ht="14.4" customHeight="1" x14ac:dyDescent="0.3">
      <c r="A117" s="831" t="s">
        <v>8669</v>
      </c>
      <c r="B117" s="832" t="s">
        <v>8670</v>
      </c>
      <c r="C117" s="832" t="s">
        <v>6369</v>
      </c>
      <c r="D117" s="832" t="s">
        <v>8769</v>
      </c>
      <c r="E117" s="832" t="s">
        <v>8770</v>
      </c>
      <c r="F117" s="849">
        <v>1</v>
      </c>
      <c r="G117" s="849">
        <v>30</v>
      </c>
      <c r="H117" s="849">
        <v>1</v>
      </c>
      <c r="I117" s="849">
        <v>30</v>
      </c>
      <c r="J117" s="849">
        <v>1</v>
      </c>
      <c r="K117" s="849">
        <v>30</v>
      </c>
      <c r="L117" s="849">
        <v>1</v>
      </c>
      <c r="M117" s="849">
        <v>30</v>
      </c>
      <c r="N117" s="849">
        <v>1</v>
      </c>
      <c r="O117" s="849">
        <v>30</v>
      </c>
      <c r="P117" s="837">
        <v>1</v>
      </c>
      <c r="Q117" s="850">
        <v>30</v>
      </c>
    </row>
    <row r="118" spans="1:17" ht="14.4" customHeight="1" x14ac:dyDescent="0.3">
      <c r="A118" s="831" t="s">
        <v>8669</v>
      </c>
      <c r="B118" s="832" t="s">
        <v>8670</v>
      </c>
      <c r="C118" s="832" t="s">
        <v>6369</v>
      </c>
      <c r="D118" s="832" t="s">
        <v>8771</v>
      </c>
      <c r="E118" s="832" t="s">
        <v>8772</v>
      </c>
      <c r="F118" s="849"/>
      <c r="G118" s="849"/>
      <c r="H118" s="849"/>
      <c r="I118" s="849"/>
      <c r="J118" s="849">
        <v>1</v>
      </c>
      <c r="K118" s="849">
        <v>205</v>
      </c>
      <c r="L118" s="849">
        <v>1</v>
      </c>
      <c r="M118" s="849">
        <v>205</v>
      </c>
      <c r="N118" s="849">
        <v>2</v>
      </c>
      <c r="O118" s="849">
        <v>410</v>
      </c>
      <c r="P118" s="837">
        <v>2</v>
      </c>
      <c r="Q118" s="850">
        <v>205</v>
      </c>
    </row>
    <row r="119" spans="1:17" ht="14.4" customHeight="1" x14ac:dyDescent="0.3">
      <c r="A119" s="831" t="s">
        <v>8669</v>
      </c>
      <c r="B119" s="832" t="s">
        <v>8670</v>
      </c>
      <c r="C119" s="832" t="s">
        <v>6369</v>
      </c>
      <c r="D119" s="832" t="s">
        <v>8773</v>
      </c>
      <c r="E119" s="832" t="s">
        <v>8774</v>
      </c>
      <c r="F119" s="849">
        <v>8</v>
      </c>
      <c r="G119" s="849">
        <v>208</v>
      </c>
      <c r="H119" s="849">
        <v>1</v>
      </c>
      <c r="I119" s="849">
        <v>26</v>
      </c>
      <c r="J119" s="849">
        <v>8</v>
      </c>
      <c r="K119" s="849">
        <v>208</v>
      </c>
      <c r="L119" s="849">
        <v>1</v>
      </c>
      <c r="M119" s="849">
        <v>26</v>
      </c>
      <c r="N119" s="849">
        <v>8</v>
      </c>
      <c r="O119" s="849">
        <v>208</v>
      </c>
      <c r="P119" s="837">
        <v>1</v>
      </c>
      <c r="Q119" s="850">
        <v>26</v>
      </c>
    </row>
    <row r="120" spans="1:17" ht="14.4" customHeight="1" x14ac:dyDescent="0.3">
      <c r="A120" s="831" t="s">
        <v>8669</v>
      </c>
      <c r="B120" s="832" t="s">
        <v>8670</v>
      </c>
      <c r="C120" s="832" t="s">
        <v>6369</v>
      </c>
      <c r="D120" s="832" t="s">
        <v>8775</v>
      </c>
      <c r="E120" s="832" t="s">
        <v>8776</v>
      </c>
      <c r="F120" s="849">
        <v>154</v>
      </c>
      <c r="G120" s="849">
        <v>12936</v>
      </c>
      <c r="H120" s="849">
        <v>1.2520325203252032</v>
      </c>
      <c r="I120" s="849">
        <v>84</v>
      </c>
      <c r="J120" s="849">
        <v>123</v>
      </c>
      <c r="K120" s="849">
        <v>10332</v>
      </c>
      <c r="L120" s="849">
        <v>1</v>
      </c>
      <c r="M120" s="849">
        <v>84</v>
      </c>
      <c r="N120" s="849">
        <v>92</v>
      </c>
      <c r="O120" s="849">
        <v>7728</v>
      </c>
      <c r="P120" s="837">
        <v>0.74796747967479671</v>
      </c>
      <c r="Q120" s="850">
        <v>84</v>
      </c>
    </row>
    <row r="121" spans="1:17" ht="14.4" customHeight="1" x14ac:dyDescent="0.3">
      <c r="A121" s="831" t="s">
        <v>8669</v>
      </c>
      <c r="B121" s="832" t="s">
        <v>8670</v>
      </c>
      <c r="C121" s="832" t="s">
        <v>6369</v>
      </c>
      <c r="D121" s="832" t="s">
        <v>8777</v>
      </c>
      <c r="E121" s="832" t="s">
        <v>8778</v>
      </c>
      <c r="F121" s="849">
        <v>10</v>
      </c>
      <c r="G121" s="849">
        <v>1750</v>
      </c>
      <c r="H121" s="849">
        <v>0.82859848484848486</v>
      </c>
      <c r="I121" s="849">
        <v>175</v>
      </c>
      <c r="J121" s="849">
        <v>12</v>
      </c>
      <c r="K121" s="849">
        <v>2112</v>
      </c>
      <c r="L121" s="849">
        <v>1</v>
      </c>
      <c r="M121" s="849">
        <v>176</v>
      </c>
      <c r="N121" s="849">
        <v>7</v>
      </c>
      <c r="O121" s="849">
        <v>1232</v>
      </c>
      <c r="P121" s="837">
        <v>0.58333333333333337</v>
      </c>
      <c r="Q121" s="850">
        <v>176</v>
      </c>
    </row>
    <row r="122" spans="1:17" ht="14.4" customHeight="1" x14ac:dyDescent="0.3">
      <c r="A122" s="831" t="s">
        <v>8669</v>
      </c>
      <c r="B122" s="832" t="s">
        <v>8670</v>
      </c>
      <c r="C122" s="832" t="s">
        <v>6369</v>
      </c>
      <c r="D122" s="832" t="s">
        <v>8779</v>
      </c>
      <c r="E122" s="832" t="s">
        <v>8780</v>
      </c>
      <c r="F122" s="849">
        <v>3</v>
      </c>
      <c r="G122" s="849">
        <v>756</v>
      </c>
      <c r="H122" s="849">
        <v>2.9881422924901186</v>
      </c>
      <c r="I122" s="849">
        <v>252</v>
      </c>
      <c r="J122" s="849">
        <v>1</v>
      </c>
      <c r="K122" s="849">
        <v>253</v>
      </c>
      <c r="L122" s="849">
        <v>1</v>
      </c>
      <c r="M122" s="849">
        <v>253</v>
      </c>
      <c r="N122" s="849">
        <v>1</v>
      </c>
      <c r="O122" s="849">
        <v>253</v>
      </c>
      <c r="P122" s="837">
        <v>1</v>
      </c>
      <c r="Q122" s="850">
        <v>253</v>
      </c>
    </row>
    <row r="123" spans="1:17" ht="14.4" customHeight="1" x14ac:dyDescent="0.3">
      <c r="A123" s="831" t="s">
        <v>8669</v>
      </c>
      <c r="B123" s="832" t="s">
        <v>8670</v>
      </c>
      <c r="C123" s="832" t="s">
        <v>6369</v>
      </c>
      <c r="D123" s="832" t="s">
        <v>8781</v>
      </c>
      <c r="E123" s="832" t="s">
        <v>8782</v>
      </c>
      <c r="F123" s="849">
        <v>8</v>
      </c>
      <c r="G123" s="849">
        <v>120</v>
      </c>
      <c r="H123" s="849">
        <v>0.42105263157894735</v>
      </c>
      <c r="I123" s="849">
        <v>15</v>
      </c>
      <c r="J123" s="849">
        <v>19</v>
      </c>
      <c r="K123" s="849">
        <v>285</v>
      </c>
      <c r="L123" s="849">
        <v>1</v>
      </c>
      <c r="M123" s="849">
        <v>15</v>
      </c>
      <c r="N123" s="849">
        <v>13</v>
      </c>
      <c r="O123" s="849">
        <v>195</v>
      </c>
      <c r="P123" s="837">
        <v>0.68421052631578949</v>
      </c>
      <c r="Q123" s="850">
        <v>15</v>
      </c>
    </row>
    <row r="124" spans="1:17" ht="14.4" customHeight="1" x14ac:dyDescent="0.3">
      <c r="A124" s="831" t="s">
        <v>8669</v>
      </c>
      <c r="B124" s="832" t="s">
        <v>8670</v>
      </c>
      <c r="C124" s="832" t="s">
        <v>6369</v>
      </c>
      <c r="D124" s="832" t="s">
        <v>8783</v>
      </c>
      <c r="E124" s="832" t="s">
        <v>8784</v>
      </c>
      <c r="F124" s="849">
        <v>19</v>
      </c>
      <c r="G124" s="849">
        <v>437</v>
      </c>
      <c r="H124" s="849">
        <v>1.2666666666666666</v>
      </c>
      <c r="I124" s="849">
        <v>23</v>
      </c>
      <c r="J124" s="849">
        <v>15</v>
      </c>
      <c r="K124" s="849">
        <v>345</v>
      </c>
      <c r="L124" s="849">
        <v>1</v>
      </c>
      <c r="M124" s="849">
        <v>23</v>
      </c>
      <c r="N124" s="849">
        <v>25</v>
      </c>
      <c r="O124" s="849">
        <v>575</v>
      </c>
      <c r="P124" s="837">
        <v>1.6666666666666667</v>
      </c>
      <c r="Q124" s="850">
        <v>23</v>
      </c>
    </row>
    <row r="125" spans="1:17" ht="14.4" customHeight="1" x14ac:dyDescent="0.3">
      <c r="A125" s="831" t="s">
        <v>8669</v>
      </c>
      <c r="B125" s="832" t="s">
        <v>8670</v>
      </c>
      <c r="C125" s="832" t="s">
        <v>6369</v>
      </c>
      <c r="D125" s="832" t="s">
        <v>8785</v>
      </c>
      <c r="E125" s="832" t="s">
        <v>8786</v>
      </c>
      <c r="F125" s="849">
        <v>2</v>
      </c>
      <c r="G125" s="849">
        <v>502</v>
      </c>
      <c r="H125" s="849">
        <v>1.9920634920634921</v>
      </c>
      <c r="I125" s="849">
        <v>251</v>
      </c>
      <c r="J125" s="849">
        <v>1</v>
      </c>
      <c r="K125" s="849">
        <v>252</v>
      </c>
      <c r="L125" s="849">
        <v>1</v>
      </c>
      <c r="M125" s="849">
        <v>252</v>
      </c>
      <c r="N125" s="849">
        <v>1</v>
      </c>
      <c r="O125" s="849">
        <v>252</v>
      </c>
      <c r="P125" s="837">
        <v>1</v>
      </c>
      <c r="Q125" s="850">
        <v>252</v>
      </c>
    </row>
    <row r="126" spans="1:17" ht="14.4" customHeight="1" x14ac:dyDescent="0.3">
      <c r="A126" s="831" t="s">
        <v>8669</v>
      </c>
      <c r="B126" s="832" t="s">
        <v>8670</v>
      </c>
      <c r="C126" s="832" t="s">
        <v>6369</v>
      </c>
      <c r="D126" s="832" t="s">
        <v>8787</v>
      </c>
      <c r="E126" s="832" t="s">
        <v>8788</v>
      </c>
      <c r="F126" s="849">
        <v>27</v>
      </c>
      <c r="G126" s="849">
        <v>999</v>
      </c>
      <c r="H126" s="849">
        <v>0.81818181818181823</v>
      </c>
      <c r="I126" s="849">
        <v>37</v>
      </c>
      <c r="J126" s="849">
        <v>33</v>
      </c>
      <c r="K126" s="849">
        <v>1221</v>
      </c>
      <c r="L126" s="849">
        <v>1</v>
      </c>
      <c r="M126" s="849">
        <v>37</v>
      </c>
      <c r="N126" s="849">
        <v>9</v>
      </c>
      <c r="O126" s="849">
        <v>333</v>
      </c>
      <c r="P126" s="837">
        <v>0.27272727272727271</v>
      </c>
      <c r="Q126" s="850">
        <v>37</v>
      </c>
    </row>
    <row r="127" spans="1:17" ht="14.4" customHeight="1" x14ac:dyDescent="0.3">
      <c r="A127" s="831" t="s">
        <v>8669</v>
      </c>
      <c r="B127" s="832" t="s">
        <v>8670</v>
      </c>
      <c r="C127" s="832" t="s">
        <v>6369</v>
      </c>
      <c r="D127" s="832" t="s">
        <v>8789</v>
      </c>
      <c r="E127" s="832" t="s">
        <v>8790</v>
      </c>
      <c r="F127" s="849">
        <v>1428</v>
      </c>
      <c r="G127" s="849">
        <v>32844</v>
      </c>
      <c r="H127" s="849">
        <v>1.0546528803545052</v>
      </c>
      <c r="I127" s="849">
        <v>23</v>
      </c>
      <c r="J127" s="849">
        <v>1354</v>
      </c>
      <c r="K127" s="849">
        <v>31142</v>
      </c>
      <c r="L127" s="849">
        <v>1</v>
      </c>
      <c r="M127" s="849">
        <v>23</v>
      </c>
      <c r="N127" s="849">
        <v>1591</v>
      </c>
      <c r="O127" s="849">
        <v>36593</v>
      </c>
      <c r="P127" s="837">
        <v>1.1750369276218611</v>
      </c>
      <c r="Q127" s="850">
        <v>23</v>
      </c>
    </row>
    <row r="128" spans="1:17" ht="14.4" customHeight="1" x14ac:dyDescent="0.3">
      <c r="A128" s="831" t="s">
        <v>8669</v>
      </c>
      <c r="B128" s="832" t="s">
        <v>8670</v>
      </c>
      <c r="C128" s="832" t="s">
        <v>6369</v>
      </c>
      <c r="D128" s="832" t="s">
        <v>8791</v>
      </c>
      <c r="E128" s="832" t="s">
        <v>8792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171</v>
      </c>
      <c r="P128" s="837"/>
      <c r="Q128" s="850">
        <v>171</v>
      </c>
    </row>
    <row r="129" spans="1:17" ht="14.4" customHeight="1" x14ac:dyDescent="0.3">
      <c r="A129" s="831" t="s">
        <v>8669</v>
      </c>
      <c r="B129" s="832" t="s">
        <v>8670</v>
      </c>
      <c r="C129" s="832" t="s">
        <v>6369</v>
      </c>
      <c r="D129" s="832" t="s">
        <v>8793</v>
      </c>
      <c r="E129" s="832" t="s">
        <v>8794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327</v>
      </c>
      <c r="P129" s="837"/>
      <c r="Q129" s="850">
        <v>327</v>
      </c>
    </row>
    <row r="130" spans="1:17" ht="14.4" customHeight="1" x14ac:dyDescent="0.3">
      <c r="A130" s="831" t="s">
        <v>8669</v>
      </c>
      <c r="B130" s="832" t="s">
        <v>8670</v>
      </c>
      <c r="C130" s="832" t="s">
        <v>6369</v>
      </c>
      <c r="D130" s="832" t="s">
        <v>8795</v>
      </c>
      <c r="E130" s="832" t="s">
        <v>8796</v>
      </c>
      <c r="F130" s="849">
        <v>2</v>
      </c>
      <c r="G130" s="849">
        <v>662</v>
      </c>
      <c r="H130" s="849">
        <v>2</v>
      </c>
      <c r="I130" s="849">
        <v>331</v>
      </c>
      <c r="J130" s="849">
        <v>1</v>
      </c>
      <c r="K130" s="849">
        <v>331</v>
      </c>
      <c r="L130" s="849">
        <v>1</v>
      </c>
      <c r="M130" s="849">
        <v>331</v>
      </c>
      <c r="N130" s="849">
        <v>1</v>
      </c>
      <c r="O130" s="849">
        <v>331</v>
      </c>
      <c r="P130" s="837">
        <v>1</v>
      </c>
      <c r="Q130" s="850">
        <v>331</v>
      </c>
    </row>
    <row r="131" spans="1:17" ht="14.4" customHeight="1" x14ac:dyDescent="0.3">
      <c r="A131" s="831" t="s">
        <v>8669</v>
      </c>
      <c r="B131" s="832" t="s">
        <v>8670</v>
      </c>
      <c r="C131" s="832" t="s">
        <v>6369</v>
      </c>
      <c r="D131" s="832" t="s">
        <v>8797</v>
      </c>
      <c r="E131" s="832" t="s">
        <v>8798</v>
      </c>
      <c r="F131" s="849">
        <v>17</v>
      </c>
      <c r="G131" s="849">
        <v>493</v>
      </c>
      <c r="H131" s="849">
        <v>1.1333333333333333</v>
      </c>
      <c r="I131" s="849">
        <v>29</v>
      </c>
      <c r="J131" s="849">
        <v>15</v>
      </c>
      <c r="K131" s="849">
        <v>435</v>
      </c>
      <c r="L131" s="849">
        <v>1</v>
      </c>
      <c r="M131" s="849">
        <v>29</v>
      </c>
      <c r="N131" s="849">
        <v>18</v>
      </c>
      <c r="O131" s="849">
        <v>522</v>
      </c>
      <c r="P131" s="837">
        <v>1.2</v>
      </c>
      <c r="Q131" s="850">
        <v>29</v>
      </c>
    </row>
    <row r="132" spans="1:17" ht="14.4" customHeight="1" x14ac:dyDescent="0.3">
      <c r="A132" s="831" t="s">
        <v>8669</v>
      </c>
      <c r="B132" s="832" t="s">
        <v>8670</v>
      </c>
      <c r="C132" s="832" t="s">
        <v>6369</v>
      </c>
      <c r="D132" s="832" t="s">
        <v>8799</v>
      </c>
      <c r="E132" s="832" t="s">
        <v>8800</v>
      </c>
      <c r="F132" s="849">
        <v>14</v>
      </c>
      <c r="G132" s="849">
        <v>2478</v>
      </c>
      <c r="H132" s="849">
        <v>0.63278855975485193</v>
      </c>
      <c r="I132" s="849">
        <v>177</v>
      </c>
      <c r="J132" s="849">
        <v>22</v>
      </c>
      <c r="K132" s="849">
        <v>3916</v>
      </c>
      <c r="L132" s="849">
        <v>1</v>
      </c>
      <c r="M132" s="849">
        <v>178</v>
      </c>
      <c r="N132" s="849">
        <v>12</v>
      </c>
      <c r="O132" s="849">
        <v>2136</v>
      </c>
      <c r="P132" s="837">
        <v>0.54545454545454541</v>
      </c>
      <c r="Q132" s="850">
        <v>178</v>
      </c>
    </row>
    <row r="133" spans="1:17" ht="14.4" customHeight="1" x14ac:dyDescent="0.3">
      <c r="A133" s="831" t="s">
        <v>8669</v>
      </c>
      <c r="B133" s="832" t="s">
        <v>8670</v>
      </c>
      <c r="C133" s="832" t="s">
        <v>6369</v>
      </c>
      <c r="D133" s="832" t="s">
        <v>8801</v>
      </c>
      <c r="E133" s="832" t="s">
        <v>8802</v>
      </c>
      <c r="F133" s="849">
        <v>5</v>
      </c>
      <c r="G133" s="849">
        <v>75</v>
      </c>
      <c r="H133" s="849">
        <v>2.5</v>
      </c>
      <c r="I133" s="849">
        <v>15</v>
      </c>
      <c r="J133" s="849">
        <v>2</v>
      </c>
      <c r="K133" s="849">
        <v>30</v>
      </c>
      <c r="L133" s="849">
        <v>1</v>
      </c>
      <c r="M133" s="849">
        <v>15</v>
      </c>
      <c r="N133" s="849"/>
      <c r="O133" s="849"/>
      <c r="P133" s="837"/>
      <c r="Q133" s="850"/>
    </row>
    <row r="134" spans="1:17" ht="14.4" customHeight="1" x14ac:dyDescent="0.3">
      <c r="A134" s="831" t="s">
        <v>8669</v>
      </c>
      <c r="B134" s="832" t="s">
        <v>8670</v>
      </c>
      <c r="C134" s="832" t="s">
        <v>6369</v>
      </c>
      <c r="D134" s="832" t="s">
        <v>8803</v>
      </c>
      <c r="E134" s="832" t="s">
        <v>8804</v>
      </c>
      <c r="F134" s="849">
        <v>7</v>
      </c>
      <c r="G134" s="849">
        <v>133</v>
      </c>
      <c r="H134" s="849">
        <v>0.3888888888888889</v>
      </c>
      <c r="I134" s="849">
        <v>19</v>
      </c>
      <c r="J134" s="849">
        <v>18</v>
      </c>
      <c r="K134" s="849">
        <v>342</v>
      </c>
      <c r="L134" s="849">
        <v>1</v>
      </c>
      <c r="M134" s="849">
        <v>19</v>
      </c>
      <c r="N134" s="849">
        <v>7</v>
      </c>
      <c r="O134" s="849">
        <v>133</v>
      </c>
      <c r="P134" s="837">
        <v>0.3888888888888889</v>
      </c>
      <c r="Q134" s="850">
        <v>19</v>
      </c>
    </row>
    <row r="135" spans="1:17" ht="14.4" customHeight="1" x14ac:dyDescent="0.3">
      <c r="A135" s="831" t="s">
        <v>8669</v>
      </c>
      <c r="B135" s="832" t="s">
        <v>8670</v>
      </c>
      <c r="C135" s="832" t="s">
        <v>6369</v>
      </c>
      <c r="D135" s="832" t="s">
        <v>8805</v>
      </c>
      <c r="E135" s="832" t="s">
        <v>8806</v>
      </c>
      <c r="F135" s="849">
        <v>27</v>
      </c>
      <c r="G135" s="849">
        <v>540</v>
      </c>
      <c r="H135" s="849">
        <v>0.61363636363636365</v>
      </c>
      <c r="I135" s="849">
        <v>20</v>
      </c>
      <c r="J135" s="849">
        <v>44</v>
      </c>
      <c r="K135" s="849">
        <v>880</v>
      </c>
      <c r="L135" s="849">
        <v>1</v>
      </c>
      <c r="M135" s="849">
        <v>20</v>
      </c>
      <c r="N135" s="849">
        <v>37</v>
      </c>
      <c r="O135" s="849">
        <v>740</v>
      </c>
      <c r="P135" s="837">
        <v>0.84090909090909094</v>
      </c>
      <c r="Q135" s="850">
        <v>20</v>
      </c>
    </row>
    <row r="136" spans="1:17" ht="14.4" customHeight="1" x14ac:dyDescent="0.3">
      <c r="A136" s="831" t="s">
        <v>8669</v>
      </c>
      <c r="B136" s="832" t="s">
        <v>8670</v>
      </c>
      <c r="C136" s="832" t="s">
        <v>6369</v>
      </c>
      <c r="D136" s="832" t="s">
        <v>8807</v>
      </c>
      <c r="E136" s="832" t="s">
        <v>8808</v>
      </c>
      <c r="F136" s="849">
        <v>2</v>
      </c>
      <c r="G136" s="849">
        <v>370</v>
      </c>
      <c r="H136" s="849"/>
      <c r="I136" s="849">
        <v>185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8669</v>
      </c>
      <c r="B137" s="832" t="s">
        <v>8670</v>
      </c>
      <c r="C137" s="832" t="s">
        <v>6369</v>
      </c>
      <c r="D137" s="832" t="s">
        <v>8809</v>
      </c>
      <c r="E137" s="832" t="s">
        <v>8810</v>
      </c>
      <c r="F137" s="849">
        <v>2</v>
      </c>
      <c r="G137" s="849">
        <v>374</v>
      </c>
      <c r="H137" s="849">
        <v>1.9893617021276595</v>
      </c>
      <c r="I137" s="849">
        <v>187</v>
      </c>
      <c r="J137" s="849">
        <v>1</v>
      </c>
      <c r="K137" s="849">
        <v>188</v>
      </c>
      <c r="L137" s="849">
        <v>1</v>
      </c>
      <c r="M137" s="849">
        <v>188</v>
      </c>
      <c r="N137" s="849">
        <v>7</v>
      </c>
      <c r="O137" s="849">
        <v>1316</v>
      </c>
      <c r="P137" s="837">
        <v>7</v>
      </c>
      <c r="Q137" s="850">
        <v>188</v>
      </c>
    </row>
    <row r="138" spans="1:17" ht="14.4" customHeight="1" x14ac:dyDescent="0.3">
      <c r="A138" s="831" t="s">
        <v>8669</v>
      </c>
      <c r="B138" s="832" t="s">
        <v>8670</v>
      </c>
      <c r="C138" s="832" t="s">
        <v>6369</v>
      </c>
      <c r="D138" s="832" t="s">
        <v>8811</v>
      </c>
      <c r="E138" s="832" t="s">
        <v>8812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174</v>
      </c>
      <c r="P138" s="837"/>
      <c r="Q138" s="850">
        <v>174</v>
      </c>
    </row>
    <row r="139" spans="1:17" ht="14.4" customHeight="1" x14ac:dyDescent="0.3">
      <c r="A139" s="831" t="s">
        <v>8669</v>
      </c>
      <c r="B139" s="832" t="s">
        <v>8670</v>
      </c>
      <c r="C139" s="832" t="s">
        <v>6369</v>
      </c>
      <c r="D139" s="832" t="s">
        <v>8813</v>
      </c>
      <c r="E139" s="832" t="s">
        <v>8814</v>
      </c>
      <c r="F139" s="849">
        <v>23</v>
      </c>
      <c r="G139" s="849">
        <v>1932</v>
      </c>
      <c r="H139" s="849">
        <v>0.8214285714285714</v>
      </c>
      <c r="I139" s="849">
        <v>84</v>
      </c>
      <c r="J139" s="849">
        <v>28</v>
      </c>
      <c r="K139" s="849">
        <v>2352</v>
      </c>
      <c r="L139" s="849">
        <v>1</v>
      </c>
      <c r="M139" s="849">
        <v>84</v>
      </c>
      <c r="N139" s="849">
        <v>6</v>
      </c>
      <c r="O139" s="849">
        <v>504</v>
      </c>
      <c r="P139" s="837">
        <v>0.21428571428571427</v>
      </c>
      <c r="Q139" s="850">
        <v>84</v>
      </c>
    </row>
    <row r="140" spans="1:17" ht="14.4" customHeight="1" x14ac:dyDescent="0.3">
      <c r="A140" s="831" t="s">
        <v>8669</v>
      </c>
      <c r="B140" s="832" t="s">
        <v>8670</v>
      </c>
      <c r="C140" s="832" t="s">
        <v>6369</v>
      </c>
      <c r="D140" s="832" t="s">
        <v>8815</v>
      </c>
      <c r="E140" s="832" t="s">
        <v>8816</v>
      </c>
      <c r="F140" s="849">
        <v>2</v>
      </c>
      <c r="G140" s="849">
        <v>156</v>
      </c>
      <c r="H140" s="849">
        <v>1</v>
      </c>
      <c r="I140" s="849">
        <v>78</v>
      </c>
      <c r="J140" s="849">
        <v>2</v>
      </c>
      <c r="K140" s="849">
        <v>156</v>
      </c>
      <c r="L140" s="849">
        <v>1</v>
      </c>
      <c r="M140" s="849">
        <v>78</v>
      </c>
      <c r="N140" s="849"/>
      <c r="O140" s="849"/>
      <c r="P140" s="837"/>
      <c r="Q140" s="850"/>
    </row>
    <row r="141" spans="1:17" ht="14.4" customHeight="1" x14ac:dyDescent="0.3">
      <c r="A141" s="831" t="s">
        <v>8669</v>
      </c>
      <c r="B141" s="832" t="s">
        <v>8670</v>
      </c>
      <c r="C141" s="832" t="s">
        <v>6369</v>
      </c>
      <c r="D141" s="832" t="s">
        <v>8817</v>
      </c>
      <c r="E141" s="832" t="s">
        <v>8818</v>
      </c>
      <c r="F141" s="849"/>
      <c r="G141" s="849"/>
      <c r="H141" s="849"/>
      <c r="I141" s="849"/>
      <c r="J141" s="849">
        <v>1</v>
      </c>
      <c r="K141" s="849">
        <v>301</v>
      </c>
      <c r="L141" s="849">
        <v>1</v>
      </c>
      <c r="M141" s="849">
        <v>301</v>
      </c>
      <c r="N141" s="849">
        <v>2</v>
      </c>
      <c r="O141" s="849">
        <v>602</v>
      </c>
      <c r="P141" s="837">
        <v>2</v>
      </c>
      <c r="Q141" s="850">
        <v>301</v>
      </c>
    </row>
    <row r="142" spans="1:17" ht="14.4" customHeight="1" x14ac:dyDescent="0.3">
      <c r="A142" s="831" t="s">
        <v>8669</v>
      </c>
      <c r="B142" s="832" t="s">
        <v>8670</v>
      </c>
      <c r="C142" s="832" t="s">
        <v>6369</v>
      </c>
      <c r="D142" s="832" t="s">
        <v>8819</v>
      </c>
      <c r="E142" s="832" t="s">
        <v>8820</v>
      </c>
      <c r="F142" s="849"/>
      <c r="G142" s="849"/>
      <c r="H142" s="849"/>
      <c r="I142" s="849"/>
      <c r="J142" s="849">
        <v>1</v>
      </c>
      <c r="K142" s="849">
        <v>21</v>
      </c>
      <c r="L142" s="849">
        <v>1</v>
      </c>
      <c r="M142" s="849">
        <v>21</v>
      </c>
      <c r="N142" s="849">
        <v>2</v>
      </c>
      <c r="O142" s="849">
        <v>42</v>
      </c>
      <c r="P142" s="837">
        <v>2</v>
      </c>
      <c r="Q142" s="850">
        <v>21</v>
      </c>
    </row>
    <row r="143" spans="1:17" ht="14.4" customHeight="1" x14ac:dyDescent="0.3">
      <c r="A143" s="831" t="s">
        <v>8669</v>
      </c>
      <c r="B143" s="832" t="s">
        <v>8670</v>
      </c>
      <c r="C143" s="832" t="s">
        <v>6369</v>
      </c>
      <c r="D143" s="832" t="s">
        <v>8821</v>
      </c>
      <c r="E143" s="832" t="s">
        <v>8822</v>
      </c>
      <c r="F143" s="849">
        <v>28</v>
      </c>
      <c r="G143" s="849">
        <v>616</v>
      </c>
      <c r="H143" s="849">
        <v>1.0769230769230769</v>
      </c>
      <c r="I143" s="849">
        <v>22</v>
      </c>
      <c r="J143" s="849">
        <v>26</v>
      </c>
      <c r="K143" s="849">
        <v>572</v>
      </c>
      <c r="L143" s="849">
        <v>1</v>
      </c>
      <c r="M143" s="849">
        <v>22</v>
      </c>
      <c r="N143" s="849">
        <v>35</v>
      </c>
      <c r="O143" s="849">
        <v>770</v>
      </c>
      <c r="P143" s="837">
        <v>1.3461538461538463</v>
      </c>
      <c r="Q143" s="850">
        <v>22</v>
      </c>
    </row>
    <row r="144" spans="1:17" ht="14.4" customHeight="1" x14ac:dyDescent="0.3">
      <c r="A144" s="831" t="s">
        <v>8669</v>
      </c>
      <c r="B144" s="832" t="s">
        <v>8670</v>
      </c>
      <c r="C144" s="832" t="s">
        <v>6369</v>
      </c>
      <c r="D144" s="832" t="s">
        <v>8823</v>
      </c>
      <c r="E144" s="832" t="s">
        <v>8824</v>
      </c>
      <c r="F144" s="849">
        <v>5</v>
      </c>
      <c r="G144" s="849">
        <v>2475</v>
      </c>
      <c r="H144" s="849"/>
      <c r="I144" s="849">
        <v>495</v>
      </c>
      <c r="J144" s="849"/>
      <c r="K144" s="849"/>
      <c r="L144" s="849"/>
      <c r="M144" s="849"/>
      <c r="N144" s="849">
        <v>3</v>
      </c>
      <c r="O144" s="849">
        <v>1485</v>
      </c>
      <c r="P144" s="837"/>
      <c r="Q144" s="850">
        <v>495</v>
      </c>
    </row>
    <row r="145" spans="1:17" ht="14.4" customHeight="1" x14ac:dyDescent="0.3">
      <c r="A145" s="831" t="s">
        <v>8669</v>
      </c>
      <c r="B145" s="832" t="s">
        <v>8670</v>
      </c>
      <c r="C145" s="832" t="s">
        <v>6369</v>
      </c>
      <c r="D145" s="832" t="s">
        <v>8825</v>
      </c>
      <c r="E145" s="832" t="s">
        <v>8826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579</v>
      </c>
      <c r="P145" s="837"/>
      <c r="Q145" s="850">
        <v>579</v>
      </c>
    </row>
    <row r="146" spans="1:17" ht="14.4" customHeight="1" x14ac:dyDescent="0.3">
      <c r="A146" s="831" t="s">
        <v>8669</v>
      </c>
      <c r="B146" s="832" t="s">
        <v>8670</v>
      </c>
      <c r="C146" s="832" t="s">
        <v>6369</v>
      </c>
      <c r="D146" s="832" t="s">
        <v>8596</v>
      </c>
      <c r="E146" s="832" t="s">
        <v>8597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1012</v>
      </c>
      <c r="P146" s="837"/>
      <c r="Q146" s="850">
        <v>1012</v>
      </c>
    </row>
    <row r="147" spans="1:17" ht="14.4" customHeight="1" x14ac:dyDescent="0.3">
      <c r="A147" s="831" t="s">
        <v>8669</v>
      </c>
      <c r="B147" s="832" t="s">
        <v>8670</v>
      </c>
      <c r="C147" s="832" t="s">
        <v>6369</v>
      </c>
      <c r="D147" s="832" t="s">
        <v>8827</v>
      </c>
      <c r="E147" s="832" t="s">
        <v>8828</v>
      </c>
      <c r="F147" s="849"/>
      <c r="G147" s="849"/>
      <c r="H147" s="849"/>
      <c r="I147" s="849"/>
      <c r="J147" s="849">
        <v>1</v>
      </c>
      <c r="K147" s="849">
        <v>205</v>
      </c>
      <c r="L147" s="849">
        <v>1</v>
      </c>
      <c r="M147" s="849">
        <v>205</v>
      </c>
      <c r="N147" s="849">
        <v>1</v>
      </c>
      <c r="O147" s="849">
        <v>205</v>
      </c>
      <c r="P147" s="837">
        <v>1</v>
      </c>
      <c r="Q147" s="850">
        <v>205</v>
      </c>
    </row>
    <row r="148" spans="1:17" ht="14.4" customHeight="1" x14ac:dyDescent="0.3">
      <c r="A148" s="831" t="s">
        <v>8669</v>
      </c>
      <c r="B148" s="832" t="s">
        <v>8670</v>
      </c>
      <c r="C148" s="832" t="s">
        <v>6369</v>
      </c>
      <c r="D148" s="832" t="s">
        <v>8829</v>
      </c>
      <c r="E148" s="832" t="s">
        <v>8830</v>
      </c>
      <c r="F148" s="849">
        <v>1</v>
      </c>
      <c r="G148" s="849">
        <v>167</v>
      </c>
      <c r="H148" s="849"/>
      <c r="I148" s="849">
        <v>167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8669</v>
      </c>
      <c r="B149" s="832" t="s">
        <v>8670</v>
      </c>
      <c r="C149" s="832" t="s">
        <v>6369</v>
      </c>
      <c r="D149" s="832" t="s">
        <v>8831</v>
      </c>
      <c r="E149" s="832" t="s">
        <v>8832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127</v>
      </c>
      <c r="P149" s="837"/>
      <c r="Q149" s="850">
        <v>127</v>
      </c>
    </row>
    <row r="150" spans="1:17" ht="14.4" customHeight="1" x14ac:dyDescent="0.3">
      <c r="A150" s="831" t="s">
        <v>8669</v>
      </c>
      <c r="B150" s="832" t="s">
        <v>8670</v>
      </c>
      <c r="C150" s="832" t="s">
        <v>6369</v>
      </c>
      <c r="D150" s="832" t="s">
        <v>8833</v>
      </c>
      <c r="E150" s="832" t="s">
        <v>8834</v>
      </c>
      <c r="F150" s="849"/>
      <c r="G150" s="849"/>
      <c r="H150" s="849"/>
      <c r="I150" s="849"/>
      <c r="J150" s="849">
        <v>1</v>
      </c>
      <c r="K150" s="849">
        <v>310</v>
      </c>
      <c r="L150" s="849">
        <v>1</v>
      </c>
      <c r="M150" s="849">
        <v>310</v>
      </c>
      <c r="N150" s="849"/>
      <c r="O150" s="849"/>
      <c r="P150" s="837"/>
      <c r="Q150" s="850"/>
    </row>
    <row r="151" spans="1:17" ht="14.4" customHeight="1" x14ac:dyDescent="0.3">
      <c r="A151" s="831" t="s">
        <v>8669</v>
      </c>
      <c r="B151" s="832" t="s">
        <v>8670</v>
      </c>
      <c r="C151" s="832" t="s">
        <v>6369</v>
      </c>
      <c r="D151" s="832" t="s">
        <v>8835</v>
      </c>
      <c r="E151" s="832" t="s">
        <v>8836</v>
      </c>
      <c r="F151" s="849">
        <v>14</v>
      </c>
      <c r="G151" s="849">
        <v>322</v>
      </c>
      <c r="H151" s="849">
        <v>7</v>
      </c>
      <c r="I151" s="849">
        <v>23</v>
      </c>
      <c r="J151" s="849">
        <v>2</v>
      </c>
      <c r="K151" s="849">
        <v>46</v>
      </c>
      <c r="L151" s="849">
        <v>1</v>
      </c>
      <c r="M151" s="849">
        <v>23</v>
      </c>
      <c r="N151" s="849">
        <v>11</v>
      </c>
      <c r="O151" s="849">
        <v>253</v>
      </c>
      <c r="P151" s="837">
        <v>5.5</v>
      </c>
      <c r="Q151" s="850">
        <v>23</v>
      </c>
    </row>
    <row r="152" spans="1:17" ht="14.4" customHeight="1" x14ac:dyDescent="0.3">
      <c r="A152" s="831" t="s">
        <v>8669</v>
      </c>
      <c r="B152" s="832" t="s">
        <v>8670</v>
      </c>
      <c r="C152" s="832" t="s">
        <v>6369</v>
      </c>
      <c r="D152" s="832" t="s">
        <v>8837</v>
      </c>
      <c r="E152" s="832" t="s">
        <v>8838</v>
      </c>
      <c r="F152" s="849"/>
      <c r="G152" s="849"/>
      <c r="H152" s="849"/>
      <c r="I152" s="849"/>
      <c r="J152" s="849">
        <v>1</v>
      </c>
      <c r="K152" s="849">
        <v>17</v>
      </c>
      <c r="L152" s="849">
        <v>1</v>
      </c>
      <c r="M152" s="849">
        <v>17</v>
      </c>
      <c r="N152" s="849"/>
      <c r="O152" s="849"/>
      <c r="P152" s="837"/>
      <c r="Q152" s="850"/>
    </row>
    <row r="153" spans="1:17" ht="14.4" customHeight="1" x14ac:dyDescent="0.3">
      <c r="A153" s="831" t="s">
        <v>8669</v>
      </c>
      <c r="B153" s="832" t="s">
        <v>8670</v>
      </c>
      <c r="C153" s="832" t="s">
        <v>6369</v>
      </c>
      <c r="D153" s="832" t="s">
        <v>8839</v>
      </c>
      <c r="E153" s="832" t="s">
        <v>8840</v>
      </c>
      <c r="F153" s="849">
        <v>2</v>
      </c>
      <c r="G153" s="849">
        <v>1300</v>
      </c>
      <c r="H153" s="849">
        <v>1.9969278033794162</v>
      </c>
      <c r="I153" s="849">
        <v>650</v>
      </c>
      <c r="J153" s="849">
        <v>1</v>
      </c>
      <c r="K153" s="849">
        <v>651</v>
      </c>
      <c r="L153" s="849">
        <v>1</v>
      </c>
      <c r="M153" s="849">
        <v>651</v>
      </c>
      <c r="N153" s="849"/>
      <c r="O153" s="849"/>
      <c r="P153" s="837"/>
      <c r="Q153" s="850"/>
    </row>
    <row r="154" spans="1:17" ht="14.4" customHeight="1" x14ac:dyDescent="0.3">
      <c r="A154" s="831" t="s">
        <v>8669</v>
      </c>
      <c r="B154" s="832" t="s">
        <v>8670</v>
      </c>
      <c r="C154" s="832" t="s">
        <v>6369</v>
      </c>
      <c r="D154" s="832" t="s">
        <v>8841</v>
      </c>
      <c r="E154" s="832" t="s">
        <v>8842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444</v>
      </c>
      <c r="P154" s="837"/>
      <c r="Q154" s="850">
        <v>444</v>
      </c>
    </row>
    <row r="155" spans="1:17" ht="14.4" customHeight="1" x14ac:dyDescent="0.3">
      <c r="A155" s="831" t="s">
        <v>8669</v>
      </c>
      <c r="B155" s="832" t="s">
        <v>8670</v>
      </c>
      <c r="C155" s="832" t="s">
        <v>6369</v>
      </c>
      <c r="D155" s="832" t="s">
        <v>8843</v>
      </c>
      <c r="E155" s="832" t="s">
        <v>8844</v>
      </c>
      <c r="F155" s="849">
        <v>106</v>
      </c>
      <c r="G155" s="849">
        <v>31058</v>
      </c>
      <c r="H155" s="849">
        <v>0.88032879818594101</v>
      </c>
      <c r="I155" s="849">
        <v>293</v>
      </c>
      <c r="J155" s="849">
        <v>120</v>
      </c>
      <c r="K155" s="849">
        <v>35280</v>
      </c>
      <c r="L155" s="849">
        <v>1</v>
      </c>
      <c r="M155" s="849">
        <v>294</v>
      </c>
      <c r="N155" s="849">
        <v>134</v>
      </c>
      <c r="O155" s="849">
        <v>39396</v>
      </c>
      <c r="P155" s="837">
        <v>1.1166666666666667</v>
      </c>
      <c r="Q155" s="850">
        <v>294</v>
      </c>
    </row>
    <row r="156" spans="1:17" ht="14.4" customHeight="1" x14ac:dyDescent="0.3">
      <c r="A156" s="831" t="s">
        <v>8669</v>
      </c>
      <c r="B156" s="832" t="s">
        <v>8670</v>
      </c>
      <c r="C156" s="832" t="s">
        <v>6369</v>
      </c>
      <c r="D156" s="832" t="s">
        <v>8600</v>
      </c>
      <c r="E156" s="832" t="s">
        <v>8601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374</v>
      </c>
      <c r="P156" s="837"/>
      <c r="Q156" s="850">
        <v>374</v>
      </c>
    </row>
    <row r="157" spans="1:17" ht="14.4" customHeight="1" x14ac:dyDescent="0.3">
      <c r="A157" s="831" t="s">
        <v>8669</v>
      </c>
      <c r="B157" s="832" t="s">
        <v>8670</v>
      </c>
      <c r="C157" s="832" t="s">
        <v>6369</v>
      </c>
      <c r="D157" s="832" t="s">
        <v>8845</v>
      </c>
      <c r="E157" s="832" t="s">
        <v>8846</v>
      </c>
      <c r="F157" s="849">
        <v>1</v>
      </c>
      <c r="G157" s="849">
        <v>45</v>
      </c>
      <c r="H157" s="849">
        <v>0.14285714285714285</v>
      </c>
      <c r="I157" s="849">
        <v>45</v>
      </c>
      <c r="J157" s="849">
        <v>7</v>
      </c>
      <c r="K157" s="849">
        <v>315</v>
      </c>
      <c r="L157" s="849">
        <v>1</v>
      </c>
      <c r="M157" s="849">
        <v>45</v>
      </c>
      <c r="N157" s="849">
        <v>1</v>
      </c>
      <c r="O157" s="849">
        <v>45</v>
      </c>
      <c r="P157" s="837">
        <v>0.14285714285714285</v>
      </c>
      <c r="Q157" s="850">
        <v>45</v>
      </c>
    </row>
    <row r="158" spans="1:17" ht="14.4" customHeight="1" x14ac:dyDescent="0.3">
      <c r="A158" s="831" t="s">
        <v>8669</v>
      </c>
      <c r="B158" s="832" t="s">
        <v>8670</v>
      </c>
      <c r="C158" s="832" t="s">
        <v>6369</v>
      </c>
      <c r="D158" s="832" t="s">
        <v>8847</v>
      </c>
      <c r="E158" s="832" t="s">
        <v>8848</v>
      </c>
      <c r="F158" s="849">
        <v>9</v>
      </c>
      <c r="G158" s="849">
        <v>414</v>
      </c>
      <c r="H158" s="849">
        <v>4.5</v>
      </c>
      <c r="I158" s="849">
        <v>46</v>
      </c>
      <c r="J158" s="849">
        <v>2</v>
      </c>
      <c r="K158" s="849">
        <v>92</v>
      </c>
      <c r="L158" s="849">
        <v>1</v>
      </c>
      <c r="M158" s="849">
        <v>46</v>
      </c>
      <c r="N158" s="849">
        <v>3</v>
      </c>
      <c r="O158" s="849">
        <v>138</v>
      </c>
      <c r="P158" s="837">
        <v>1.5</v>
      </c>
      <c r="Q158" s="850">
        <v>46</v>
      </c>
    </row>
    <row r="159" spans="1:17" ht="14.4" customHeight="1" x14ac:dyDescent="0.3">
      <c r="A159" s="831" t="s">
        <v>8669</v>
      </c>
      <c r="B159" s="832" t="s">
        <v>8670</v>
      </c>
      <c r="C159" s="832" t="s">
        <v>6369</v>
      </c>
      <c r="D159" s="832" t="s">
        <v>8849</v>
      </c>
      <c r="E159" s="832" t="s">
        <v>8850</v>
      </c>
      <c r="F159" s="849"/>
      <c r="G159" s="849"/>
      <c r="H159" s="849"/>
      <c r="I159" s="849"/>
      <c r="J159" s="849">
        <v>1</v>
      </c>
      <c r="K159" s="849">
        <v>528</v>
      </c>
      <c r="L159" s="849">
        <v>1</v>
      </c>
      <c r="M159" s="849">
        <v>528</v>
      </c>
      <c r="N159" s="849"/>
      <c r="O159" s="849"/>
      <c r="P159" s="837"/>
      <c r="Q159" s="850"/>
    </row>
    <row r="160" spans="1:17" ht="14.4" customHeight="1" x14ac:dyDescent="0.3">
      <c r="A160" s="831" t="s">
        <v>8669</v>
      </c>
      <c r="B160" s="832" t="s">
        <v>8670</v>
      </c>
      <c r="C160" s="832" t="s">
        <v>6369</v>
      </c>
      <c r="D160" s="832" t="s">
        <v>8851</v>
      </c>
      <c r="E160" s="832" t="s">
        <v>8852</v>
      </c>
      <c r="F160" s="849"/>
      <c r="G160" s="849"/>
      <c r="H160" s="849"/>
      <c r="I160" s="849"/>
      <c r="J160" s="849">
        <v>1</v>
      </c>
      <c r="K160" s="849">
        <v>31</v>
      </c>
      <c r="L160" s="849">
        <v>1</v>
      </c>
      <c r="M160" s="849">
        <v>31</v>
      </c>
      <c r="N160" s="849"/>
      <c r="O160" s="849"/>
      <c r="P160" s="837"/>
      <c r="Q160" s="850"/>
    </row>
    <row r="161" spans="1:17" ht="14.4" customHeight="1" x14ac:dyDescent="0.3">
      <c r="A161" s="831" t="s">
        <v>8669</v>
      </c>
      <c r="B161" s="832" t="s">
        <v>8670</v>
      </c>
      <c r="C161" s="832" t="s">
        <v>6369</v>
      </c>
      <c r="D161" s="832" t="s">
        <v>8853</v>
      </c>
      <c r="E161" s="832" t="s">
        <v>8854</v>
      </c>
      <c r="F161" s="849"/>
      <c r="G161" s="849"/>
      <c r="H161" s="849"/>
      <c r="I161" s="849"/>
      <c r="J161" s="849">
        <v>2</v>
      </c>
      <c r="K161" s="849">
        <v>52</v>
      </c>
      <c r="L161" s="849">
        <v>1</v>
      </c>
      <c r="M161" s="849">
        <v>26</v>
      </c>
      <c r="N161" s="849">
        <v>1</v>
      </c>
      <c r="O161" s="849">
        <v>26</v>
      </c>
      <c r="P161" s="837">
        <v>0.5</v>
      </c>
      <c r="Q161" s="850">
        <v>26</v>
      </c>
    </row>
    <row r="162" spans="1:17" ht="14.4" customHeight="1" x14ac:dyDescent="0.3">
      <c r="A162" s="831" t="s">
        <v>8669</v>
      </c>
      <c r="B162" s="832" t="s">
        <v>8670</v>
      </c>
      <c r="C162" s="832" t="s">
        <v>6369</v>
      </c>
      <c r="D162" s="832" t="s">
        <v>8855</v>
      </c>
      <c r="E162" s="832" t="s">
        <v>8856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190</v>
      </c>
      <c r="P162" s="837"/>
      <c r="Q162" s="850">
        <v>190</v>
      </c>
    </row>
    <row r="163" spans="1:17" ht="14.4" customHeight="1" x14ac:dyDescent="0.3">
      <c r="A163" s="831" t="s">
        <v>8669</v>
      </c>
      <c r="B163" s="832" t="s">
        <v>8670</v>
      </c>
      <c r="C163" s="832" t="s">
        <v>6369</v>
      </c>
      <c r="D163" s="832" t="s">
        <v>8857</v>
      </c>
      <c r="E163" s="832" t="s">
        <v>8858</v>
      </c>
      <c r="F163" s="849"/>
      <c r="G163" s="849"/>
      <c r="H163" s="849"/>
      <c r="I163" s="849"/>
      <c r="J163" s="849">
        <v>7</v>
      </c>
      <c r="K163" s="849">
        <v>931</v>
      </c>
      <c r="L163" s="849">
        <v>1</v>
      </c>
      <c r="M163" s="849">
        <v>133</v>
      </c>
      <c r="N163" s="849">
        <v>4</v>
      </c>
      <c r="O163" s="849">
        <v>532</v>
      </c>
      <c r="P163" s="837">
        <v>0.5714285714285714</v>
      </c>
      <c r="Q163" s="850">
        <v>133</v>
      </c>
    </row>
    <row r="164" spans="1:17" ht="14.4" customHeight="1" x14ac:dyDescent="0.3">
      <c r="A164" s="831" t="s">
        <v>8669</v>
      </c>
      <c r="B164" s="832" t="s">
        <v>8670</v>
      </c>
      <c r="C164" s="832" t="s">
        <v>6369</v>
      </c>
      <c r="D164" s="832" t="s">
        <v>8859</v>
      </c>
      <c r="E164" s="832" t="s">
        <v>8860</v>
      </c>
      <c r="F164" s="849"/>
      <c r="G164" s="849"/>
      <c r="H164" s="849"/>
      <c r="I164" s="849"/>
      <c r="J164" s="849">
        <v>543</v>
      </c>
      <c r="K164" s="849">
        <v>20091</v>
      </c>
      <c r="L164" s="849">
        <v>1</v>
      </c>
      <c r="M164" s="849">
        <v>37</v>
      </c>
      <c r="N164" s="849">
        <v>719</v>
      </c>
      <c r="O164" s="849">
        <v>26603</v>
      </c>
      <c r="P164" s="837">
        <v>1.3241252302025783</v>
      </c>
      <c r="Q164" s="850">
        <v>37</v>
      </c>
    </row>
    <row r="165" spans="1:17" ht="14.4" customHeight="1" x14ac:dyDescent="0.3">
      <c r="A165" s="831" t="s">
        <v>8669</v>
      </c>
      <c r="B165" s="832" t="s">
        <v>8670</v>
      </c>
      <c r="C165" s="832" t="s">
        <v>6369</v>
      </c>
      <c r="D165" s="832" t="s">
        <v>8861</v>
      </c>
      <c r="E165" s="832" t="s">
        <v>8862</v>
      </c>
      <c r="F165" s="849"/>
      <c r="G165" s="849"/>
      <c r="H165" s="849"/>
      <c r="I165" s="849"/>
      <c r="J165" s="849">
        <v>1</v>
      </c>
      <c r="K165" s="849">
        <v>93</v>
      </c>
      <c r="L165" s="849">
        <v>1</v>
      </c>
      <c r="M165" s="849">
        <v>93</v>
      </c>
      <c r="N165" s="849">
        <v>5</v>
      </c>
      <c r="O165" s="849">
        <v>465</v>
      </c>
      <c r="P165" s="837">
        <v>5</v>
      </c>
      <c r="Q165" s="850">
        <v>93</v>
      </c>
    </row>
    <row r="166" spans="1:17" ht="14.4" customHeight="1" x14ac:dyDescent="0.3">
      <c r="A166" s="831" t="s">
        <v>8669</v>
      </c>
      <c r="B166" s="832" t="s">
        <v>8863</v>
      </c>
      <c r="C166" s="832" t="s">
        <v>6369</v>
      </c>
      <c r="D166" s="832" t="s">
        <v>8864</v>
      </c>
      <c r="E166" s="832" t="s">
        <v>8865</v>
      </c>
      <c r="F166" s="849">
        <v>1</v>
      </c>
      <c r="G166" s="849">
        <v>1037</v>
      </c>
      <c r="H166" s="849"/>
      <c r="I166" s="849">
        <v>1037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8866</v>
      </c>
      <c r="B167" s="832" t="s">
        <v>8867</v>
      </c>
      <c r="C167" s="832" t="s">
        <v>6374</v>
      </c>
      <c r="D167" s="832" t="s">
        <v>8868</v>
      </c>
      <c r="E167" s="832" t="s">
        <v>8869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855.64</v>
      </c>
      <c r="P167" s="837"/>
      <c r="Q167" s="850">
        <v>855.64</v>
      </c>
    </row>
    <row r="168" spans="1:17" ht="14.4" customHeight="1" x14ac:dyDescent="0.3">
      <c r="A168" s="831" t="s">
        <v>8866</v>
      </c>
      <c r="B168" s="832" t="s">
        <v>8867</v>
      </c>
      <c r="C168" s="832" t="s">
        <v>6374</v>
      </c>
      <c r="D168" s="832" t="s">
        <v>8870</v>
      </c>
      <c r="E168" s="832" t="s">
        <v>8871</v>
      </c>
      <c r="F168" s="849"/>
      <c r="G168" s="849"/>
      <c r="H168" s="849"/>
      <c r="I168" s="849"/>
      <c r="J168" s="849"/>
      <c r="K168" s="849"/>
      <c r="L168" s="849"/>
      <c r="M168" s="849"/>
      <c r="N168" s="849">
        <v>0.67</v>
      </c>
      <c r="O168" s="849">
        <v>1814.38</v>
      </c>
      <c r="P168" s="837"/>
      <c r="Q168" s="850">
        <v>2708.0298507462685</v>
      </c>
    </row>
    <row r="169" spans="1:17" ht="14.4" customHeight="1" x14ac:dyDescent="0.3">
      <c r="A169" s="831" t="s">
        <v>8866</v>
      </c>
      <c r="B169" s="832" t="s">
        <v>8867</v>
      </c>
      <c r="C169" s="832" t="s">
        <v>6374</v>
      </c>
      <c r="D169" s="832" t="s">
        <v>8872</v>
      </c>
      <c r="E169" s="832" t="s">
        <v>8871</v>
      </c>
      <c r="F169" s="849">
        <v>0.2</v>
      </c>
      <c r="G169" s="849">
        <v>1277.6500000000001</v>
      </c>
      <c r="H169" s="849"/>
      <c r="I169" s="849">
        <v>6388.25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8866</v>
      </c>
      <c r="B170" s="832" t="s">
        <v>8867</v>
      </c>
      <c r="C170" s="832" t="s">
        <v>6374</v>
      </c>
      <c r="D170" s="832" t="s">
        <v>8873</v>
      </c>
      <c r="E170" s="832" t="s">
        <v>6759</v>
      </c>
      <c r="F170" s="849">
        <v>0.1</v>
      </c>
      <c r="G170" s="849">
        <v>494.39</v>
      </c>
      <c r="H170" s="849"/>
      <c r="I170" s="849">
        <v>4943.8999999999996</v>
      </c>
      <c r="J170" s="849"/>
      <c r="K170" s="849"/>
      <c r="L170" s="849"/>
      <c r="M170" s="849"/>
      <c r="N170" s="849">
        <v>0.1</v>
      </c>
      <c r="O170" s="849">
        <v>494.39</v>
      </c>
      <c r="P170" s="837"/>
      <c r="Q170" s="850">
        <v>4943.8999999999996</v>
      </c>
    </row>
    <row r="171" spans="1:17" ht="14.4" customHeight="1" x14ac:dyDescent="0.3">
      <c r="A171" s="831" t="s">
        <v>8866</v>
      </c>
      <c r="B171" s="832" t="s">
        <v>8867</v>
      </c>
      <c r="C171" s="832" t="s">
        <v>6374</v>
      </c>
      <c r="D171" s="832" t="s">
        <v>8874</v>
      </c>
      <c r="E171" s="832" t="s">
        <v>8875</v>
      </c>
      <c r="F171" s="849">
        <v>42.699999999999996</v>
      </c>
      <c r="G171" s="849">
        <v>40622.009999999995</v>
      </c>
      <c r="H171" s="849">
        <v>2.1784789585004738</v>
      </c>
      <c r="I171" s="849">
        <v>951.33512880562057</v>
      </c>
      <c r="J171" s="849">
        <v>18.600000000000001</v>
      </c>
      <c r="K171" s="849">
        <v>18646.96</v>
      </c>
      <c r="L171" s="849">
        <v>1</v>
      </c>
      <c r="M171" s="849">
        <v>1002.5247311827956</v>
      </c>
      <c r="N171" s="849">
        <v>19.7</v>
      </c>
      <c r="O171" s="849">
        <v>19795.060000000001</v>
      </c>
      <c r="P171" s="837">
        <v>1.0615703578492153</v>
      </c>
      <c r="Q171" s="850">
        <v>1004.8253807106601</v>
      </c>
    </row>
    <row r="172" spans="1:17" ht="14.4" customHeight="1" x14ac:dyDescent="0.3">
      <c r="A172" s="831" t="s">
        <v>8866</v>
      </c>
      <c r="B172" s="832" t="s">
        <v>8867</v>
      </c>
      <c r="C172" s="832" t="s">
        <v>6374</v>
      </c>
      <c r="D172" s="832" t="s">
        <v>8876</v>
      </c>
      <c r="E172" s="832" t="s">
        <v>6759</v>
      </c>
      <c r="F172" s="849">
        <v>1.6900000000000002</v>
      </c>
      <c r="G172" s="849">
        <v>16710.53</v>
      </c>
      <c r="H172" s="849">
        <v>0.85786839555976047</v>
      </c>
      <c r="I172" s="849">
        <v>9887.8875739644955</v>
      </c>
      <c r="J172" s="849">
        <v>1.97</v>
      </c>
      <c r="K172" s="849">
        <v>19479.13</v>
      </c>
      <c r="L172" s="849">
        <v>1</v>
      </c>
      <c r="M172" s="849">
        <v>9887.8832487309646</v>
      </c>
      <c r="N172" s="849">
        <v>1.96</v>
      </c>
      <c r="O172" s="849">
        <v>19380.240000000002</v>
      </c>
      <c r="P172" s="837">
        <v>0.99492328456147683</v>
      </c>
      <c r="Q172" s="850">
        <v>9887.8775510204086</v>
      </c>
    </row>
    <row r="173" spans="1:17" ht="14.4" customHeight="1" x14ac:dyDescent="0.3">
      <c r="A173" s="831" t="s">
        <v>8866</v>
      </c>
      <c r="B173" s="832" t="s">
        <v>8867</v>
      </c>
      <c r="C173" s="832" t="s">
        <v>6374</v>
      </c>
      <c r="D173" s="832" t="s">
        <v>8877</v>
      </c>
      <c r="E173" s="832" t="s">
        <v>8878</v>
      </c>
      <c r="F173" s="849"/>
      <c r="G173" s="849"/>
      <c r="H173" s="849"/>
      <c r="I173" s="849"/>
      <c r="J173" s="849">
        <v>1</v>
      </c>
      <c r="K173" s="849">
        <v>932.82</v>
      </c>
      <c r="L173" s="849">
        <v>1</v>
      </c>
      <c r="M173" s="849">
        <v>932.82</v>
      </c>
      <c r="N173" s="849"/>
      <c r="O173" s="849"/>
      <c r="P173" s="837"/>
      <c r="Q173" s="850"/>
    </row>
    <row r="174" spans="1:17" ht="14.4" customHeight="1" x14ac:dyDescent="0.3">
      <c r="A174" s="831" t="s">
        <v>8866</v>
      </c>
      <c r="B174" s="832" t="s">
        <v>8867</v>
      </c>
      <c r="C174" s="832" t="s">
        <v>6374</v>
      </c>
      <c r="D174" s="832" t="s">
        <v>8879</v>
      </c>
      <c r="E174" s="832" t="s">
        <v>8554</v>
      </c>
      <c r="F174" s="849"/>
      <c r="G174" s="849"/>
      <c r="H174" s="849"/>
      <c r="I174" s="849"/>
      <c r="J174" s="849">
        <v>0.16</v>
      </c>
      <c r="K174" s="849">
        <v>727.61</v>
      </c>
      <c r="L174" s="849">
        <v>1</v>
      </c>
      <c r="M174" s="849">
        <v>4547.5625</v>
      </c>
      <c r="N174" s="849"/>
      <c r="O174" s="849"/>
      <c r="P174" s="837"/>
      <c r="Q174" s="850"/>
    </row>
    <row r="175" spans="1:17" ht="14.4" customHeight="1" x14ac:dyDescent="0.3">
      <c r="A175" s="831" t="s">
        <v>8866</v>
      </c>
      <c r="B175" s="832" t="s">
        <v>8867</v>
      </c>
      <c r="C175" s="832" t="s">
        <v>6374</v>
      </c>
      <c r="D175" s="832" t="s">
        <v>8553</v>
      </c>
      <c r="E175" s="832" t="s">
        <v>8554</v>
      </c>
      <c r="F175" s="849">
        <v>1.56</v>
      </c>
      <c r="G175" s="849">
        <v>13812.24</v>
      </c>
      <c r="H175" s="849">
        <v>1.0733822610576966</v>
      </c>
      <c r="I175" s="849">
        <v>8854</v>
      </c>
      <c r="J175" s="849">
        <v>1.4400000000000002</v>
      </c>
      <c r="K175" s="849">
        <v>12867.960000000001</v>
      </c>
      <c r="L175" s="849">
        <v>1</v>
      </c>
      <c r="M175" s="849">
        <v>8936.0833333333321</v>
      </c>
      <c r="N175" s="849">
        <v>0.24</v>
      </c>
      <c r="O175" s="849">
        <v>2182.83</v>
      </c>
      <c r="P175" s="837">
        <v>0.16963294881239915</v>
      </c>
      <c r="Q175" s="850">
        <v>9095.125</v>
      </c>
    </row>
    <row r="176" spans="1:17" ht="14.4" customHeight="1" x14ac:dyDescent="0.3">
      <c r="A176" s="831" t="s">
        <v>8866</v>
      </c>
      <c r="B176" s="832" t="s">
        <v>8867</v>
      </c>
      <c r="C176" s="832" t="s">
        <v>6374</v>
      </c>
      <c r="D176" s="832" t="s">
        <v>8880</v>
      </c>
      <c r="E176" s="832" t="s">
        <v>8881</v>
      </c>
      <c r="F176" s="849"/>
      <c r="G176" s="849"/>
      <c r="H176" s="849"/>
      <c r="I176" s="849"/>
      <c r="J176" s="849">
        <v>0.1</v>
      </c>
      <c r="K176" s="849">
        <v>194.93</v>
      </c>
      <c r="L176" s="849">
        <v>1</v>
      </c>
      <c r="M176" s="849">
        <v>1949.3</v>
      </c>
      <c r="N176" s="849">
        <v>0.30000000000000004</v>
      </c>
      <c r="O176" s="849">
        <v>584.79</v>
      </c>
      <c r="P176" s="837">
        <v>2.9999999999999996</v>
      </c>
      <c r="Q176" s="850">
        <v>1949.2999999999995</v>
      </c>
    </row>
    <row r="177" spans="1:17" ht="14.4" customHeight="1" x14ac:dyDescent="0.3">
      <c r="A177" s="831" t="s">
        <v>8866</v>
      </c>
      <c r="B177" s="832" t="s">
        <v>8867</v>
      </c>
      <c r="C177" s="832" t="s">
        <v>6374</v>
      </c>
      <c r="D177" s="832" t="s">
        <v>8555</v>
      </c>
      <c r="E177" s="832" t="s">
        <v>8554</v>
      </c>
      <c r="F177" s="849">
        <v>39.349999999999987</v>
      </c>
      <c r="G177" s="849">
        <v>69680.98000000001</v>
      </c>
      <c r="H177" s="849">
        <v>0.97793680410873651</v>
      </c>
      <c r="I177" s="849">
        <v>1770.8000000000009</v>
      </c>
      <c r="J177" s="849">
        <v>39.400000000000006</v>
      </c>
      <c r="K177" s="849">
        <v>71253.05</v>
      </c>
      <c r="L177" s="849">
        <v>1</v>
      </c>
      <c r="M177" s="849">
        <v>1808.453045685279</v>
      </c>
      <c r="N177" s="849">
        <v>30.349999999999994</v>
      </c>
      <c r="O177" s="849">
        <v>55208.010000000009</v>
      </c>
      <c r="P177" s="837">
        <v>0.77481609559169762</v>
      </c>
      <c r="Q177" s="850">
        <v>1819.0448105436581</v>
      </c>
    </row>
    <row r="178" spans="1:17" ht="14.4" customHeight="1" x14ac:dyDescent="0.3">
      <c r="A178" s="831" t="s">
        <v>8866</v>
      </c>
      <c r="B178" s="832" t="s">
        <v>8867</v>
      </c>
      <c r="C178" s="832" t="s">
        <v>6374</v>
      </c>
      <c r="D178" s="832" t="s">
        <v>8882</v>
      </c>
      <c r="E178" s="832" t="s">
        <v>8554</v>
      </c>
      <c r="F178" s="849">
        <v>0.93000000000000016</v>
      </c>
      <c r="G178" s="849">
        <v>32405.67</v>
      </c>
      <c r="H178" s="849">
        <v>0.84044482874523818</v>
      </c>
      <c r="I178" s="849">
        <v>34844.806451612894</v>
      </c>
      <c r="J178" s="849">
        <v>1.1000000000000003</v>
      </c>
      <c r="K178" s="849">
        <v>38557.760000000002</v>
      </c>
      <c r="L178" s="849">
        <v>1</v>
      </c>
      <c r="M178" s="849">
        <v>35052.50909090908</v>
      </c>
      <c r="N178" s="849">
        <v>1.7700000000000002</v>
      </c>
      <c r="O178" s="849">
        <v>61992.470000000008</v>
      </c>
      <c r="P178" s="837">
        <v>1.6077819354651308</v>
      </c>
      <c r="Q178" s="850">
        <v>35023.994350282483</v>
      </c>
    </row>
    <row r="179" spans="1:17" ht="14.4" customHeight="1" x14ac:dyDescent="0.3">
      <c r="A179" s="831" t="s">
        <v>8866</v>
      </c>
      <c r="B179" s="832" t="s">
        <v>8867</v>
      </c>
      <c r="C179" s="832" t="s">
        <v>6570</v>
      </c>
      <c r="D179" s="832" t="s">
        <v>8883</v>
      </c>
      <c r="E179" s="832" t="s">
        <v>8884</v>
      </c>
      <c r="F179" s="849">
        <v>6</v>
      </c>
      <c r="G179" s="849">
        <v>5833.92</v>
      </c>
      <c r="H179" s="849">
        <v>6</v>
      </c>
      <c r="I179" s="849">
        <v>972.32</v>
      </c>
      <c r="J179" s="849">
        <v>1</v>
      </c>
      <c r="K179" s="849">
        <v>972.32</v>
      </c>
      <c r="L179" s="849">
        <v>1</v>
      </c>
      <c r="M179" s="849">
        <v>972.32</v>
      </c>
      <c r="N179" s="849">
        <v>1</v>
      </c>
      <c r="O179" s="849">
        <v>972.32</v>
      </c>
      <c r="P179" s="837">
        <v>1</v>
      </c>
      <c r="Q179" s="850">
        <v>972.32</v>
      </c>
    </row>
    <row r="180" spans="1:17" ht="14.4" customHeight="1" x14ac:dyDescent="0.3">
      <c r="A180" s="831" t="s">
        <v>8866</v>
      </c>
      <c r="B180" s="832" t="s">
        <v>8867</v>
      </c>
      <c r="C180" s="832" t="s">
        <v>6570</v>
      </c>
      <c r="D180" s="832" t="s">
        <v>8885</v>
      </c>
      <c r="E180" s="832" t="s">
        <v>8884</v>
      </c>
      <c r="F180" s="849"/>
      <c r="G180" s="849"/>
      <c r="H180" s="849"/>
      <c r="I180" s="849"/>
      <c r="J180" s="849">
        <v>1</v>
      </c>
      <c r="K180" s="849">
        <v>1707.31</v>
      </c>
      <c r="L180" s="849">
        <v>1</v>
      </c>
      <c r="M180" s="849">
        <v>1707.31</v>
      </c>
      <c r="N180" s="849">
        <v>1</v>
      </c>
      <c r="O180" s="849">
        <v>1707.31</v>
      </c>
      <c r="P180" s="837">
        <v>1</v>
      </c>
      <c r="Q180" s="850">
        <v>1707.31</v>
      </c>
    </row>
    <row r="181" spans="1:17" ht="14.4" customHeight="1" x14ac:dyDescent="0.3">
      <c r="A181" s="831" t="s">
        <v>8866</v>
      </c>
      <c r="B181" s="832" t="s">
        <v>8867</v>
      </c>
      <c r="C181" s="832" t="s">
        <v>6570</v>
      </c>
      <c r="D181" s="832" t="s">
        <v>8886</v>
      </c>
      <c r="E181" s="832" t="s">
        <v>8887</v>
      </c>
      <c r="F181" s="849">
        <v>4</v>
      </c>
      <c r="G181" s="849">
        <v>4111.04</v>
      </c>
      <c r="H181" s="849"/>
      <c r="I181" s="849">
        <v>1027.76</v>
      </c>
      <c r="J181" s="849"/>
      <c r="K181" s="849"/>
      <c r="L181" s="849"/>
      <c r="M181" s="849"/>
      <c r="N181" s="849">
        <v>2</v>
      </c>
      <c r="O181" s="849">
        <v>2055.52</v>
      </c>
      <c r="P181" s="837"/>
      <c r="Q181" s="850">
        <v>1027.76</v>
      </c>
    </row>
    <row r="182" spans="1:17" ht="14.4" customHeight="1" x14ac:dyDescent="0.3">
      <c r="A182" s="831" t="s">
        <v>8866</v>
      </c>
      <c r="B182" s="832" t="s">
        <v>8867</v>
      </c>
      <c r="C182" s="832" t="s">
        <v>6570</v>
      </c>
      <c r="D182" s="832" t="s">
        <v>8888</v>
      </c>
      <c r="E182" s="832" t="s">
        <v>8887</v>
      </c>
      <c r="F182" s="849"/>
      <c r="G182" s="849"/>
      <c r="H182" s="849"/>
      <c r="I182" s="849"/>
      <c r="J182" s="849">
        <v>1</v>
      </c>
      <c r="K182" s="849">
        <v>2141.85</v>
      </c>
      <c r="L182" s="849">
        <v>1</v>
      </c>
      <c r="M182" s="849">
        <v>2141.85</v>
      </c>
      <c r="N182" s="849"/>
      <c r="O182" s="849"/>
      <c r="P182" s="837"/>
      <c r="Q182" s="850"/>
    </row>
    <row r="183" spans="1:17" ht="14.4" customHeight="1" x14ac:dyDescent="0.3">
      <c r="A183" s="831" t="s">
        <v>8866</v>
      </c>
      <c r="B183" s="832" t="s">
        <v>8867</v>
      </c>
      <c r="C183" s="832" t="s">
        <v>6570</v>
      </c>
      <c r="D183" s="832" t="s">
        <v>8889</v>
      </c>
      <c r="E183" s="832" t="s">
        <v>8890</v>
      </c>
      <c r="F183" s="849"/>
      <c r="G183" s="849"/>
      <c r="H183" s="849"/>
      <c r="I183" s="849"/>
      <c r="J183" s="849">
        <v>1</v>
      </c>
      <c r="K183" s="849">
        <v>8536.5499999999993</v>
      </c>
      <c r="L183" s="849">
        <v>1</v>
      </c>
      <c r="M183" s="849">
        <v>8536.5499999999993</v>
      </c>
      <c r="N183" s="849"/>
      <c r="O183" s="849"/>
      <c r="P183" s="837"/>
      <c r="Q183" s="850"/>
    </row>
    <row r="184" spans="1:17" ht="14.4" customHeight="1" x14ac:dyDescent="0.3">
      <c r="A184" s="831" t="s">
        <v>8866</v>
      </c>
      <c r="B184" s="832" t="s">
        <v>8867</v>
      </c>
      <c r="C184" s="832" t="s">
        <v>6570</v>
      </c>
      <c r="D184" s="832" t="s">
        <v>8891</v>
      </c>
      <c r="E184" s="832" t="s">
        <v>8892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11772</v>
      </c>
      <c r="P184" s="837"/>
      <c r="Q184" s="850">
        <v>11772</v>
      </c>
    </row>
    <row r="185" spans="1:17" ht="14.4" customHeight="1" x14ac:dyDescent="0.3">
      <c r="A185" s="831" t="s">
        <v>8866</v>
      </c>
      <c r="B185" s="832" t="s">
        <v>8867</v>
      </c>
      <c r="C185" s="832" t="s">
        <v>6570</v>
      </c>
      <c r="D185" s="832" t="s">
        <v>8893</v>
      </c>
      <c r="E185" s="832" t="s">
        <v>8894</v>
      </c>
      <c r="F185" s="849"/>
      <c r="G185" s="849"/>
      <c r="H185" s="849"/>
      <c r="I185" s="849"/>
      <c r="J185" s="849">
        <v>1</v>
      </c>
      <c r="K185" s="849">
        <v>2236.5</v>
      </c>
      <c r="L185" s="849">
        <v>1</v>
      </c>
      <c r="M185" s="849">
        <v>2236.5</v>
      </c>
      <c r="N185" s="849"/>
      <c r="O185" s="849"/>
      <c r="P185" s="837"/>
      <c r="Q185" s="850"/>
    </row>
    <row r="186" spans="1:17" ht="14.4" customHeight="1" x14ac:dyDescent="0.3">
      <c r="A186" s="831" t="s">
        <v>8866</v>
      </c>
      <c r="B186" s="832" t="s">
        <v>8867</v>
      </c>
      <c r="C186" s="832" t="s">
        <v>6570</v>
      </c>
      <c r="D186" s="832" t="s">
        <v>8895</v>
      </c>
      <c r="E186" s="832" t="s">
        <v>8896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166546.75</v>
      </c>
      <c r="P186" s="837"/>
      <c r="Q186" s="850">
        <v>166546.75</v>
      </c>
    </row>
    <row r="187" spans="1:17" ht="14.4" customHeight="1" x14ac:dyDescent="0.3">
      <c r="A187" s="831" t="s">
        <v>8866</v>
      </c>
      <c r="B187" s="832" t="s">
        <v>8867</v>
      </c>
      <c r="C187" s="832" t="s">
        <v>6570</v>
      </c>
      <c r="D187" s="832" t="s">
        <v>8897</v>
      </c>
      <c r="E187" s="832" t="s">
        <v>8898</v>
      </c>
      <c r="F187" s="849"/>
      <c r="G187" s="849"/>
      <c r="H187" s="849"/>
      <c r="I187" s="849"/>
      <c r="J187" s="849">
        <v>1</v>
      </c>
      <c r="K187" s="849">
        <v>6890.78</v>
      </c>
      <c r="L187" s="849">
        <v>1</v>
      </c>
      <c r="M187" s="849">
        <v>6890.78</v>
      </c>
      <c r="N187" s="849"/>
      <c r="O187" s="849"/>
      <c r="P187" s="837"/>
      <c r="Q187" s="850"/>
    </row>
    <row r="188" spans="1:17" ht="14.4" customHeight="1" x14ac:dyDescent="0.3">
      <c r="A188" s="831" t="s">
        <v>8866</v>
      </c>
      <c r="B188" s="832" t="s">
        <v>8867</v>
      </c>
      <c r="C188" s="832" t="s">
        <v>6570</v>
      </c>
      <c r="D188" s="832" t="s">
        <v>8899</v>
      </c>
      <c r="E188" s="832" t="s">
        <v>8900</v>
      </c>
      <c r="F188" s="849">
        <v>3</v>
      </c>
      <c r="G188" s="849">
        <v>3008.4</v>
      </c>
      <c r="H188" s="849"/>
      <c r="I188" s="849">
        <v>1002.8000000000001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8866</v>
      </c>
      <c r="B189" s="832" t="s">
        <v>8867</v>
      </c>
      <c r="C189" s="832" t="s">
        <v>6570</v>
      </c>
      <c r="D189" s="832" t="s">
        <v>8901</v>
      </c>
      <c r="E189" s="832" t="s">
        <v>8902</v>
      </c>
      <c r="F189" s="849">
        <v>2</v>
      </c>
      <c r="G189" s="849">
        <v>10518.46</v>
      </c>
      <c r="H189" s="849">
        <v>2</v>
      </c>
      <c r="I189" s="849">
        <v>5259.23</v>
      </c>
      <c r="J189" s="849">
        <v>1</v>
      </c>
      <c r="K189" s="849">
        <v>5259.23</v>
      </c>
      <c r="L189" s="849">
        <v>1</v>
      </c>
      <c r="M189" s="849">
        <v>5259.23</v>
      </c>
      <c r="N189" s="849">
        <v>1</v>
      </c>
      <c r="O189" s="849">
        <v>5259.23</v>
      </c>
      <c r="P189" s="837">
        <v>1</v>
      </c>
      <c r="Q189" s="850">
        <v>5259.23</v>
      </c>
    </row>
    <row r="190" spans="1:17" ht="14.4" customHeight="1" x14ac:dyDescent="0.3">
      <c r="A190" s="831" t="s">
        <v>8866</v>
      </c>
      <c r="B190" s="832" t="s">
        <v>8867</v>
      </c>
      <c r="C190" s="832" t="s">
        <v>6570</v>
      </c>
      <c r="D190" s="832" t="s">
        <v>8903</v>
      </c>
      <c r="E190" s="832" t="s">
        <v>8904</v>
      </c>
      <c r="F190" s="849">
        <v>5</v>
      </c>
      <c r="G190" s="849">
        <v>7487.2</v>
      </c>
      <c r="H190" s="849"/>
      <c r="I190" s="849">
        <v>1497.44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8866</v>
      </c>
      <c r="B191" s="832" t="s">
        <v>8867</v>
      </c>
      <c r="C191" s="832" t="s">
        <v>6570</v>
      </c>
      <c r="D191" s="832" t="s">
        <v>8905</v>
      </c>
      <c r="E191" s="832" t="s">
        <v>8906</v>
      </c>
      <c r="F191" s="849"/>
      <c r="G191" s="849"/>
      <c r="H191" s="849"/>
      <c r="I191" s="849"/>
      <c r="J191" s="849"/>
      <c r="K191" s="849"/>
      <c r="L191" s="849"/>
      <c r="M191" s="849"/>
      <c r="N191" s="849">
        <v>2</v>
      </c>
      <c r="O191" s="849">
        <v>1662.32</v>
      </c>
      <c r="P191" s="837"/>
      <c r="Q191" s="850">
        <v>831.16</v>
      </c>
    </row>
    <row r="192" spans="1:17" ht="14.4" customHeight="1" x14ac:dyDescent="0.3">
      <c r="A192" s="831" t="s">
        <v>8866</v>
      </c>
      <c r="B192" s="832" t="s">
        <v>8867</v>
      </c>
      <c r="C192" s="832" t="s">
        <v>6570</v>
      </c>
      <c r="D192" s="832" t="s">
        <v>8907</v>
      </c>
      <c r="E192" s="832" t="s">
        <v>8906</v>
      </c>
      <c r="F192" s="849">
        <v>3</v>
      </c>
      <c r="G192" s="849">
        <v>2664.18</v>
      </c>
      <c r="H192" s="849">
        <v>3</v>
      </c>
      <c r="I192" s="849">
        <v>888.06</v>
      </c>
      <c r="J192" s="849">
        <v>1</v>
      </c>
      <c r="K192" s="849">
        <v>888.06</v>
      </c>
      <c r="L192" s="849">
        <v>1</v>
      </c>
      <c r="M192" s="849">
        <v>888.06</v>
      </c>
      <c r="N192" s="849"/>
      <c r="O192" s="849"/>
      <c r="P192" s="837"/>
      <c r="Q192" s="850"/>
    </row>
    <row r="193" spans="1:17" ht="14.4" customHeight="1" x14ac:dyDescent="0.3">
      <c r="A193" s="831" t="s">
        <v>8866</v>
      </c>
      <c r="B193" s="832" t="s">
        <v>8867</v>
      </c>
      <c r="C193" s="832" t="s">
        <v>6570</v>
      </c>
      <c r="D193" s="832" t="s">
        <v>8908</v>
      </c>
      <c r="E193" s="832" t="s">
        <v>8909</v>
      </c>
      <c r="F193" s="849">
        <v>1</v>
      </c>
      <c r="G193" s="849">
        <v>888.06</v>
      </c>
      <c r="H193" s="849"/>
      <c r="I193" s="849">
        <v>888.06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8866</v>
      </c>
      <c r="B194" s="832" t="s">
        <v>8867</v>
      </c>
      <c r="C194" s="832" t="s">
        <v>6570</v>
      </c>
      <c r="D194" s="832" t="s">
        <v>8910</v>
      </c>
      <c r="E194" s="832" t="s">
        <v>8911</v>
      </c>
      <c r="F194" s="849">
        <v>3</v>
      </c>
      <c r="G194" s="849">
        <v>11696.400000000001</v>
      </c>
      <c r="H194" s="849"/>
      <c r="I194" s="849">
        <v>3898.8000000000006</v>
      </c>
      <c r="J194" s="849"/>
      <c r="K194" s="849"/>
      <c r="L194" s="849"/>
      <c r="M194" s="849"/>
      <c r="N194" s="849">
        <v>1</v>
      </c>
      <c r="O194" s="849">
        <v>3898.8</v>
      </c>
      <c r="P194" s="837"/>
      <c r="Q194" s="850">
        <v>3898.8</v>
      </c>
    </row>
    <row r="195" spans="1:17" ht="14.4" customHeight="1" x14ac:dyDescent="0.3">
      <c r="A195" s="831" t="s">
        <v>8866</v>
      </c>
      <c r="B195" s="832" t="s">
        <v>8867</v>
      </c>
      <c r="C195" s="832" t="s">
        <v>6570</v>
      </c>
      <c r="D195" s="832" t="s">
        <v>8912</v>
      </c>
      <c r="E195" s="832" t="s">
        <v>8913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1312.14</v>
      </c>
      <c r="P195" s="837"/>
      <c r="Q195" s="850">
        <v>1312.14</v>
      </c>
    </row>
    <row r="196" spans="1:17" ht="14.4" customHeight="1" x14ac:dyDescent="0.3">
      <c r="A196" s="831" t="s">
        <v>8866</v>
      </c>
      <c r="B196" s="832" t="s">
        <v>8867</v>
      </c>
      <c r="C196" s="832" t="s">
        <v>6570</v>
      </c>
      <c r="D196" s="832" t="s">
        <v>8914</v>
      </c>
      <c r="E196" s="832" t="s">
        <v>8915</v>
      </c>
      <c r="F196" s="849">
        <v>27</v>
      </c>
      <c r="G196" s="849">
        <v>98403.659999999989</v>
      </c>
      <c r="H196" s="849">
        <v>26.999999999999996</v>
      </c>
      <c r="I196" s="849">
        <v>3644.5799999999995</v>
      </c>
      <c r="J196" s="849">
        <v>1</v>
      </c>
      <c r="K196" s="849">
        <v>3644.58</v>
      </c>
      <c r="L196" s="849">
        <v>1</v>
      </c>
      <c r="M196" s="849">
        <v>3644.58</v>
      </c>
      <c r="N196" s="849">
        <v>9</v>
      </c>
      <c r="O196" s="849">
        <v>32801.22</v>
      </c>
      <c r="P196" s="837">
        <v>9</v>
      </c>
      <c r="Q196" s="850">
        <v>3644.58</v>
      </c>
    </row>
    <row r="197" spans="1:17" ht="14.4" customHeight="1" x14ac:dyDescent="0.3">
      <c r="A197" s="831" t="s">
        <v>8866</v>
      </c>
      <c r="B197" s="832" t="s">
        <v>8867</v>
      </c>
      <c r="C197" s="832" t="s">
        <v>6570</v>
      </c>
      <c r="D197" s="832" t="s">
        <v>8916</v>
      </c>
      <c r="E197" s="832" t="s">
        <v>8917</v>
      </c>
      <c r="F197" s="849"/>
      <c r="G197" s="849"/>
      <c r="H197" s="849"/>
      <c r="I197" s="849"/>
      <c r="J197" s="849">
        <v>1</v>
      </c>
      <c r="K197" s="849">
        <v>1146.33</v>
      </c>
      <c r="L197" s="849">
        <v>1</v>
      </c>
      <c r="M197" s="849">
        <v>1146.33</v>
      </c>
      <c r="N197" s="849"/>
      <c r="O197" s="849"/>
      <c r="P197" s="837"/>
      <c r="Q197" s="850"/>
    </row>
    <row r="198" spans="1:17" ht="14.4" customHeight="1" x14ac:dyDescent="0.3">
      <c r="A198" s="831" t="s">
        <v>8866</v>
      </c>
      <c r="B198" s="832" t="s">
        <v>8867</v>
      </c>
      <c r="C198" s="832" t="s">
        <v>6570</v>
      </c>
      <c r="D198" s="832" t="s">
        <v>8918</v>
      </c>
      <c r="E198" s="832" t="s">
        <v>8919</v>
      </c>
      <c r="F198" s="849">
        <v>1</v>
      </c>
      <c r="G198" s="849">
        <v>359.1</v>
      </c>
      <c r="H198" s="849">
        <v>0.5</v>
      </c>
      <c r="I198" s="849">
        <v>359.1</v>
      </c>
      <c r="J198" s="849">
        <v>2</v>
      </c>
      <c r="K198" s="849">
        <v>718.2</v>
      </c>
      <c r="L198" s="849">
        <v>1</v>
      </c>
      <c r="M198" s="849">
        <v>359.1</v>
      </c>
      <c r="N198" s="849"/>
      <c r="O198" s="849"/>
      <c r="P198" s="837"/>
      <c r="Q198" s="850"/>
    </row>
    <row r="199" spans="1:17" ht="14.4" customHeight="1" x14ac:dyDescent="0.3">
      <c r="A199" s="831" t="s">
        <v>8866</v>
      </c>
      <c r="B199" s="832" t="s">
        <v>8867</v>
      </c>
      <c r="C199" s="832" t="s">
        <v>6570</v>
      </c>
      <c r="D199" s="832" t="s">
        <v>8920</v>
      </c>
      <c r="E199" s="832" t="s">
        <v>8921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893.9</v>
      </c>
      <c r="P199" s="837"/>
      <c r="Q199" s="850">
        <v>893.9</v>
      </c>
    </row>
    <row r="200" spans="1:17" ht="14.4" customHeight="1" x14ac:dyDescent="0.3">
      <c r="A200" s="831" t="s">
        <v>8866</v>
      </c>
      <c r="B200" s="832" t="s">
        <v>8867</v>
      </c>
      <c r="C200" s="832" t="s">
        <v>6570</v>
      </c>
      <c r="D200" s="832" t="s">
        <v>8922</v>
      </c>
      <c r="E200" s="832" t="s">
        <v>8923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893.9</v>
      </c>
      <c r="P200" s="837"/>
      <c r="Q200" s="850">
        <v>893.9</v>
      </c>
    </row>
    <row r="201" spans="1:17" ht="14.4" customHeight="1" x14ac:dyDescent="0.3">
      <c r="A201" s="831" t="s">
        <v>8866</v>
      </c>
      <c r="B201" s="832" t="s">
        <v>8867</v>
      </c>
      <c r="C201" s="832" t="s">
        <v>6570</v>
      </c>
      <c r="D201" s="832" t="s">
        <v>8924</v>
      </c>
      <c r="E201" s="832" t="s">
        <v>8925</v>
      </c>
      <c r="F201" s="849">
        <v>3</v>
      </c>
      <c r="G201" s="849">
        <v>50495.069999999992</v>
      </c>
      <c r="H201" s="849">
        <v>3</v>
      </c>
      <c r="I201" s="849">
        <v>16831.689999999999</v>
      </c>
      <c r="J201" s="849">
        <v>1</v>
      </c>
      <c r="K201" s="849">
        <v>16831.689999999999</v>
      </c>
      <c r="L201" s="849">
        <v>1</v>
      </c>
      <c r="M201" s="849">
        <v>16831.689999999999</v>
      </c>
      <c r="N201" s="849">
        <v>1</v>
      </c>
      <c r="O201" s="849">
        <v>16831.689999999999</v>
      </c>
      <c r="P201" s="837">
        <v>1</v>
      </c>
      <c r="Q201" s="850">
        <v>16831.689999999999</v>
      </c>
    </row>
    <row r="202" spans="1:17" ht="14.4" customHeight="1" x14ac:dyDescent="0.3">
      <c r="A202" s="831" t="s">
        <v>8866</v>
      </c>
      <c r="B202" s="832" t="s">
        <v>8867</v>
      </c>
      <c r="C202" s="832" t="s">
        <v>6570</v>
      </c>
      <c r="D202" s="832" t="s">
        <v>8926</v>
      </c>
      <c r="E202" s="832" t="s">
        <v>8927</v>
      </c>
      <c r="F202" s="849">
        <v>3</v>
      </c>
      <c r="G202" s="849">
        <v>19761.39</v>
      </c>
      <c r="H202" s="849">
        <v>1.5</v>
      </c>
      <c r="I202" s="849">
        <v>6587.13</v>
      </c>
      <c r="J202" s="849">
        <v>2</v>
      </c>
      <c r="K202" s="849">
        <v>13174.26</v>
      </c>
      <c r="L202" s="849">
        <v>1</v>
      </c>
      <c r="M202" s="849">
        <v>6587.13</v>
      </c>
      <c r="N202" s="849">
        <v>2</v>
      </c>
      <c r="O202" s="849">
        <v>13174.26</v>
      </c>
      <c r="P202" s="837">
        <v>1</v>
      </c>
      <c r="Q202" s="850">
        <v>6587.13</v>
      </c>
    </row>
    <row r="203" spans="1:17" ht="14.4" customHeight="1" x14ac:dyDescent="0.3">
      <c r="A203" s="831" t="s">
        <v>8866</v>
      </c>
      <c r="B203" s="832" t="s">
        <v>8867</v>
      </c>
      <c r="C203" s="832" t="s">
        <v>6570</v>
      </c>
      <c r="D203" s="832" t="s">
        <v>8928</v>
      </c>
      <c r="E203" s="832" t="s">
        <v>8929</v>
      </c>
      <c r="F203" s="849"/>
      <c r="G203" s="849"/>
      <c r="H203" s="849"/>
      <c r="I203" s="849"/>
      <c r="J203" s="849">
        <v>1</v>
      </c>
      <c r="K203" s="849">
        <v>1841.62</v>
      </c>
      <c r="L203" s="849">
        <v>1</v>
      </c>
      <c r="M203" s="849">
        <v>1841.62</v>
      </c>
      <c r="N203" s="849">
        <v>5</v>
      </c>
      <c r="O203" s="849">
        <v>9208.0999999999985</v>
      </c>
      <c r="P203" s="837">
        <v>4.9999999999999991</v>
      </c>
      <c r="Q203" s="850">
        <v>1841.6199999999997</v>
      </c>
    </row>
    <row r="204" spans="1:17" ht="14.4" customHeight="1" x14ac:dyDescent="0.3">
      <c r="A204" s="831" t="s">
        <v>8866</v>
      </c>
      <c r="B204" s="832" t="s">
        <v>8867</v>
      </c>
      <c r="C204" s="832" t="s">
        <v>6570</v>
      </c>
      <c r="D204" s="832" t="s">
        <v>8930</v>
      </c>
      <c r="E204" s="832" t="s">
        <v>8931</v>
      </c>
      <c r="F204" s="849">
        <v>1</v>
      </c>
      <c r="G204" s="849">
        <v>380.86</v>
      </c>
      <c r="H204" s="849"/>
      <c r="I204" s="849">
        <v>380.86</v>
      </c>
      <c r="J204" s="849"/>
      <c r="K204" s="849"/>
      <c r="L204" s="849"/>
      <c r="M204" s="849"/>
      <c r="N204" s="849">
        <v>1</v>
      </c>
      <c r="O204" s="849">
        <v>380.86</v>
      </c>
      <c r="P204" s="837"/>
      <c r="Q204" s="850">
        <v>380.86</v>
      </c>
    </row>
    <row r="205" spans="1:17" ht="14.4" customHeight="1" x14ac:dyDescent="0.3">
      <c r="A205" s="831" t="s">
        <v>8866</v>
      </c>
      <c r="B205" s="832" t="s">
        <v>8867</v>
      </c>
      <c r="C205" s="832" t="s">
        <v>6570</v>
      </c>
      <c r="D205" s="832" t="s">
        <v>8932</v>
      </c>
      <c r="E205" s="832" t="s">
        <v>8933</v>
      </c>
      <c r="F205" s="849"/>
      <c r="G205" s="849"/>
      <c r="H205" s="849"/>
      <c r="I205" s="849"/>
      <c r="J205" s="849">
        <v>1</v>
      </c>
      <c r="K205" s="849">
        <v>3178.63</v>
      </c>
      <c r="L205" s="849">
        <v>1</v>
      </c>
      <c r="M205" s="849">
        <v>3178.63</v>
      </c>
      <c r="N205" s="849">
        <v>1</v>
      </c>
      <c r="O205" s="849">
        <v>3178.63</v>
      </c>
      <c r="P205" s="837">
        <v>1</v>
      </c>
      <c r="Q205" s="850">
        <v>3178.63</v>
      </c>
    </row>
    <row r="206" spans="1:17" ht="14.4" customHeight="1" x14ac:dyDescent="0.3">
      <c r="A206" s="831" t="s">
        <v>8866</v>
      </c>
      <c r="B206" s="832" t="s">
        <v>8867</v>
      </c>
      <c r="C206" s="832" t="s">
        <v>6570</v>
      </c>
      <c r="D206" s="832" t="s">
        <v>8934</v>
      </c>
      <c r="E206" s="832" t="s">
        <v>8935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1085.2</v>
      </c>
      <c r="P206" s="837"/>
      <c r="Q206" s="850">
        <v>1085.2</v>
      </c>
    </row>
    <row r="207" spans="1:17" ht="14.4" customHeight="1" x14ac:dyDescent="0.3">
      <c r="A207" s="831" t="s">
        <v>8866</v>
      </c>
      <c r="B207" s="832" t="s">
        <v>8867</v>
      </c>
      <c r="C207" s="832" t="s">
        <v>6570</v>
      </c>
      <c r="D207" s="832" t="s">
        <v>8936</v>
      </c>
      <c r="E207" s="832" t="s">
        <v>8937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1932.09</v>
      </c>
      <c r="P207" s="837"/>
      <c r="Q207" s="850">
        <v>1932.09</v>
      </c>
    </row>
    <row r="208" spans="1:17" ht="14.4" customHeight="1" x14ac:dyDescent="0.3">
      <c r="A208" s="831" t="s">
        <v>8866</v>
      </c>
      <c r="B208" s="832" t="s">
        <v>8867</v>
      </c>
      <c r="C208" s="832" t="s">
        <v>6369</v>
      </c>
      <c r="D208" s="832" t="s">
        <v>8938</v>
      </c>
      <c r="E208" s="832" t="s">
        <v>8939</v>
      </c>
      <c r="F208" s="849">
        <v>32</v>
      </c>
      <c r="G208" s="849">
        <v>6624</v>
      </c>
      <c r="H208" s="849">
        <v>1.5549295774647887</v>
      </c>
      <c r="I208" s="849">
        <v>207</v>
      </c>
      <c r="J208" s="849">
        <v>20</v>
      </c>
      <c r="K208" s="849">
        <v>4260</v>
      </c>
      <c r="L208" s="849">
        <v>1</v>
      </c>
      <c r="M208" s="849">
        <v>213</v>
      </c>
      <c r="N208" s="849">
        <v>17</v>
      </c>
      <c r="O208" s="849">
        <v>3621</v>
      </c>
      <c r="P208" s="837">
        <v>0.85</v>
      </c>
      <c r="Q208" s="850">
        <v>213</v>
      </c>
    </row>
    <row r="209" spans="1:17" ht="14.4" customHeight="1" x14ac:dyDescent="0.3">
      <c r="A209" s="831" t="s">
        <v>8866</v>
      </c>
      <c r="B209" s="832" t="s">
        <v>8867</v>
      </c>
      <c r="C209" s="832" t="s">
        <v>6369</v>
      </c>
      <c r="D209" s="832" t="s">
        <v>8940</v>
      </c>
      <c r="E209" s="832" t="s">
        <v>8941</v>
      </c>
      <c r="F209" s="849">
        <v>121</v>
      </c>
      <c r="G209" s="849">
        <v>18271</v>
      </c>
      <c r="H209" s="849">
        <v>1.1016581248115767</v>
      </c>
      <c r="I209" s="849">
        <v>151</v>
      </c>
      <c r="J209" s="849">
        <v>107</v>
      </c>
      <c r="K209" s="849">
        <v>16585</v>
      </c>
      <c r="L209" s="849">
        <v>1</v>
      </c>
      <c r="M209" s="849">
        <v>155</v>
      </c>
      <c r="N209" s="849">
        <v>85</v>
      </c>
      <c r="O209" s="849">
        <v>13175</v>
      </c>
      <c r="P209" s="837">
        <v>0.79439252336448596</v>
      </c>
      <c r="Q209" s="850">
        <v>155</v>
      </c>
    </row>
    <row r="210" spans="1:17" ht="14.4" customHeight="1" x14ac:dyDescent="0.3">
      <c r="A210" s="831" t="s">
        <v>8866</v>
      </c>
      <c r="B210" s="832" t="s">
        <v>8867</v>
      </c>
      <c r="C210" s="832" t="s">
        <v>6369</v>
      </c>
      <c r="D210" s="832" t="s">
        <v>8942</v>
      </c>
      <c r="E210" s="832" t="s">
        <v>8943</v>
      </c>
      <c r="F210" s="849">
        <v>96</v>
      </c>
      <c r="G210" s="849">
        <v>17568</v>
      </c>
      <c r="H210" s="849">
        <v>0.97860962566844922</v>
      </c>
      <c r="I210" s="849">
        <v>183</v>
      </c>
      <c r="J210" s="849">
        <v>96</v>
      </c>
      <c r="K210" s="849">
        <v>17952</v>
      </c>
      <c r="L210" s="849">
        <v>1</v>
      </c>
      <c r="M210" s="849">
        <v>187</v>
      </c>
      <c r="N210" s="849">
        <v>68</v>
      </c>
      <c r="O210" s="849">
        <v>12716</v>
      </c>
      <c r="P210" s="837">
        <v>0.70833333333333337</v>
      </c>
      <c r="Q210" s="850">
        <v>187</v>
      </c>
    </row>
    <row r="211" spans="1:17" ht="14.4" customHeight="1" x14ac:dyDescent="0.3">
      <c r="A211" s="831" t="s">
        <v>8866</v>
      </c>
      <c r="B211" s="832" t="s">
        <v>8867</v>
      </c>
      <c r="C211" s="832" t="s">
        <v>6369</v>
      </c>
      <c r="D211" s="832" t="s">
        <v>8944</v>
      </c>
      <c r="E211" s="832" t="s">
        <v>8945</v>
      </c>
      <c r="F211" s="849">
        <v>835</v>
      </c>
      <c r="G211" s="849">
        <v>104375</v>
      </c>
      <c r="H211" s="849">
        <v>0.93619941159586684</v>
      </c>
      <c r="I211" s="849">
        <v>125</v>
      </c>
      <c r="J211" s="849">
        <v>871</v>
      </c>
      <c r="K211" s="849">
        <v>111488</v>
      </c>
      <c r="L211" s="849">
        <v>1</v>
      </c>
      <c r="M211" s="849">
        <v>128</v>
      </c>
      <c r="N211" s="849">
        <v>741</v>
      </c>
      <c r="O211" s="849">
        <v>94848</v>
      </c>
      <c r="P211" s="837">
        <v>0.85074626865671643</v>
      </c>
      <c r="Q211" s="850">
        <v>128</v>
      </c>
    </row>
    <row r="212" spans="1:17" ht="14.4" customHeight="1" x14ac:dyDescent="0.3">
      <c r="A212" s="831" t="s">
        <v>8866</v>
      </c>
      <c r="B212" s="832" t="s">
        <v>8867</v>
      </c>
      <c r="C212" s="832" t="s">
        <v>6369</v>
      </c>
      <c r="D212" s="832" t="s">
        <v>8946</v>
      </c>
      <c r="E212" s="832" t="s">
        <v>8947</v>
      </c>
      <c r="F212" s="849">
        <v>2215</v>
      </c>
      <c r="G212" s="849">
        <v>485085</v>
      </c>
      <c r="H212" s="849">
        <v>0.94453715080154765</v>
      </c>
      <c r="I212" s="849">
        <v>219</v>
      </c>
      <c r="J212" s="849">
        <v>2303</v>
      </c>
      <c r="K212" s="849">
        <v>513569</v>
      </c>
      <c r="L212" s="849">
        <v>1</v>
      </c>
      <c r="M212" s="849">
        <v>223</v>
      </c>
      <c r="N212" s="849">
        <v>2289</v>
      </c>
      <c r="O212" s="849">
        <v>510447</v>
      </c>
      <c r="P212" s="837">
        <v>0.99392097264437695</v>
      </c>
      <c r="Q212" s="850">
        <v>223</v>
      </c>
    </row>
    <row r="213" spans="1:17" ht="14.4" customHeight="1" x14ac:dyDescent="0.3">
      <c r="A213" s="831" t="s">
        <v>8866</v>
      </c>
      <c r="B213" s="832" t="s">
        <v>8867</v>
      </c>
      <c r="C213" s="832" t="s">
        <v>6369</v>
      </c>
      <c r="D213" s="832" t="s">
        <v>8948</v>
      </c>
      <c r="E213" s="832" t="s">
        <v>8949</v>
      </c>
      <c r="F213" s="849">
        <v>59</v>
      </c>
      <c r="G213" s="849">
        <v>12921</v>
      </c>
      <c r="H213" s="849">
        <v>1.0534855279249897</v>
      </c>
      <c r="I213" s="849">
        <v>219</v>
      </c>
      <c r="J213" s="849">
        <v>55</v>
      </c>
      <c r="K213" s="849">
        <v>12265</v>
      </c>
      <c r="L213" s="849">
        <v>1</v>
      </c>
      <c r="M213" s="849">
        <v>223</v>
      </c>
      <c r="N213" s="849">
        <v>74</v>
      </c>
      <c r="O213" s="849">
        <v>16502</v>
      </c>
      <c r="P213" s="837">
        <v>1.3454545454545455</v>
      </c>
      <c r="Q213" s="850">
        <v>223</v>
      </c>
    </row>
    <row r="214" spans="1:17" ht="14.4" customHeight="1" x14ac:dyDescent="0.3">
      <c r="A214" s="831" t="s">
        <v>8866</v>
      </c>
      <c r="B214" s="832" t="s">
        <v>8867</v>
      </c>
      <c r="C214" s="832" t="s">
        <v>6369</v>
      </c>
      <c r="D214" s="832" t="s">
        <v>8950</v>
      </c>
      <c r="E214" s="832" t="s">
        <v>8951</v>
      </c>
      <c r="F214" s="849">
        <v>4</v>
      </c>
      <c r="G214" s="849">
        <v>1388</v>
      </c>
      <c r="H214" s="849">
        <v>1.3106704438149197</v>
      </c>
      <c r="I214" s="849">
        <v>347</v>
      </c>
      <c r="J214" s="849">
        <v>3</v>
      </c>
      <c r="K214" s="849">
        <v>1059</v>
      </c>
      <c r="L214" s="849">
        <v>1</v>
      </c>
      <c r="M214" s="849">
        <v>353</v>
      </c>
      <c r="N214" s="849">
        <v>9</v>
      </c>
      <c r="O214" s="849">
        <v>3177</v>
      </c>
      <c r="P214" s="837">
        <v>3</v>
      </c>
      <c r="Q214" s="850">
        <v>353</v>
      </c>
    </row>
    <row r="215" spans="1:17" ht="14.4" customHeight="1" x14ac:dyDescent="0.3">
      <c r="A215" s="831" t="s">
        <v>8866</v>
      </c>
      <c r="B215" s="832" t="s">
        <v>8867</v>
      </c>
      <c r="C215" s="832" t="s">
        <v>6369</v>
      </c>
      <c r="D215" s="832" t="s">
        <v>8952</v>
      </c>
      <c r="E215" s="832" t="s">
        <v>8953</v>
      </c>
      <c r="F215" s="849">
        <v>4</v>
      </c>
      <c r="G215" s="849">
        <v>884</v>
      </c>
      <c r="H215" s="849">
        <v>0.98222222222222222</v>
      </c>
      <c r="I215" s="849">
        <v>221</v>
      </c>
      <c r="J215" s="849">
        <v>4</v>
      </c>
      <c r="K215" s="849">
        <v>900</v>
      </c>
      <c r="L215" s="849">
        <v>1</v>
      </c>
      <c r="M215" s="849">
        <v>225</v>
      </c>
      <c r="N215" s="849">
        <v>5</v>
      </c>
      <c r="O215" s="849">
        <v>1125</v>
      </c>
      <c r="P215" s="837">
        <v>1.25</v>
      </c>
      <c r="Q215" s="850">
        <v>225</v>
      </c>
    </row>
    <row r="216" spans="1:17" ht="14.4" customHeight="1" x14ac:dyDescent="0.3">
      <c r="A216" s="831" t="s">
        <v>8866</v>
      </c>
      <c r="B216" s="832" t="s">
        <v>8867</v>
      </c>
      <c r="C216" s="832" t="s">
        <v>6369</v>
      </c>
      <c r="D216" s="832" t="s">
        <v>8954</v>
      </c>
      <c r="E216" s="832" t="s">
        <v>8955</v>
      </c>
      <c r="F216" s="849"/>
      <c r="G216" s="849"/>
      <c r="H216" s="849"/>
      <c r="I216" s="849"/>
      <c r="J216" s="849"/>
      <c r="K216" s="849"/>
      <c r="L216" s="849"/>
      <c r="M216" s="849"/>
      <c r="N216" s="849">
        <v>3</v>
      </c>
      <c r="O216" s="849">
        <v>795</v>
      </c>
      <c r="P216" s="837"/>
      <c r="Q216" s="850">
        <v>265</v>
      </c>
    </row>
    <row r="217" spans="1:17" ht="14.4" customHeight="1" x14ac:dyDescent="0.3">
      <c r="A217" s="831" t="s">
        <v>8866</v>
      </c>
      <c r="B217" s="832" t="s">
        <v>8867</v>
      </c>
      <c r="C217" s="832" t="s">
        <v>6369</v>
      </c>
      <c r="D217" s="832" t="s">
        <v>8956</v>
      </c>
      <c r="E217" s="832" t="s">
        <v>8957</v>
      </c>
      <c r="F217" s="849">
        <v>1</v>
      </c>
      <c r="G217" s="849">
        <v>330</v>
      </c>
      <c r="H217" s="849"/>
      <c r="I217" s="849">
        <v>330</v>
      </c>
      <c r="J217" s="849"/>
      <c r="K217" s="849"/>
      <c r="L217" s="849"/>
      <c r="M217" s="849"/>
      <c r="N217" s="849">
        <v>4</v>
      </c>
      <c r="O217" s="849">
        <v>1400</v>
      </c>
      <c r="P217" s="837"/>
      <c r="Q217" s="850">
        <v>350</v>
      </c>
    </row>
    <row r="218" spans="1:17" ht="14.4" customHeight="1" x14ac:dyDescent="0.3">
      <c r="A218" s="831" t="s">
        <v>8866</v>
      </c>
      <c r="B218" s="832" t="s">
        <v>8867</v>
      </c>
      <c r="C218" s="832" t="s">
        <v>6369</v>
      </c>
      <c r="D218" s="832" t="s">
        <v>8958</v>
      </c>
      <c r="E218" s="832" t="s">
        <v>8959</v>
      </c>
      <c r="F218" s="849">
        <v>7</v>
      </c>
      <c r="G218" s="849">
        <v>28973</v>
      </c>
      <c r="H218" s="849">
        <v>3.4789865513928913</v>
      </c>
      <c r="I218" s="849">
        <v>4139</v>
      </c>
      <c r="J218" s="849">
        <v>2</v>
      </c>
      <c r="K218" s="849">
        <v>8328</v>
      </c>
      <c r="L218" s="849">
        <v>1</v>
      </c>
      <c r="M218" s="849">
        <v>4164</v>
      </c>
      <c r="N218" s="849">
        <v>2</v>
      </c>
      <c r="O218" s="849">
        <v>8328</v>
      </c>
      <c r="P218" s="837">
        <v>1</v>
      </c>
      <c r="Q218" s="850">
        <v>4164</v>
      </c>
    </row>
    <row r="219" spans="1:17" ht="14.4" customHeight="1" x14ac:dyDescent="0.3">
      <c r="A219" s="831" t="s">
        <v>8866</v>
      </c>
      <c r="B219" s="832" t="s">
        <v>8867</v>
      </c>
      <c r="C219" s="832" t="s">
        <v>6369</v>
      </c>
      <c r="D219" s="832" t="s">
        <v>8960</v>
      </c>
      <c r="E219" s="832" t="s">
        <v>8961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15262</v>
      </c>
      <c r="P219" s="837"/>
      <c r="Q219" s="850">
        <v>15262</v>
      </c>
    </row>
    <row r="220" spans="1:17" ht="14.4" customHeight="1" x14ac:dyDescent="0.3">
      <c r="A220" s="831" t="s">
        <v>8866</v>
      </c>
      <c r="B220" s="832" t="s">
        <v>8867</v>
      </c>
      <c r="C220" s="832" t="s">
        <v>6369</v>
      </c>
      <c r="D220" s="832" t="s">
        <v>8962</v>
      </c>
      <c r="E220" s="832" t="s">
        <v>8963</v>
      </c>
      <c r="F220" s="849">
        <v>13</v>
      </c>
      <c r="G220" s="849">
        <v>49712</v>
      </c>
      <c r="H220" s="849">
        <v>1.2878756476683937</v>
      </c>
      <c r="I220" s="849">
        <v>3824</v>
      </c>
      <c r="J220" s="849">
        <v>10</v>
      </c>
      <c r="K220" s="849">
        <v>38600</v>
      </c>
      <c r="L220" s="849">
        <v>1</v>
      </c>
      <c r="M220" s="849">
        <v>3860</v>
      </c>
      <c r="N220" s="849">
        <v>5</v>
      </c>
      <c r="O220" s="849">
        <v>19300</v>
      </c>
      <c r="P220" s="837">
        <v>0.5</v>
      </c>
      <c r="Q220" s="850">
        <v>3860</v>
      </c>
    </row>
    <row r="221" spans="1:17" ht="14.4" customHeight="1" x14ac:dyDescent="0.3">
      <c r="A221" s="831" t="s">
        <v>8866</v>
      </c>
      <c r="B221" s="832" t="s">
        <v>8867</v>
      </c>
      <c r="C221" s="832" t="s">
        <v>6369</v>
      </c>
      <c r="D221" s="832" t="s">
        <v>8964</v>
      </c>
      <c r="E221" s="832" t="s">
        <v>8965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5210</v>
      </c>
      <c r="P221" s="837"/>
      <c r="Q221" s="850">
        <v>5210</v>
      </c>
    </row>
    <row r="222" spans="1:17" ht="14.4" customHeight="1" x14ac:dyDescent="0.3">
      <c r="A222" s="831" t="s">
        <v>8866</v>
      </c>
      <c r="B222" s="832" t="s">
        <v>8867</v>
      </c>
      <c r="C222" s="832" t="s">
        <v>6369</v>
      </c>
      <c r="D222" s="832" t="s">
        <v>8966</v>
      </c>
      <c r="E222" s="832" t="s">
        <v>8967</v>
      </c>
      <c r="F222" s="849"/>
      <c r="G222" s="849"/>
      <c r="H222" s="849"/>
      <c r="I222" s="849"/>
      <c r="J222" s="849">
        <v>2</v>
      </c>
      <c r="K222" s="849">
        <v>15850</v>
      </c>
      <c r="L222" s="849">
        <v>1</v>
      </c>
      <c r="M222" s="849">
        <v>7925</v>
      </c>
      <c r="N222" s="849"/>
      <c r="O222" s="849"/>
      <c r="P222" s="837"/>
      <c r="Q222" s="850"/>
    </row>
    <row r="223" spans="1:17" ht="14.4" customHeight="1" x14ac:dyDescent="0.3">
      <c r="A223" s="831" t="s">
        <v>8866</v>
      </c>
      <c r="B223" s="832" t="s">
        <v>8867</v>
      </c>
      <c r="C223" s="832" t="s">
        <v>6369</v>
      </c>
      <c r="D223" s="832" t="s">
        <v>8968</v>
      </c>
      <c r="E223" s="832" t="s">
        <v>8969</v>
      </c>
      <c r="F223" s="849">
        <v>19</v>
      </c>
      <c r="G223" s="849">
        <v>24339</v>
      </c>
      <c r="H223" s="849">
        <v>1.0457592162928591</v>
      </c>
      <c r="I223" s="849">
        <v>1281</v>
      </c>
      <c r="J223" s="849">
        <v>18</v>
      </c>
      <c r="K223" s="849">
        <v>23274</v>
      </c>
      <c r="L223" s="849">
        <v>1</v>
      </c>
      <c r="M223" s="849">
        <v>1293</v>
      </c>
      <c r="N223" s="849">
        <v>15</v>
      </c>
      <c r="O223" s="849">
        <v>19410</v>
      </c>
      <c r="P223" s="837">
        <v>0.83397782933745812</v>
      </c>
      <c r="Q223" s="850">
        <v>1294</v>
      </c>
    </row>
    <row r="224" spans="1:17" ht="14.4" customHeight="1" x14ac:dyDescent="0.3">
      <c r="A224" s="831" t="s">
        <v>8866</v>
      </c>
      <c r="B224" s="832" t="s">
        <v>8867</v>
      </c>
      <c r="C224" s="832" t="s">
        <v>6369</v>
      </c>
      <c r="D224" s="832" t="s">
        <v>8970</v>
      </c>
      <c r="E224" s="832" t="s">
        <v>8971</v>
      </c>
      <c r="F224" s="849">
        <v>6</v>
      </c>
      <c r="G224" s="849">
        <v>7002</v>
      </c>
      <c r="H224" s="849">
        <v>2.9745114698385726</v>
      </c>
      <c r="I224" s="849">
        <v>1167</v>
      </c>
      <c r="J224" s="849">
        <v>2</v>
      </c>
      <c r="K224" s="849">
        <v>2354</v>
      </c>
      <c r="L224" s="849">
        <v>1</v>
      </c>
      <c r="M224" s="849">
        <v>1177</v>
      </c>
      <c r="N224" s="849">
        <v>4</v>
      </c>
      <c r="O224" s="849">
        <v>4712</v>
      </c>
      <c r="P224" s="837">
        <v>2.0016992353440952</v>
      </c>
      <c r="Q224" s="850">
        <v>1178</v>
      </c>
    </row>
    <row r="225" spans="1:17" ht="14.4" customHeight="1" x14ac:dyDescent="0.3">
      <c r="A225" s="831" t="s">
        <v>8866</v>
      </c>
      <c r="B225" s="832" t="s">
        <v>8867</v>
      </c>
      <c r="C225" s="832" t="s">
        <v>6369</v>
      </c>
      <c r="D225" s="832" t="s">
        <v>8972</v>
      </c>
      <c r="E225" s="832" t="s">
        <v>8973</v>
      </c>
      <c r="F225" s="849">
        <v>47</v>
      </c>
      <c r="G225" s="849">
        <v>238572</v>
      </c>
      <c r="H225" s="849">
        <v>1.1283361001149279</v>
      </c>
      <c r="I225" s="849">
        <v>5076</v>
      </c>
      <c r="J225" s="849">
        <v>41</v>
      </c>
      <c r="K225" s="849">
        <v>211437</v>
      </c>
      <c r="L225" s="849">
        <v>1</v>
      </c>
      <c r="M225" s="849">
        <v>5157</v>
      </c>
      <c r="N225" s="849">
        <v>49</v>
      </c>
      <c r="O225" s="849">
        <v>252693</v>
      </c>
      <c r="P225" s="837">
        <v>1.1951219512195121</v>
      </c>
      <c r="Q225" s="850">
        <v>5157</v>
      </c>
    </row>
    <row r="226" spans="1:17" ht="14.4" customHeight="1" x14ac:dyDescent="0.3">
      <c r="A226" s="831" t="s">
        <v>8866</v>
      </c>
      <c r="B226" s="832" t="s">
        <v>8867</v>
      </c>
      <c r="C226" s="832" t="s">
        <v>6369</v>
      </c>
      <c r="D226" s="832" t="s">
        <v>8974</v>
      </c>
      <c r="E226" s="832" t="s">
        <v>8975</v>
      </c>
      <c r="F226" s="849"/>
      <c r="G226" s="849"/>
      <c r="H226" s="849"/>
      <c r="I226" s="849"/>
      <c r="J226" s="849"/>
      <c r="K226" s="849"/>
      <c r="L226" s="849"/>
      <c r="M226" s="849"/>
      <c r="N226" s="849">
        <v>1</v>
      </c>
      <c r="O226" s="849">
        <v>5620</v>
      </c>
      <c r="P226" s="837"/>
      <c r="Q226" s="850">
        <v>5620</v>
      </c>
    </row>
    <row r="227" spans="1:17" ht="14.4" customHeight="1" x14ac:dyDescent="0.3">
      <c r="A227" s="831" t="s">
        <v>8866</v>
      </c>
      <c r="B227" s="832" t="s">
        <v>8867</v>
      </c>
      <c r="C227" s="832" t="s">
        <v>6369</v>
      </c>
      <c r="D227" s="832" t="s">
        <v>8976</v>
      </c>
      <c r="E227" s="832" t="s">
        <v>8977</v>
      </c>
      <c r="F227" s="849">
        <v>942</v>
      </c>
      <c r="G227" s="849">
        <v>164850</v>
      </c>
      <c r="H227" s="849">
        <v>0.99610260128704797</v>
      </c>
      <c r="I227" s="849">
        <v>175</v>
      </c>
      <c r="J227" s="849">
        <v>935</v>
      </c>
      <c r="K227" s="849">
        <v>165495</v>
      </c>
      <c r="L227" s="849">
        <v>1</v>
      </c>
      <c r="M227" s="849">
        <v>177</v>
      </c>
      <c r="N227" s="849">
        <v>940</v>
      </c>
      <c r="O227" s="849">
        <v>166380</v>
      </c>
      <c r="P227" s="837">
        <v>1.0053475935828877</v>
      </c>
      <c r="Q227" s="850">
        <v>177</v>
      </c>
    </row>
    <row r="228" spans="1:17" ht="14.4" customHeight="1" x14ac:dyDescent="0.3">
      <c r="A228" s="831" t="s">
        <v>8866</v>
      </c>
      <c r="B228" s="832" t="s">
        <v>8867</v>
      </c>
      <c r="C228" s="832" t="s">
        <v>6369</v>
      </c>
      <c r="D228" s="832" t="s">
        <v>8978</v>
      </c>
      <c r="E228" s="832" t="s">
        <v>8979</v>
      </c>
      <c r="F228" s="849">
        <v>438</v>
      </c>
      <c r="G228" s="849">
        <v>876438</v>
      </c>
      <c r="H228" s="849">
        <v>0.95311412513919824</v>
      </c>
      <c r="I228" s="849">
        <v>2001</v>
      </c>
      <c r="J228" s="849">
        <v>449</v>
      </c>
      <c r="K228" s="849">
        <v>919552</v>
      </c>
      <c r="L228" s="849">
        <v>1</v>
      </c>
      <c r="M228" s="849">
        <v>2048</v>
      </c>
      <c r="N228" s="849">
        <v>417</v>
      </c>
      <c r="O228" s="849">
        <v>854433</v>
      </c>
      <c r="P228" s="837">
        <v>0.9291839939448775</v>
      </c>
      <c r="Q228" s="850">
        <v>2049</v>
      </c>
    </row>
    <row r="229" spans="1:17" ht="14.4" customHeight="1" x14ac:dyDescent="0.3">
      <c r="A229" s="831" t="s">
        <v>8866</v>
      </c>
      <c r="B229" s="832" t="s">
        <v>8867</v>
      </c>
      <c r="C229" s="832" t="s">
        <v>6369</v>
      </c>
      <c r="D229" s="832" t="s">
        <v>8980</v>
      </c>
      <c r="E229" s="832" t="s">
        <v>8981</v>
      </c>
      <c r="F229" s="849">
        <v>1</v>
      </c>
      <c r="G229" s="849">
        <v>2696</v>
      </c>
      <c r="H229" s="849">
        <v>0.98538011695906436</v>
      </c>
      <c r="I229" s="849">
        <v>2696</v>
      </c>
      <c r="J229" s="849">
        <v>1</v>
      </c>
      <c r="K229" s="849">
        <v>2736</v>
      </c>
      <c r="L229" s="849">
        <v>1</v>
      </c>
      <c r="M229" s="849">
        <v>2736</v>
      </c>
      <c r="N229" s="849">
        <v>1</v>
      </c>
      <c r="O229" s="849">
        <v>2737</v>
      </c>
      <c r="P229" s="837">
        <v>1.0003654970760234</v>
      </c>
      <c r="Q229" s="850">
        <v>2737</v>
      </c>
    </row>
    <row r="230" spans="1:17" ht="14.4" customHeight="1" x14ac:dyDescent="0.3">
      <c r="A230" s="831" t="s">
        <v>8866</v>
      </c>
      <c r="B230" s="832" t="s">
        <v>8867</v>
      </c>
      <c r="C230" s="832" t="s">
        <v>6369</v>
      </c>
      <c r="D230" s="832" t="s">
        <v>8982</v>
      </c>
      <c r="E230" s="832" t="s">
        <v>8983</v>
      </c>
      <c r="F230" s="849">
        <v>1</v>
      </c>
      <c r="G230" s="849">
        <v>5188</v>
      </c>
      <c r="H230" s="849">
        <v>9.8462706395900546E-2</v>
      </c>
      <c r="I230" s="849">
        <v>5188</v>
      </c>
      <c r="J230" s="849">
        <v>10</v>
      </c>
      <c r="K230" s="849">
        <v>52690</v>
      </c>
      <c r="L230" s="849">
        <v>1</v>
      </c>
      <c r="M230" s="849">
        <v>5269</v>
      </c>
      <c r="N230" s="849">
        <v>9</v>
      </c>
      <c r="O230" s="849">
        <v>47421</v>
      </c>
      <c r="P230" s="837">
        <v>0.9</v>
      </c>
      <c r="Q230" s="850">
        <v>5269</v>
      </c>
    </row>
    <row r="231" spans="1:17" ht="14.4" customHeight="1" x14ac:dyDescent="0.3">
      <c r="A231" s="831" t="s">
        <v>8866</v>
      </c>
      <c r="B231" s="832" t="s">
        <v>8867</v>
      </c>
      <c r="C231" s="832" t="s">
        <v>6369</v>
      </c>
      <c r="D231" s="832" t="s">
        <v>8984</v>
      </c>
      <c r="E231" s="832" t="s">
        <v>8985</v>
      </c>
      <c r="F231" s="849">
        <v>361</v>
      </c>
      <c r="G231" s="849">
        <v>54511</v>
      </c>
      <c r="H231" s="849">
        <v>0.87701713458289754</v>
      </c>
      <c r="I231" s="849">
        <v>151</v>
      </c>
      <c r="J231" s="849">
        <v>401</v>
      </c>
      <c r="K231" s="849">
        <v>62155</v>
      </c>
      <c r="L231" s="849">
        <v>1</v>
      </c>
      <c r="M231" s="849">
        <v>155</v>
      </c>
      <c r="N231" s="849">
        <v>389</v>
      </c>
      <c r="O231" s="849">
        <v>60295</v>
      </c>
      <c r="P231" s="837">
        <v>0.97007481296758102</v>
      </c>
      <c r="Q231" s="850">
        <v>155</v>
      </c>
    </row>
    <row r="232" spans="1:17" ht="14.4" customHeight="1" x14ac:dyDescent="0.3">
      <c r="A232" s="831" t="s">
        <v>8866</v>
      </c>
      <c r="B232" s="832" t="s">
        <v>8867</v>
      </c>
      <c r="C232" s="832" t="s">
        <v>6369</v>
      </c>
      <c r="D232" s="832" t="s">
        <v>8986</v>
      </c>
      <c r="E232" s="832" t="s">
        <v>8987</v>
      </c>
      <c r="F232" s="849">
        <v>394</v>
      </c>
      <c r="G232" s="849">
        <v>76830</v>
      </c>
      <c r="H232" s="849">
        <v>1.2179192492430608</v>
      </c>
      <c r="I232" s="849">
        <v>195</v>
      </c>
      <c r="J232" s="849">
        <v>317</v>
      </c>
      <c r="K232" s="849">
        <v>63083</v>
      </c>
      <c r="L232" s="849">
        <v>1</v>
      </c>
      <c r="M232" s="849">
        <v>199</v>
      </c>
      <c r="N232" s="849">
        <v>340</v>
      </c>
      <c r="O232" s="849">
        <v>67660</v>
      </c>
      <c r="P232" s="837">
        <v>1.0725552050473186</v>
      </c>
      <c r="Q232" s="850">
        <v>199</v>
      </c>
    </row>
    <row r="233" spans="1:17" ht="14.4" customHeight="1" x14ac:dyDescent="0.3">
      <c r="A233" s="831" t="s">
        <v>8866</v>
      </c>
      <c r="B233" s="832" t="s">
        <v>8867</v>
      </c>
      <c r="C233" s="832" t="s">
        <v>6369</v>
      </c>
      <c r="D233" s="832" t="s">
        <v>8988</v>
      </c>
      <c r="E233" s="832" t="s">
        <v>8989</v>
      </c>
      <c r="F233" s="849">
        <v>4163</v>
      </c>
      <c r="G233" s="849">
        <v>832600</v>
      </c>
      <c r="H233" s="849">
        <v>0.94585690591416172</v>
      </c>
      <c r="I233" s="849">
        <v>200</v>
      </c>
      <c r="J233" s="849">
        <v>4315</v>
      </c>
      <c r="K233" s="849">
        <v>880260</v>
      </c>
      <c r="L233" s="849">
        <v>1</v>
      </c>
      <c r="M233" s="849">
        <v>204</v>
      </c>
      <c r="N233" s="849">
        <v>4528</v>
      </c>
      <c r="O233" s="849">
        <v>923712</v>
      </c>
      <c r="P233" s="837">
        <v>1.0493626882966396</v>
      </c>
      <c r="Q233" s="850">
        <v>204</v>
      </c>
    </row>
    <row r="234" spans="1:17" ht="14.4" customHeight="1" x14ac:dyDescent="0.3">
      <c r="A234" s="831" t="s">
        <v>8866</v>
      </c>
      <c r="B234" s="832" t="s">
        <v>8867</v>
      </c>
      <c r="C234" s="832" t="s">
        <v>6369</v>
      </c>
      <c r="D234" s="832" t="s">
        <v>8990</v>
      </c>
      <c r="E234" s="832" t="s">
        <v>8991</v>
      </c>
      <c r="F234" s="849">
        <v>86</v>
      </c>
      <c r="G234" s="849">
        <v>13674</v>
      </c>
      <c r="H234" s="849">
        <v>1.0356737105203362</v>
      </c>
      <c r="I234" s="849">
        <v>159</v>
      </c>
      <c r="J234" s="849">
        <v>81</v>
      </c>
      <c r="K234" s="849">
        <v>13203</v>
      </c>
      <c r="L234" s="849">
        <v>1</v>
      </c>
      <c r="M234" s="849">
        <v>163</v>
      </c>
      <c r="N234" s="849">
        <v>61</v>
      </c>
      <c r="O234" s="849">
        <v>9943</v>
      </c>
      <c r="P234" s="837">
        <v>0.75308641975308643</v>
      </c>
      <c r="Q234" s="850">
        <v>163</v>
      </c>
    </row>
    <row r="235" spans="1:17" ht="14.4" customHeight="1" x14ac:dyDescent="0.3">
      <c r="A235" s="831" t="s">
        <v>8866</v>
      </c>
      <c r="B235" s="832" t="s">
        <v>8867</v>
      </c>
      <c r="C235" s="832" t="s">
        <v>6369</v>
      </c>
      <c r="D235" s="832" t="s">
        <v>8992</v>
      </c>
      <c r="E235" s="832" t="s">
        <v>8993</v>
      </c>
      <c r="F235" s="849">
        <v>411</v>
      </c>
      <c r="G235" s="849">
        <v>872553</v>
      </c>
      <c r="H235" s="849">
        <v>1.097791214680949</v>
      </c>
      <c r="I235" s="849">
        <v>2123</v>
      </c>
      <c r="J235" s="849">
        <v>369</v>
      </c>
      <c r="K235" s="849">
        <v>794826</v>
      </c>
      <c r="L235" s="849">
        <v>1</v>
      </c>
      <c r="M235" s="849">
        <v>2154</v>
      </c>
      <c r="N235" s="849">
        <v>387</v>
      </c>
      <c r="O235" s="849">
        <v>833985</v>
      </c>
      <c r="P235" s="837">
        <v>1.0492673868242861</v>
      </c>
      <c r="Q235" s="850">
        <v>2155</v>
      </c>
    </row>
    <row r="236" spans="1:17" ht="14.4" customHeight="1" x14ac:dyDescent="0.3">
      <c r="A236" s="831" t="s">
        <v>8866</v>
      </c>
      <c r="B236" s="832" t="s">
        <v>8867</v>
      </c>
      <c r="C236" s="832" t="s">
        <v>6369</v>
      </c>
      <c r="D236" s="832" t="s">
        <v>8994</v>
      </c>
      <c r="E236" s="832" t="s">
        <v>8963</v>
      </c>
      <c r="F236" s="849">
        <v>30</v>
      </c>
      <c r="G236" s="849">
        <v>56070</v>
      </c>
      <c r="H236" s="849">
        <v>1.6498940677966101</v>
      </c>
      <c r="I236" s="849">
        <v>1869</v>
      </c>
      <c r="J236" s="849">
        <v>18</v>
      </c>
      <c r="K236" s="849">
        <v>33984</v>
      </c>
      <c r="L236" s="849">
        <v>1</v>
      </c>
      <c r="M236" s="849">
        <v>1888</v>
      </c>
      <c r="N236" s="849">
        <v>8</v>
      </c>
      <c r="O236" s="849">
        <v>15112</v>
      </c>
      <c r="P236" s="837">
        <v>0.4446798493408663</v>
      </c>
      <c r="Q236" s="850">
        <v>1889</v>
      </c>
    </row>
    <row r="237" spans="1:17" ht="14.4" customHeight="1" x14ac:dyDescent="0.3">
      <c r="A237" s="831" t="s">
        <v>8866</v>
      </c>
      <c r="B237" s="832" t="s">
        <v>8867</v>
      </c>
      <c r="C237" s="832" t="s">
        <v>6369</v>
      </c>
      <c r="D237" s="832" t="s">
        <v>8995</v>
      </c>
      <c r="E237" s="832" t="s">
        <v>8996</v>
      </c>
      <c r="F237" s="849">
        <v>3</v>
      </c>
      <c r="G237" s="849">
        <v>477</v>
      </c>
      <c r="H237" s="849">
        <v>0.36579754601226994</v>
      </c>
      <c r="I237" s="849">
        <v>159</v>
      </c>
      <c r="J237" s="849">
        <v>8</v>
      </c>
      <c r="K237" s="849">
        <v>1304</v>
      </c>
      <c r="L237" s="849">
        <v>1</v>
      </c>
      <c r="M237" s="849">
        <v>163</v>
      </c>
      <c r="N237" s="849">
        <v>4</v>
      </c>
      <c r="O237" s="849">
        <v>652</v>
      </c>
      <c r="P237" s="837">
        <v>0.5</v>
      </c>
      <c r="Q237" s="850">
        <v>163</v>
      </c>
    </row>
    <row r="238" spans="1:17" ht="14.4" customHeight="1" x14ac:dyDescent="0.3">
      <c r="A238" s="831" t="s">
        <v>8866</v>
      </c>
      <c r="B238" s="832" t="s">
        <v>8867</v>
      </c>
      <c r="C238" s="832" t="s">
        <v>6369</v>
      </c>
      <c r="D238" s="832" t="s">
        <v>8997</v>
      </c>
      <c r="E238" s="832" t="s">
        <v>8998</v>
      </c>
      <c r="F238" s="849">
        <v>15</v>
      </c>
      <c r="G238" s="849">
        <v>125985</v>
      </c>
      <c r="H238" s="849">
        <v>1.353964040451805</v>
      </c>
      <c r="I238" s="849">
        <v>8399</v>
      </c>
      <c r="J238" s="849">
        <v>11</v>
      </c>
      <c r="K238" s="849">
        <v>93049</v>
      </c>
      <c r="L238" s="849">
        <v>1</v>
      </c>
      <c r="M238" s="849">
        <v>8459</v>
      </c>
      <c r="N238" s="849">
        <v>6</v>
      </c>
      <c r="O238" s="849">
        <v>50760</v>
      </c>
      <c r="P238" s="837">
        <v>0.5455190276091092</v>
      </c>
      <c r="Q238" s="850">
        <v>8460</v>
      </c>
    </row>
    <row r="239" spans="1:17" ht="14.4" customHeight="1" x14ac:dyDescent="0.3">
      <c r="A239" s="831" t="s">
        <v>8866</v>
      </c>
      <c r="B239" s="832" t="s">
        <v>8867</v>
      </c>
      <c r="C239" s="832" t="s">
        <v>6369</v>
      </c>
      <c r="D239" s="832" t="s">
        <v>8999</v>
      </c>
      <c r="E239" s="832" t="s">
        <v>9000</v>
      </c>
      <c r="F239" s="849"/>
      <c r="G239" s="849"/>
      <c r="H239" s="849"/>
      <c r="I239" s="849"/>
      <c r="J239" s="849">
        <v>1</v>
      </c>
      <c r="K239" s="849">
        <v>2053</v>
      </c>
      <c r="L239" s="849">
        <v>1</v>
      </c>
      <c r="M239" s="849">
        <v>2053</v>
      </c>
      <c r="N239" s="849">
        <v>4</v>
      </c>
      <c r="O239" s="849">
        <v>8212</v>
      </c>
      <c r="P239" s="837">
        <v>4</v>
      </c>
      <c r="Q239" s="850">
        <v>2053</v>
      </c>
    </row>
    <row r="240" spans="1:17" ht="14.4" customHeight="1" x14ac:dyDescent="0.3">
      <c r="A240" s="831" t="s">
        <v>8866</v>
      </c>
      <c r="B240" s="832" t="s">
        <v>8867</v>
      </c>
      <c r="C240" s="832" t="s">
        <v>6369</v>
      </c>
      <c r="D240" s="832" t="s">
        <v>9001</v>
      </c>
      <c r="E240" s="832" t="s">
        <v>9002</v>
      </c>
      <c r="F240" s="849">
        <v>20</v>
      </c>
      <c r="G240" s="849">
        <v>5580</v>
      </c>
      <c r="H240" s="849">
        <v>0.35849662704786378</v>
      </c>
      <c r="I240" s="849">
        <v>279</v>
      </c>
      <c r="J240" s="849">
        <v>55</v>
      </c>
      <c r="K240" s="849">
        <v>15565</v>
      </c>
      <c r="L240" s="849">
        <v>1</v>
      </c>
      <c r="M240" s="849">
        <v>283</v>
      </c>
      <c r="N240" s="849">
        <v>34</v>
      </c>
      <c r="O240" s="849">
        <v>9622</v>
      </c>
      <c r="P240" s="837">
        <v>0.61818181818181817</v>
      </c>
      <c r="Q240" s="850">
        <v>283</v>
      </c>
    </row>
    <row r="241" spans="1:17" ht="14.4" customHeight="1" x14ac:dyDescent="0.3">
      <c r="A241" s="831" t="s">
        <v>8866</v>
      </c>
      <c r="B241" s="832" t="s">
        <v>8867</v>
      </c>
      <c r="C241" s="832" t="s">
        <v>6369</v>
      </c>
      <c r="D241" s="832" t="s">
        <v>9003</v>
      </c>
      <c r="E241" s="832" t="s">
        <v>9004</v>
      </c>
      <c r="F241" s="849"/>
      <c r="G241" s="849"/>
      <c r="H241" s="849"/>
      <c r="I241" s="849"/>
      <c r="J241" s="849">
        <v>1</v>
      </c>
      <c r="K241" s="849">
        <v>373</v>
      </c>
      <c r="L241" s="849">
        <v>1</v>
      </c>
      <c r="M241" s="849">
        <v>373</v>
      </c>
      <c r="N241" s="849"/>
      <c r="O241" s="849"/>
      <c r="P241" s="837"/>
      <c r="Q241" s="850"/>
    </row>
    <row r="242" spans="1:17" ht="14.4" customHeight="1" x14ac:dyDescent="0.3">
      <c r="A242" s="831" t="s">
        <v>8866</v>
      </c>
      <c r="B242" s="832" t="s">
        <v>8867</v>
      </c>
      <c r="C242" s="832" t="s">
        <v>6369</v>
      </c>
      <c r="D242" s="832" t="s">
        <v>9005</v>
      </c>
      <c r="E242" s="832" t="s">
        <v>9006</v>
      </c>
      <c r="F242" s="849"/>
      <c r="G242" s="849"/>
      <c r="H242" s="849"/>
      <c r="I242" s="849"/>
      <c r="J242" s="849"/>
      <c r="K242" s="849"/>
      <c r="L242" s="849"/>
      <c r="M242" s="849"/>
      <c r="N242" s="849">
        <v>2</v>
      </c>
      <c r="O242" s="849">
        <v>704</v>
      </c>
      <c r="P242" s="837"/>
      <c r="Q242" s="850">
        <v>352</v>
      </c>
    </row>
    <row r="243" spans="1:17" ht="14.4" customHeight="1" x14ac:dyDescent="0.3">
      <c r="A243" s="831" t="s">
        <v>9007</v>
      </c>
      <c r="B243" s="832" t="s">
        <v>9008</v>
      </c>
      <c r="C243" s="832" t="s">
        <v>6369</v>
      </c>
      <c r="D243" s="832" t="s">
        <v>9009</v>
      </c>
      <c r="E243" s="832" t="s">
        <v>9010</v>
      </c>
      <c r="F243" s="849">
        <v>849</v>
      </c>
      <c r="G243" s="849">
        <v>174894</v>
      </c>
      <c r="H243" s="849">
        <v>1.1841164522681111</v>
      </c>
      <c r="I243" s="849">
        <v>206</v>
      </c>
      <c r="J243" s="849">
        <v>700</v>
      </c>
      <c r="K243" s="849">
        <v>147700</v>
      </c>
      <c r="L243" s="849">
        <v>1</v>
      </c>
      <c r="M243" s="849">
        <v>211</v>
      </c>
      <c r="N243" s="849">
        <v>919</v>
      </c>
      <c r="O243" s="849">
        <v>193909</v>
      </c>
      <c r="P243" s="837">
        <v>1.3128571428571429</v>
      </c>
      <c r="Q243" s="850">
        <v>211</v>
      </c>
    </row>
    <row r="244" spans="1:17" ht="14.4" customHeight="1" x14ac:dyDescent="0.3">
      <c r="A244" s="831" t="s">
        <v>9007</v>
      </c>
      <c r="B244" s="832" t="s">
        <v>9008</v>
      </c>
      <c r="C244" s="832" t="s">
        <v>6369</v>
      </c>
      <c r="D244" s="832" t="s">
        <v>9011</v>
      </c>
      <c r="E244" s="832" t="s">
        <v>9010</v>
      </c>
      <c r="F244" s="849">
        <v>4</v>
      </c>
      <c r="G244" s="849">
        <v>340</v>
      </c>
      <c r="H244" s="849"/>
      <c r="I244" s="849">
        <v>85</v>
      </c>
      <c r="J244" s="849"/>
      <c r="K244" s="849"/>
      <c r="L244" s="849"/>
      <c r="M244" s="849"/>
      <c r="N244" s="849">
        <v>1</v>
      </c>
      <c r="O244" s="849">
        <v>87</v>
      </c>
      <c r="P244" s="837"/>
      <c r="Q244" s="850">
        <v>87</v>
      </c>
    </row>
    <row r="245" spans="1:17" ht="14.4" customHeight="1" x14ac:dyDescent="0.3">
      <c r="A245" s="831" t="s">
        <v>9007</v>
      </c>
      <c r="B245" s="832" t="s">
        <v>9008</v>
      </c>
      <c r="C245" s="832" t="s">
        <v>6369</v>
      </c>
      <c r="D245" s="832" t="s">
        <v>9012</v>
      </c>
      <c r="E245" s="832" t="s">
        <v>9013</v>
      </c>
      <c r="F245" s="849">
        <v>388</v>
      </c>
      <c r="G245" s="849">
        <v>114460</v>
      </c>
      <c r="H245" s="849">
        <v>1.2426986298395326</v>
      </c>
      <c r="I245" s="849">
        <v>295</v>
      </c>
      <c r="J245" s="849">
        <v>306</v>
      </c>
      <c r="K245" s="849">
        <v>92106</v>
      </c>
      <c r="L245" s="849">
        <v>1</v>
      </c>
      <c r="M245" s="849">
        <v>301</v>
      </c>
      <c r="N245" s="849">
        <v>241</v>
      </c>
      <c r="O245" s="849">
        <v>72541</v>
      </c>
      <c r="P245" s="837">
        <v>0.78758169934640521</v>
      </c>
      <c r="Q245" s="850">
        <v>301</v>
      </c>
    </row>
    <row r="246" spans="1:17" ht="14.4" customHeight="1" x14ac:dyDescent="0.3">
      <c r="A246" s="831" t="s">
        <v>9007</v>
      </c>
      <c r="B246" s="832" t="s">
        <v>9008</v>
      </c>
      <c r="C246" s="832" t="s">
        <v>6369</v>
      </c>
      <c r="D246" s="832" t="s">
        <v>9014</v>
      </c>
      <c r="E246" s="832" t="s">
        <v>9015</v>
      </c>
      <c r="F246" s="849"/>
      <c r="G246" s="849"/>
      <c r="H246" s="849"/>
      <c r="I246" s="849"/>
      <c r="J246" s="849"/>
      <c r="K246" s="849"/>
      <c r="L246" s="849"/>
      <c r="M246" s="849"/>
      <c r="N246" s="849">
        <v>3</v>
      </c>
      <c r="O246" s="849">
        <v>297</v>
      </c>
      <c r="P246" s="837"/>
      <c r="Q246" s="850">
        <v>99</v>
      </c>
    </row>
    <row r="247" spans="1:17" ht="14.4" customHeight="1" x14ac:dyDescent="0.3">
      <c r="A247" s="831" t="s">
        <v>9007</v>
      </c>
      <c r="B247" s="832" t="s">
        <v>9008</v>
      </c>
      <c r="C247" s="832" t="s">
        <v>6369</v>
      </c>
      <c r="D247" s="832" t="s">
        <v>9016</v>
      </c>
      <c r="E247" s="832" t="s">
        <v>9017</v>
      </c>
      <c r="F247" s="849">
        <v>51</v>
      </c>
      <c r="G247" s="849">
        <v>6885</v>
      </c>
      <c r="H247" s="849">
        <v>1.1421698739216988</v>
      </c>
      <c r="I247" s="849">
        <v>135</v>
      </c>
      <c r="J247" s="849">
        <v>44</v>
      </c>
      <c r="K247" s="849">
        <v>6028</v>
      </c>
      <c r="L247" s="849">
        <v>1</v>
      </c>
      <c r="M247" s="849">
        <v>137</v>
      </c>
      <c r="N247" s="849">
        <v>68</v>
      </c>
      <c r="O247" s="849">
        <v>9316</v>
      </c>
      <c r="P247" s="837">
        <v>1.5454545454545454</v>
      </c>
      <c r="Q247" s="850">
        <v>137</v>
      </c>
    </row>
    <row r="248" spans="1:17" ht="14.4" customHeight="1" x14ac:dyDescent="0.3">
      <c r="A248" s="831" t="s">
        <v>9007</v>
      </c>
      <c r="B248" s="832" t="s">
        <v>9008</v>
      </c>
      <c r="C248" s="832" t="s">
        <v>6369</v>
      </c>
      <c r="D248" s="832" t="s">
        <v>9018</v>
      </c>
      <c r="E248" s="832" t="s">
        <v>9017</v>
      </c>
      <c r="F248" s="849">
        <v>3</v>
      </c>
      <c r="G248" s="849">
        <v>534</v>
      </c>
      <c r="H248" s="849"/>
      <c r="I248" s="849">
        <v>178</v>
      </c>
      <c r="J248" s="849"/>
      <c r="K248" s="849"/>
      <c r="L248" s="849"/>
      <c r="M248" s="849"/>
      <c r="N248" s="849">
        <v>1</v>
      </c>
      <c r="O248" s="849">
        <v>183</v>
      </c>
      <c r="P248" s="837"/>
      <c r="Q248" s="850">
        <v>183</v>
      </c>
    </row>
    <row r="249" spans="1:17" ht="14.4" customHeight="1" x14ac:dyDescent="0.3">
      <c r="A249" s="831" t="s">
        <v>9007</v>
      </c>
      <c r="B249" s="832" t="s">
        <v>9008</v>
      </c>
      <c r="C249" s="832" t="s">
        <v>6369</v>
      </c>
      <c r="D249" s="832" t="s">
        <v>9019</v>
      </c>
      <c r="E249" s="832" t="s">
        <v>9020</v>
      </c>
      <c r="F249" s="849">
        <v>1</v>
      </c>
      <c r="G249" s="849">
        <v>620</v>
      </c>
      <c r="H249" s="849">
        <v>0.97026604068857591</v>
      </c>
      <c r="I249" s="849">
        <v>620</v>
      </c>
      <c r="J249" s="849">
        <v>1</v>
      </c>
      <c r="K249" s="849">
        <v>639</v>
      </c>
      <c r="L249" s="849">
        <v>1</v>
      </c>
      <c r="M249" s="849">
        <v>639</v>
      </c>
      <c r="N249" s="849">
        <v>2</v>
      </c>
      <c r="O249" s="849">
        <v>1278</v>
      </c>
      <c r="P249" s="837">
        <v>2</v>
      </c>
      <c r="Q249" s="850">
        <v>639</v>
      </c>
    </row>
    <row r="250" spans="1:17" ht="14.4" customHeight="1" x14ac:dyDescent="0.3">
      <c r="A250" s="831" t="s">
        <v>9007</v>
      </c>
      <c r="B250" s="832" t="s">
        <v>9008</v>
      </c>
      <c r="C250" s="832" t="s">
        <v>6369</v>
      </c>
      <c r="D250" s="832" t="s">
        <v>9021</v>
      </c>
      <c r="E250" s="832" t="s">
        <v>9022</v>
      </c>
      <c r="F250" s="849">
        <v>15</v>
      </c>
      <c r="G250" s="849">
        <v>2415</v>
      </c>
      <c r="H250" s="849">
        <v>0.93063583815028905</v>
      </c>
      <c r="I250" s="849">
        <v>161</v>
      </c>
      <c r="J250" s="849">
        <v>15</v>
      </c>
      <c r="K250" s="849">
        <v>2595</v>
      </c>
      <c r="L250" s="849">
        <v>1</v>
      </c>
      <c r="M250" s="849">
        <v>173</v>
      </c>
      <c r="N250" s="849">
        <v>16</v>
      </c>
      <c r="O250" s="849">
        <v>2768</v>
      </c>
      <c r="P250" s="837">
        <v>1.0666666666666667</v>
      </c>
      <c r="Q250" s="850">
        <v>173</v>
      </c>
    </row>
    <row r="251" spans="1:17" ht="14.4" customHeight="1" x14ac:dyDescent="0.3">
      <c r="A251" s="831" t="s">
        <v>9007</v>
      </c>
      <c r="B251" s="832" t="s">
        <v>9008</v>
      </c>
      <c r="C251" s="832" t="s">
        <v>6369</v>
      </c>
      <c r="D251" s="832" t="s">
        <v>9023</v>
      </c>
      <c r="E251" s="832" t="s">
        <v>9024</v>
      </c>
      <c r="F251" s="849">
        <v>1</v>
      </c>
      <c r="G251" s="849">
        <v>383</v>
      </c>
      <c r="H251" s="849">
        <v>0.99739583333333337</v>
      </c>
      <c r="I251" s="849">
        <v>383</v>
      </c>
      <c r="J251" s="849">
        <v>1</v>
      </c>
      <c r="K251" s="849">
        <v>384</v>
      </c>
      <c r="L251" s="849">
        <v>1</v>
      </c>
      <c r="M251" s="849">
        <v>384</v>
      </c>
      <c r="N251" s="849"/>
      <c r="O251" s="849"/>
      <c r="P251" s="837"/>
      <c r="Q251" s="850"/>
    </row>
    <row r="252" spans="1:17" ht="14.4" customHeight="1" x14ac:dyDescent="0.3">
      <c r="A252" s="831" t="s">
        <v>9007</v>
      </c>
      <c r="B252" s="832" t="s">
        <v>9008</v>
      </c>
      <c r="C252" s="832" t="s">
        <v>6369</v>
      </c>
      <c r="D252" s="832" t="s">
        <v>9025</v>
      </c>
      <c r="E252" s="832" t="s">
        <v>9026</v>
      </c>
      <c r="F252" s="849">
        <v>227</v>
      </c>
      <c r="G252" s="849">
        <v>60382</v>
      </c>
      <c r="H252" s="849">
        <v>1.4944559944559945</v>
      </c>
      <c r="I252" s="849">
        <v>266</v>
      </c>
      <c r="J252" s="849">
        <v>148</v>
      </c>
      <c r="K252" s="849">
        <v>40404</v>
      </c>
      <c r="L252" s="849">
        <v>1</v>
      </c>
      <c r="M252" s="849">
        <v>273</v>
      </c>
      <c r="N252" s="849">
        <v>84</v>
      </c>
      <c r="O252" s="849">
        <v>23016</v>
      </c>
      <c r="P252" s="837">
        <v>0.56964656964656968</v>
      </c>
      <c r="Q252" s="850">
        <v>274</v>
      </c>
    </row>
    <row r="253" spans="1:17" ht="14.4" customHeight="1" x14ac:dyDescent="0.3">
      <c r="A253" s="831" t="s">
        <v>9007</v>
      </c>
      <c r="B253" s="832" t="s">
        <v>9008</v>
      </c>
      <c r="C253" s="832" t="s">
        <v>6369</v>
      </c>
      <c r="D253" s="832" t="s">
        <v>9027</v>
      </c>
      <c r="E253" s="832" t="s">
        <v>9028</v>
      </c>
      <c r="F253" s="849">
        <v>309</v>
      </c>
      <c r="G253" s="849">
        <v>43569</v>
      </c>
      <c r="H253" s="849">
        <v>1.3516473289073649</v>
      </c>
      <c r="I253" s="849">
        <v>141</v>
      </c>
      <c r="J253" s="849">
        <v>227</v>
      </c>
      <c r="K253" s="849">
        <v>32234</v>
      </c>
      <c r="L253" s="849">
        <v>1</v>
      </c>
      <c r="M253" s="849">
        <v>142</v>
      </c>
      <c r="N253" s="849">
        <v>315</v>
      </c>
      <c r="O253" s="849">
        <v>44730</v>
      </c>
      <c r="P253" s="837">
        <v>1.3876651982378854</v>
      </c>
      <c r="Q253" s="850">
        <v>142</v>
      </c>
    </row>
    <row r="254" spans="1:17" ht="14.4" customHeight="1" x14ac:dyDescent="0.3">
      <c r="A254" s="831" t="s">
        <v>9007</v>
      </c>
      <c r="B254" s="832" t="s">
        <v>9008</v>
      </c>
      <c r="C254" s="832" t="s">
        <v>6369</v>
      </c>
      <c r="D254" s="832" t="s">
        <v>9029</v>
      </c>
      <c r="E254" s="832" t="s">
        <v>9028</v>
      </c>
      <c r="F254" s="849">
        <v>51</v>
      </c>
      <c r="G254" s="849">
        <v>3978</v>
      </c>
      <c r="H254" s="849">
        <v>1.1590909090909092</v>
      </c>
      <c r="I254" s="849">
        <v>78</v>
      </c>
      <c r="J254" s="849">
        <v>44</v>
      </c>
      <c r="K254" s="849">
        <v>3432</v>
      </c>
      <c r="L254" s="849">
        <v>1</v>
      </c>
      <c r="M254" s="849">
        <v>78</v>
      </c>
      <c r="N254" s="849">
        <v>68</v>
      </c>
      <c r="O254" s="849">
        <v>5304</v>
      </c>
      <c r="P254" s="837">
        <v>1.5454545454545454</v>
      </c>
      <c r="Q254" s="850">
        <v>78</v>
      </c>
    </row>
    <row r="255" spans="1:17" ht="14.4" customHeight="1" x14ac:dyDescent="0.3">
      <c r="A255" s="831" t="s">
        <v>9007</v>
      </c>
      <c r="B255" s="832" t="s">
        <v>9008</v>
      </c>
      <c r="C255" s="832" t="s">
        <v>6369</v>
      </c>
      <c r="D255" s="832" t="s">
        <v>9030</v>
      </c>
      <c r="E255" s="832" t="s">
        <v>9031</v>
      </c>
      <c r="F255" s="849">
        <v>309</v>
      </c>
      <c r="G255" s="849">
        <v>94863</v>
      </c>
      <c r="H255" s="849">
        <v>1.3351395476488719</v>
      </c>
      <c r="I255" s="849">
        <v>307</v>
      </c>
      <c r="J255" s="849">
        <v>227</v>
      </c>
      <c r="K255" s="849">
        <v>71051</v>
      </c>
      <c r="L255" s="849">
        <v>1</v>
      </c>
      <c r="M255" s="849">
        <v>313</v>
      </c>
      <c r="N255" s="849">
        <v>314</v>
      </c>
      <c r="O255" s="849">
        <v>98596</v>
      </c>
      <c r="P255" s="837">
        <v>1.3876792726351495</v>
      </c>
      <c r="Q255" s="850">
        <v>314</v>
      </c>
    </row>
    <row r="256" spans="1:17" ht="14.4" customHeight="1" x14ac:dyDescent="0.3">
      <c r="A256" s="831" t="s">
        <v>9007</v>
      </c>
      <c r="B256" s="832" t="s">
        <v>9008</v>
      </c>
      <c r="C256" s="832" t="s">
        <v>6369</v>
      </c>
      <c r="D256" s="832" t="s">
        <v>9032</v>
      </c>
      <c r="E256" s="832" t="s">
        <v>9033</v>
      </c>
      <c r="F256" s="849">
        <v>1</v>
      </c>
      <c r="G256" s="849">
        <v>487</v>
      </c>
      <c r="H256" s="849">
        <v>0.99795081967213117</v>
      </c>
      <c r="I256" s="849">
        <v>487</v>
      </c>
      <c r="J256" s="849">
        <v>1</v>
      </c>
      <c r="K256" s="849">
        <v>488</v>
      </c>
      <c r="L256" s="849">
        <v>1</v>
      </c>
      <c r="M256" s="849">
        <v>488</v>
      </c>
      <c r="N256" s="849"/>
      <c r="O256" s="849"/>
      <c r="P256" s="837"/>
      <c r="Q256" s="850"/>
    </row>
    <row r="257" spans="1:17" ht="14.4" customHeight="1" x14ac:dyDescent="0.3">
      <c r="A257" s="831" t="s">
        <v>9007</v>
      </c>
      <c r="B257" s="832" t="s">
        <v>9008</v>
      </c>
      <c r="C257" s="832" t="s">
        <v>6369</v>
      </c>
      <c r="D257" s="832" t="s">
        <v>9034</v>
      </c>
      <c r="E257" s="832" t="s">
        <v>9035</v>
      </c>
      <c r="F257" s="849">
        <v>32</v>
      </c>
      <c r="G257" s="849">
        <v>5152</v>
      </c>
      <c r="H257" s="849">
        <v>1.0899090332134547</v>
      </c>
      <c r="I257" s="849">
        <v>161</v>
      </c>
      <c r="J257" s="849">
        <v>29</v>
      </c>
      <c r="K257" s="849">
        <v>4727</v>
      </c>
      <c r="L257" s="849">
        <v>1</v>
      </c>
      <c r="M257" s="849">
        <v>163</v>
      </c>
      <c r="N257" s="849">
        <v>246</v>
      </c>
      <c r="O257" s="849">
        <v>40098</v>
      </c>
      <c r="P257" s="837">
        <v>8.4827586206896548</v>
      </c>
      <c r="Q257" s="850">
        <v>163</v>
      </c>
    </row>
    <row r="258" spans="1:17" ht="14.4" customHeight="1" x14ac:dyDescent="0.3">
      <c r="A258" s="831" t="s">
        <v>9007</v>
      </c>
      <c r="B258" s="832" t="s">
        <v>9008</v>
      </c>
      <c r="C258" s="832" t="s">
        <v>6369</v>
      </c>
      <c r="D258" s="832" t="s">
        <v>9036</v>
      </c>
      <c r="E258" s="832" t="s">
        <v>9010</v>
      </c>
      <c r="F258" s="849">
        <v>177</v>
      </c>
      <c r="G258" s="849">
        <v>12567</v>
      </c>
      <c r="H258" s="849">
        <v>1.1954908675799087</v>
      </c>
      <c r="I258" s="849">
        <v>71</v>
      </c>
      <c r="J258" s="849">
        <v>146</v>
      </c>
      <c r="K258" s="849">
        <v>10512</v>
      </c>
      <c r="L258" s="849">
        <v>1</v>
      </c>
      <c r="M258" s="849">
        <v>72</v>
      </c>
      <c r="N258" s="849">
        <v>227</v>
      </c>
      <c r="O258" s="849">
        <v>16344</v>
      </c>
      <c r="P258" s="837">
        <v>1.5547945205479452</v>
      </c>
      <c r="Q258" s="850">
        <v>72</v>
      </c>
    </row>
    <row r="259" spans="1:17" ht="14.4" customHeight="1" x14ac:dyDescent="0.3">
      <c r="A259" s="831" t="s">
        <v>9007</v>
      </c>
      <c r="B259" s="832" t="s">
        <v>9008</v>
      </c>
      <c r="C259" s="832" t="s">
        <v>6369</v>
      </c>
      <c r="D259" s="832" t="s">
        <v>9037</v>
      </c>
      <c r="E259" s="832" t="s">
        <v>9038</v>
      </c>
      <c r="F259" s="849">
        <v>4</v>
      </c>
      <c r="G259" s="849">
        <v>880</v>
      </c>
      <c r="H259" s="849"/>
      <c r="I259" s="849">
        <v>220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9007</v>
      </c>
      <c r="B260" s="832" t="s">
        <v>9008</v>
      </c>
      <c r="C260" s="832" t="s">
        <v>6369</v>
      </c>
      <c r="D260" s="832" t="s">
        <v>9039</v>
      </c>
      <c r="E260" s="832" t="s">
        <v>9040</v>
      </c>
      <c r="F260" s="849">
        <v>10</v>
      </c>
      <c r="G260" s="849">
        <v>11950</v>
      </c>
      <c r="H260" s="849">
        <v>0.54821543260849614</v>
      </c>
      <c r="I260" s="849">
        <v>1195</v>
      </c>
      <c r="J260" s="849">
        <v>18</v>
      </c>
      <c r="K260" s="849">
        <v>21798</v>
      </c>
      <c r="L260" s="849">
        <v>1</v>
      </c>
      <c r="M260" s="849">
        <v>1211</v>
      </c>
      <c r="N260" s="849">
        <v>20</v>
      </c>
      <c r="O260" s="849">
        <v>24220</v>
      </c>
      <c r="P260" s="837">
        <v>1.1111111111111112</v>
      </c>
      <c r="Q260" s="850">
        <v>1211</v>
      </c>
    </row>
    <row r="261" spans="1:17" ht="14.4" customHeight="1" x14ac:dyDescent="0.3">
      <c r="A261" s="831" t="s">
        <v>9007</v>
      </c>
      <c r="B261" s="832" t="s">
        <v>9008</v>
      </c>
      <c r="C261" s="832" t="s">
        <v>6369</v>
      </c>
      <c r="D261" s="832" t="s">
        <v>9041</v>
      </c>
      <c r="E261" s="832" t="s">
        <v>9042</v>
      </c>
      <c r="F261" s="849">
        <v>13</v>
      </c>
      <c r="G261" s="849">
        <v>1430</v>
      </c>
      <c r="H261" s="849">
        <v>0.89598997493734334</v>
      </c>
      <c r="I261" s="849">
        <v>110</v>
      </c>
      <c r="J261" s="849">
        <v>14</v>
      </c>
      <c r="K261" s="849">
        <v>1596</v>
      </c>
      <c r="L261" s="849">
        <v>1</v>
      </c>
      <c r="M261" s="849">
        <v>114</v>
      </c>
      <c r="N261" s="849">
        <v>13</v>
      </c>
      <c r="O261" s="849">
        <v>1482</v>
      </c>
      <c r="P261" s="837">
        <v>0.9285714285714286</v>
      </c>
      <c r="Q261" s="850">
        <v>114</v>
      </c>
    </row>
    <row r="262" spans="1:17" ht="14.4" customHeight="1" x14ac:dyDescent="0.3">
      <c r="A262" s="831" t="s">
        <v>9007</v>
      </c>
      <c r="B262" s="832" t="s">
        <v>9008</v>
      </c>
      <c r="C262" s="832" t="s">
        <v>6369</v>
      </c>
      <c r="D262" s="832" t="s">
        <v>9043</v>
      </c>
      <c r="E262" s="832" t="s">
        <v>9044</v>
      </c>
      <c r="F262" s="849">
        <v>1</v>
      </c>
      <c r="G262" s="849">
        <v>323</v>
      </c>
      <c r="H262" s="849"/>
      <c r="I262" s="849">
        <v>323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9045</v>
      </c>
      <c r="B263" s="832" t="s">
        <v>9046</v>
      </c>
      <c r="C263" s="832" t="s">
        <v>6369</v>
      </c>
      <c r="D263" s="832" t="s">
        <v>9047</v>
      </c>
      <c r="E263" s="832" t="s">
        <v>9048</v>
      </c>
      <c r="F263" s="849">
        <v>34</v>
      </c>
      <c r="G263" s="849">
        <v>1836</v>
      </c>
      <c r="H263" s="849">
        <v>1.2175066312997347</v>
      </c>
      <c r="I263" s="849">
        <v>54</v>
      </c>
      <c r="J263" s="849">
        <v>26</v>
      </c>
      <c r="K263" s="849">
        <v>1508</v>
      </c>
      <c r="L263" s="849">
        <v>1</v>
      </c>
      <c r="M263" s="849">
        <v>58</v>
      </c>
      <c r="N263" s="849">
        <v>21</v>
      </c>
      <c r="O263" s="849">
        <v>1218</v>
      </c>
      <c r="P263" s="837">
        <v>0.80769230769230771</v>
      </c>
      <c r="Q263" s="850">
        <v>58</v>
      </c>
    </row>
    <row r="264" spans="1:17" ht="14.4" customHeight="1" x14ac:dyDescent="0.3">
      <c r="A264" s="831" t="s">
        <v>9045</v>
      </c>
      <c r="B264" s="832" t="s">
        <v>9046</v>
      </c>
      <c r="C264" s="832" t="s">
        <v>6369</v>
      </c>
      <c r="D264" s="832" t="s">
        <v>9049</v>
      </c>
      <c r="E264" s="832" t="s">
        <v>9050</v>
      </c>
      <c r="F264" s="849">
        <v>10</v>
      </c>
      <c r="G264" s="849">
        <v>1230</v>
      </c>
      <c r="H264" s="849">
        <v>0.93893129770992367</v>
      </c>
      <c r="I264" s="849">
        <v>123</v>
      </c>
      <c r="J264" s="849">
        <v>10</v>
      </c>
      <c r="K264" s="849">
        <v>1310</v>
      </c>
      <c r="L264" s="849">
        <v>1</v>
      </c>
      <c r="M264" s="849">
        <v>131</v>
      </c>
      <c r="N264" s="849">
        <v>10</v>
      </c>
      <c r="O264" s="849">
        <v>1310</v>
      </c>
      <c r="P264" s="837">
        <v>1</v>
      </c>
      <c r="Q264" s="850">
        <v>131</v>
      </c>
    </row>
    <row r="265" spans="1:17" ht="14.4" customHeight="1" x14ac:dyDescent="0.3">
      <c r="A265" s="831" t="s">
        <v>9045</v>
      </c>
      <c r="B265" s="832" t="s">
        <v>9046</v>
      </c>
      <c r="C265" s="832" t="s">
        <v>6369</v>
      </c>
      <c r="D265" s="832" t="s">
        <v>9051</v>
      </c>
      <c r="E265" s="832" t="s">
        <v>9052</v>
      </c>
      <c r="F265" s="849">
        <v>3</v>
      </c>
      <c r="G265" s="849">
        <v>531</v>
      </c>
      <c r="H265" s="849">
        <v>1.4047619047619047</v>
      </c>
      <c r="I265" s="849">
        <v>177</v>
      </c>
      <c r="J265" s="849">
        <v>2</v>
      </c>
      <c r="K265" s="849">
        <v>378</v>
      </c>
      <c r="L265" s="849">
        <v>1</v>
      </c>
      <c r="M265" s="849">
        <v>189</v>
      </c>
      <c r="N265" s="849">
        <v>5</v>
      </c>
      <c r="O265" s="849">
        <v>945</v>
      </c>
      <c r="P265" s="837">
        <v>2.5</v>
      </c>
      <c r="Q265" s="850">
        <v>189</v>
      </c>
    </row>
    <row r="266" spans="1:17" ht="14.4" customHeight="1" x14ac:dyDescent="0.3">
      <c r="A266" s="831" t="s">
        <v>9045</v>
      </c>
      <c r="B266" s="832" t="s">
        <v>9046</v>
      </c>
      <c r="C266" s="832" t="s">
        <v>6369</v>
      </c>
      <c r="D266" s="832" t="s">
        <v>9053</v>
      </c>
      <c r="E266" s="832" t="s">
        <v>9054</v>
      </c>
      <c r="F266" s="849">
        <v>4</v>
      </c>
      <c r="G266" s="849">
        <v>688</v>
      </c>
      <c r="H266" s="849">
        <v>3.8435754189944134</v>
      </c>
      <c r="I266" s="849">
        <v>172</v>
      </c>
      <c r="J266" s="849">
        <v>1</v>
      </c>
      <c r="K266" s="849">
        <v>179</v>
      </c>
      <c r="L266" s="849">
        <v>1</v>
      </c>
      <c r="M266" s="849">
        <v>179</v>
      </c>
      <c r="N266" s="849">
        <v>9</v>
      </c>
      <c r="O266" s="849">
        <v>1620</v>
      </c>
      <c r="P266" s="837">
        <v>9.050279329608939</v>
      </c>
      <c r="Q266" s="850">
        <v>180</v>
      </c>
    </row>
    <row r="267" spans="1:17" ht="14.4" customHeight="1" x14ac:dyDescent="0.3">
      <c r="A267" s="831" t="s">
        <v>9045</v>
      </c>
      <c r="B267" s="832" t="s">
        <v>9046</v>
      </c>
      <c r="C267" s="832" t="s">
        <v>6369</v>
      </c>
      <c r="D267" s="832" t="s">
        <v>9055</v>
      </c>
      <c r="E267" s="832" t="s">
        <v>9056</v>
      </c>
      <c r="F267" s="849">
        <v>2</v>
      </c>
      <c r="G267" s="849">
        <v>644</v>
      </c>
      <c r="H267" s="849">
        <v>0.96119402985074631</v>
      </c>
      <c r="I267" s="849">
        <v>322</v>
      </c>
      <c r="J267" s="849">
        <v>2</v>
      </c>
      <c r="K267" s="849">
        <v>670</v>
      </c>
      <c r="L267" s="849">
        <v>1</v>
      </c>
      <c r="M267" s="849">
        <v>335</v>
      </c>
      <c r="N267" s="849">
        <v>3</v>
      </c>
      <c r="O267" s="849">
        <v>1008</v>
      </c>
      <c r="P267" s="837">
        <v>1.5044776119402985</v>
      </c>
      <c r="Q267" s="850">
        <v>336</v>
      </c>
    </row>
    <row r="268" spans="1:17" ht="14.4" customHeight="1" x14ac:dyDescent="0.3">
      <c r="A268" s="831" t="s">
        <v>9045</v>
      </c>
      <c r="B268" s="832" t="s">
        <v>9046</v>
      </c>
      <c r="C268" s="832" t="s">
        <v>6369</v>
      </c>
      <c r="D268" s="832" t="s">
        <v>9057</v>
      </c>
      <c r="E268" s="832" t="s">
        <v>9058</v>
      </c>
      <c r="F268" s="849">
        <v>1</v>
      </c>
      <c r="G268" s="849">
        <v>439</v>
      </c>
      <c r="H268" s="849"/>
      <c r="I268" s="849">
        <v>439</v>
      </c>
      <c r="J268" s="849"/>
      <c r="K268" s="849"/>
      <c r="L268" s="849"/>
      <c r="M268" s="849"/>
      <c r="N268" s="849">
        <v>1</v>
      </c>
      <c r="O268" s="849">
        <v>459</v>
      </c>
      <c r="P268" s="837"/>
      <c r="Q268" s="850">
        <v>459</v>
      </c>
    </row>
    <row r="269" spans="1:17" ht="14.4" customHeight="1" x14ac:dyDescent="0.3">
      <c r="A269" s="831" t="s">
        <v>9045</v>
      </c>
      <c r="B269" s="832" t="s">
        <v>9046</v>
      </c>
      <c r="C269" s="832" t="s">
        <v>6369</v>
      </c>
      <c r="D269" s="832" t="s">
        <v>9059</v>
      </c>
      <c r="E269" s="832" t="s">
        <v>9060</v>
      </c>
      <c r="F269" s="849">
        <v>11</v>
      </c>
      <c r="G269" s="849">
        <v>3751</v>
      </c>
      <c r="H269" s="849">
        <v>1.3434813753581663</v>
      </c>
      <c r="I269" s="849">
        <v>341</v>
      </c>
      <c r="J269" s="849">
        <v>8</v>
      </c>
      <c r="K269" s="849">
        <v>2792</v>
      </c>
      <c r="L269" s="849">
        <v>1</v>
      </c>
      <c r="M269" s="849">
        <v>349</v>
      </c>
      <c r="N269" s="849">
        <v>39</v>
      </c>
      <c r="O269" s="849">
        <v>13611</v>
      </c>
      <c r="P269" s="837">
        <v>4.875</v>
      </c>
      <c r="Q269" s="850">
        <v>349</v>
      </c>
    </row>
    <row r="270" spans="1:17" ht="14.4" customHeight="1" x14ac:dyDescent="0.3">
      <c r="A270" s="831" t="s">
        <v>9045</v>
      </c>
      <c r="B270" s="832" t="s">
        <v>9046</v>
      </c>
      <c r="C270" s="832" t="s">
        <v>6369</v>
      </c>
      <c r="D270" s="832" t="s">
        <v>9061</v>
      </c>
      <c r="E270" s="832" t="s">
        <v>9062</v>
      </c>
      <c r="F270" s="849">
        <v>1</v>
      </c>
      <c r="G270" s="849">
        <v>376</v>
      </c>
      <c r="H270" s="849">
        <v>0.9715762273901809</v>
      </c>
      <c r="I270" s="849">
        <v>376</v>
      </c>
      <c r="J270" s="849">
        <v>1</v>
      </c>
      <c r="K270" s="849">
        <v>387</v>
      </c>
      <c r="L270" s="849">
        <v>1</v>
      </c>
      <c r="M270" s="849">
        <v>387</v>
      </c>
      <c r="N270" s="849"/>
      <c r="O270" s="849"/>
      <c r="P270" s="837"/>
      <c r="Q270" s="850"/>
    </row>
    <row r="271" spans="1:17" ht="14.4" customHeight="1" x14ac:dyDescent="0.3">
      <c r="A271" s="831" t="s">
        <v>9045</v>
      </c>
      <c r="B271" s="832" t="s">
        <v>9046</v>
      </c>
      <c r="C271" s="832" t="s">
        <v>6369</v>
      </c>
      <c r="D271" s="832" t="s">
        <v>9063</v>
      </c>
      <c r="E271" s="832" t="s">
        <v>9064</v>
      </c>
      <c r="F271" s="849">
        <v>1</v>
      </c>
      <c r="G271" s="849">
        <v>676</v>
      </c>
      <c r="H271" s="849">
        <v>0.96022727272727271</v>
      </c>
      <c r="I271" s="849">
        <v>676</v>
      </c>
      <c r="J271" s="849">
        <v>1</v>
      </c>
      <c r="K271" s="849">
        <v>704</v>
      </c>
      <c r="L271" s="849">
        <v>1</v>
      </c>
      <c r="M271" s="849">
        <v>704</v>
      </c>
      <c r="N271" s="849"/>
      <c r="O271" s="849"/>
      <c r="P271" s="837"/>
      <c r="Q271" s="850"/>
    </row>
    <row r="272" spans="1:17" ht="14.4" customHeight="1" x14ac:dyDescent="0.3">
      <c r="A272" s="831" t="s">
        <v>9045</v>
      </c>
      <c r="B272" s="832" t="s">
        <v>9046</v>
      </c>
      <c r="C272" s="832" t="s">
        <v>6369</v>
      </c>
      <c r="D272" s="832" t="s">
        <v>9065</v>
      </c>
      <c r="E272" s="832" t="s">
        <v>9066</v>
      </c>
      <c r="F272" s="849">
        <v>23</v>
      </c>
      <c r="G272" s="849">
        <v>6555</v>
      </c>
      <c r="H272" s="849">
        <v>1.078125</v>
      </c>
      <c r="I272" s="849">
        <v>285</v>
      </c>
      <c r="J272" s="849">
        <v>20</v>
      </c>
      <c r="K272" s="849">
        <v>6080</v>
      </c>
      <c r="L272" s="849">
        <v>1</v>
      </c>
      <c r="M272" s="849">
        <v>304</v>
      </c>
      <c r="N272" s="849">
        <v>28</v>
      </c>
      <c r="O272" s="849">
        <v>8540</v>
      </c>
      <c r="P272" s="837">
        <v>1.4046052631578947</v>
      </c>
      <c r="Q272" s="850">
        <v>305</v>
      </c>
    </row>
    <row r="273" spans="1:17" ht="14.4" customHeight="1" x14ac:dyDescent="0.3">
      <c r="A273" s="831" t="s">
        <v>9045</v>
      </c>
      <c r="B273" s="832" t="s">
        <v>9046</v>
      </c>
      <c r="C273" s="832" t="s">
        <v>6369</v>
      </c>
      <c r="D273" s="832" t="s">
        <v>9067</v>
      </c>
      <c r="E273" s="832" t="s">
        <v>9068</v>
      </c>
      <c r="F273" s="849">
        <v>2</v>
      </c>
      <c r="G273" s="849">
        <v>924</v>
      </c>
      <c r="H273" s="849">
        <v>0.46761133603238869</v>
      </c>
      <c r="I273" s="849">
        <v>462</v>
      </c>
      <c r="J273" s="849">
        <v>4</v>
      </c>
      <c r="K273" s="849">
        <v>1976</v>
      </c>
      <c r="L273" s="849">
        <v>1</v>
      </c>
      <c r="M273" s="849">
        <v>494</v>
      </c>
      <c r="N273" s="849">
        <v>6</v>
      </c>
      <c r="O273" s="849">
        <v>2964</v>
      </c>
      <c r="P273" s="837">
        <v>1.5</v>
      </c>
      <c r="Q273" s="850">
        <v>494</v>
      </c>
    </row>
    <row r="274" spans="1:17" ht="14.4" customHeight="1" x14ac:dyDescent="0.3">
      <c r="A274" s="831" t="s">
        <v>9045</v>
      </c>
      <c r="B274" s="832" t="s">
        <v>9046</v>
      </c>
      <c r="C274" s="832" t="s">
        <v>6369</v>
      </c>
      <c r="D274" s="832" t="s">
        <v>9069</v>
      </c>
      <c r="E274" s="832" t="s">
        <v>9070</v>
      </c>
      <c r="F274" s="849">
        <v>26</v>
      </c>
      <c r="G274" s="849">
        <v>9256</v>
      </c>
      <c r="H274" s="849">
        <v>1.0006486486486486</v>
      </c>
      <c r="I274" s="849">
        <v>356</v>
      </c>
      <c r="J274" s="849">
        <v>25</v>
      </c>
      <c r="K274" s="849">
        <v>9250</v>
      </c>
      <c r="L274" s="849">
        <v>1</v>
      </c>
      <c r="M274" s="849">
        <v>370</v>
      </c>
      <c r="N274" s="849">
        <v>37</v>
      </c>
      <c r="O274" s="849">
        <v>13690</v>
      </c>
      <c r="P274" s="837">
        <v>1.48</v>
      </c>
      <c r="Q274" s="850">
        <v>370</v>
      </c>
    </row>
    <row r="275" spans="1:17" ht="14.4" customHeight="1" x14ac:dyDescent="0.3">
      <c r="A275" s="831" t="s">
        <v>9045</v>
      </c>
      <c r="B275" s="832" t="s">
        <v>9046</v>
      </c>
      <c r="C275" s="832" t="s">
        <v>6369</v>
      </c>
      <c r="D275" s="832" t="s">
        <v>9071</v>
      </c>
      <c r="E275" s="832" t="s">
        <v>9072</v>
      </c>
      <c r="F275" s="849"/>
      <c r="G275" s="849"/>
      <c r="H275" s="849"/>
      <c r="I275" s="849"/>
      <c r="J275" s="849">
        <v>2</v>
      </c>
      <c r="K275" s="849">
        <v>222</v>
      </c>
      <c r="L275" s="849">
        <v>1</v>
      </c>
      <c r="M275" s="849">
        <v>111</v>
      </c>
      <c r="N275" s="849">
        <v>3</v>
      </c>
      <c r="O275" s="849">
        <v>333</v>
      </c>
      <c r="P275" s="837">
        <v>1.5</v>
      </c>
      <c r="Q275" s="850">
        <v>111</v>
      </c>
    </row>
    <row r="276" spans="1:17" ht="14.4" customHeight="1" x14ac:dyDescent="0.3">
      <c r="A276" s="831" t="s">
        <v>9045</v>
      </c>
      <c r="B276" s="832" t="s">
        <v>9046</v>
      </c>
      <c r="C276" s="832" t="s">
        <v>6369</v>
      </c>
      <c r="D276" s="832" t="s">
        <v>9073</v>
      </c>
      <c r="E276" s="832" t="s">
        <v>9074</v>
      </c>
      <c r="F276" s="849">
        <v>1</v>
      </c>
      <c r="G276" s="849">
        <v>117</v>
      </c>
      <c r="H276" s="849">
        <v>0.93600000000000005</v>
      </c>
      <c r="I276" s="849">
        <v>117</v>
      </c>
      <c r="J276" s="849">
        <v>1</v>
      </c>
      <c r="K276" s="849">
        <v>125</v>
      </c>
      <c r="L276" s="849">
        <v>1</v>
      </c>
      <c r="M276" s="849">
        <v>125</v>
      </c>
      <c r="N276" s="849">
        <v>4</v>
      </c>
      <c r="O276" s="849">
        <v>500</v>
      </c>
      <c r="P276" s="837">
        <v>4</v>
      </c>
      <c r="Q276" s="850">
        <v>125</v>
      </c>
    </row>
    <row r="277" spans="1:17" ht="14.4" customHeight="1" x14ac:dyDescent="0.3">
      <c r="A277" s="831" t="s">
        <v>9045</v>
      </c>
      <c r="B277" s="832" t="s">
        <v>9046</v>
      </c>
      <c r="C277" s="832" t="s">
        <v>6369</v>
      </c>
      <c r="D277" s="832" t="s">
        <v>2645</v>
      </c>
      <c r="E277" s="832" t="s">
        <v>9075</v>
      </c>
      <c r="F277" s="849">
        <v>2</v>
      </c>
      <c r="G277" s="849">
        <v>874</v>
      </c>
      <c r="H277" s="849">
        <v>1.9166666666666667</v>
      </c>
      <c r="I277" s="849">
        <v>437</v>
      </c>
      <c r="J277" s="849">
        <v>1</v>
      </c>
      <c r="K277" s="849">
        <v>456</v>
      </c>
      <c r="L277" s="849">
        <v>1</v>
      </c>
      <c r="M277" s="849">
        <v>456</v>
      </c>
      <c r="N277" s="849">
        <v>4</v>
      </c>
      <c r="O277" s="849">
        <v>1824</v>
      </c>
      <c r="P277" s="837">
        <v>4</v>
      </c>
      <c r="Q277" s="850">
        <v>456</v>
      </c>
    </row>
    <row r="278" spans="1:17" ht="14.4" customHeight="1" x14ac:dyDescent="0.3">
      <c r="A278" s="831" t="s">
        <v>9045</v>
      </c>
      <c r="B278" s="832" t="s">
        <v>9046</v>
      </c>
      <c r="C278" s="832" t="s">
        <v>6369</v>
      </c>
      <c r="D278" s="832" t="s">
        <v>9076</v>
      </c>
      <c r="E278" s="832" t="s">
        <v>9077</v>
      </c>
      <c r="F278" s="849">
        <v>6</v>
      </c>
      <c r="G278" s="849">
        <v>324</v>
      </c>
      <c r="H278" s="849">
        <v>0.25391849529780564</v>
      </c>
      <c r="I278" s="849">
        <v>54</v>
      </c>
      <c r="J278" s="849">
        <v>22</v>
      </c>
      <c r="K278" s="849">
        <v>1276</v>
      </c>
      <c r="L278" s="849">
        <v>1</v>
      </c>
      <c r="M278" s="849">
        <v>58</v>
      </c>
      <c r="N278" s="849">
        <v>1</v>
      </c>
      <c r="O278" s="849">
        <v>58</v>
      </c>
      <c r="P278" s="837">
        <v>4.5454545454545456E-2</v>
      </c>
      <c r="Q278" s="850">
        <v>58</v>
      </c>
    </row>
    <row r="279" spans="1:17" ht="14.4" customHeight="1" x14ac:dyDescent="0.3">
      <c r="A279" s="831" t="s">
        <v>9045</v>
      </c>
      <c r="B279" s="832" t="s">
        <v>9046</v>
      </c>
      <c r="C279" s="832" t="s">
        <v>6369</v>
      </c>
      <c r="D279" s="832" t="s">
        <v>9078</v>
      </c>
      <c r="E279" s="832" t="s">
        <v>9079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2173</v>
      </c>
      <c r="P279" s="837"/>
      <c r="Q279" s="850">
        <v>2173</v>
      </c>
    </row>
    <row r="280" spans="1:17" ht="14.4" customHeight="1" x14ac:dyDescent="0.3">
      <c r="A280" s="831" t="s">
        <v>9045</v>
      </c>
      <c r="B280" s="832" t="s">
        <v>9046</v>
      </c>
      <c r="C280" s="832" t="s">
        <v>6369</v>
      </c>
      <c r="D280" s="832" t="s">
        <v>9080</v>
      </c>
      <c r="E280" s="832" t="s">
        <v>9081</v>
      </c>
      <c r="F280" s="849">
        <v>27</v>
      </c>
      <c r="G280" s="849">
        <v>4563</v>
      </c>
      <c r="H280" s="849">
        <v>0.93122448979591832</v>
      </c>
      <c r="I280" s="849">
        <v>169</v>
      </c>
      <c r="J280" s="849">
        <v>28</v>
      </c>
      <c r="K280" s="849">
        <v>4900</v>
      </c>
      <c r="L280" s="849">
        <v>1</v>
      </c>
      <c r="M280" s="849">
        <v>175</v>
      </c>
      <c r="N280" s="849">
        <v>68</v>
      </c>
      <c r="O280" s="849">
        <v>11968</v>
      </c>
      <c r="P280" s="837">
        <v>2.4424489795918367</v>
      </c>
      <c r="Q280" s="850">
        <v>176</v>
      </c>
    </row>
    <row r="281" spans="1:17" ht="14.4" customHeight="1" x14ac:dyDescent="0.3">
      <c r="A281" s="831" t="s">
        <v>9045</v>
      </c>
      <c r="B281" s="832" t="s">
        <v>9046</v>
      </c>
      <c r="C281" s="832" t="s">
        <v>6369</v>
      </c>
      <c r="D281" s="832" t="s">
        <v>8545</v>
      </c>
      <c r="E281" s="832" t="s">
        <v>8546</v>
      </c>
      <c r="F281" s="849">
        <v>2</v>
      </c>
      <c r="G281" s="849">
        <v>162</v>
      </c>
      <c r="H281" s="849">
        <v>0.95294117647058818</v>
      </c>
      <c r="I281" s="849">
        <v>81</v>
      </c>
      <c r="J281" s="849">
        <v>2</v>
      </c>
      <c r="K281" s="849">
        <v>170</v>
      </c>
      <c r="L281" s="849">
        <v>1</v>
      </c>
      <c r="M281" s="849">
        <v>85</v>
      </c>
      <c r="N281" s="849"/>
      <c r="O281" s="849"/>
      <c r="P281" s="837"/>
      <c r="Q281" s="850"/>
    </row>
    <row r="282" spans="1:17" ht="14.4" customHeight="1" x14ac:dyDescent="0.3">
      <c r="A282" s="831" t="s">
        <v>9045</v>
      </c>
      <c r="B282" s="832" t="s">
        <v>9046</v>
      </c>
      <c r="C282" s="832" t="s">
        <v>6369</v>
      </c>
      <c r="D282" s="832" t="s">
        <v>9082</v>
      </c>
      <c r="E282" s="832" t="s">
        <v>9083</v>
      </c>
      <c r="F282" s="849">
        <v>7</v>
      </c>
      <c r="G282" s="849">
        <v>1141</v>
      </c>
      <c r="H282" s="849">
        <v>0.67514792899408282</v>
      </c>
      <c r="I282" s="849">
        <v>163</v>
      </c>
      <c r="J282" s="849">
        <v>10</v>
      </c>
      <c r="K282" s="849">
        <v>1690</v>
      </c>
      <c r="L282" s="849">
        <v>1</v>
      </c>
      <c r="M282" s="849">
        <v>169</v>
      </c>
      <c r="N282" s="849">
        <v>8</v>
      </c>
      <c r="O282" s="849">
        <v>1360</v>
      </c>
      <c r="P282" s="837">
        <v>0.80473372781065089</v>
      </c>
      <c r="Q282" s="850">
        <v>170</v>
      </c>
    </row>
    <row r="283" spans="1:17" ht="14.4" customHeight="1" x14ac:dyDescent="0.3">
      <c r="A283" s="831" t="s">
        <v>9045</v>
      </c>
      <c r="B283" s="832" t="s">
        <v>9046</v>
      </c>
      <c r="C283" s="832" t="s">
        <v>6369</v>
      </c>
      <c r="D283" s="832" t="s">
        <v>9084</v>
      </c>
      <c r="E283" s="832" t="s">
        <v>9085</v>
      </c>
      <c r="F283" s="849">
        <v>1</v>
      </c>
      <c r="G283" s="849">
        <v>247</v>
      </c>
      <c r="H283" s="849">
        <v>0.93916349809885935</v>
      </c>
      <c r="I283" s="849">
        <v>247</v>
      </c>
      <c r="J283" s="849">
        <v>1</v>
      </c>
      <c r="K283" s="849">
        <v>263</v>
      </c>
      <c r="L283" s="849">
        <v>1</v>
      </c>
      <c r="M283" s="849">
        <v>263</v>
      </c>
      <c r="N283" s="849"/>
      <c r="O283" s="849"/>
      <c r="P283" s="837"/>
      <c r="Q283" s="850"/>
    </row>
    <row r="284" spans="1:17" ht="14.4" customHeight="1" x14ac:dyDescent="0.3">
      <c r="A284" s="831" t="s">
        <v>9045</v>
      </c>
      <c r="B284" s="832" t="s">
        <v>9046</v>
      </c>
      <c r="C284" s="832" t="s">
        <v>6369</v>
      </c>
      <c r="D284" s="832" t="s">
        <v>9086</v>
      </c>
      <c r="E284" s="832" t="s">
        <v>9087</v>
      </c>
      <c r="F284" s="849">
        <v>1</v>
      </c>
      <c r="G284" s="849">
        <v>2012</v>
      </c>
      <c r="H284" s="849"/>
      <c r="I284" s="849">
        <v>2012</v>
      </c>
      <c r="J284" s="849"/>
      <c r="K284" s="849"/>
      <c r="L284" s="849"/>
      <c r="M284" s="849"/>
      <c r="N284" s="849">
        <v>6</v>
      </c>
      <c r="O284" s="849">
        <v>12786</v>
      </c>
      <c r="P284" s="837"/>
      <c r="Q284" s="850">
        <v>2131</v>
      </c>
    </row>
    <row r="285" spans="1:17" ht="14.4" customHeight="1" x14ac:dyDescent="0.3">
      <c r="A285" s="831" t="s">
        <v>9045</v>
      </c>
      <c r="B285" s="832" t="s">
        <v>9046</v>
      </c>
      <c r="C285" s="832" t="s">
        <v>6369</v>
      </c>
      <c r="D285" s="832" t="s">
        <v>9088</v>
      </c>
      <c r="E285" s="832" t="s">
        <v>9089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289</v>
      </c>
      <c r="P285" s="837"/>
      <c r="Q285" s="850">
        <v>289</v>
      </c>
    </row>
    <row r="286" spans="1:17" ht="14.4" customHeight="1" x14ac:dyDescent="0.3">
      <c r="A286" s="831" t="s">
        <v>9045</v>
      </c>
      <c r="B286" s="832" t="s">
        <v>9046</v>
      </c>
      <c r="C286" s="832" t="s">
        <v>6369</v>
      </c>
      <c r="D286" s="832" t="s">
        <v>9090</v>
      </c>
      <c r="E286" s="832" t="s">
        <v>9091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0</v>
      </c>
      <c r="P286" s="837"/>
      <c r="Q286" s="850">
        <v>0</v>
      </c>
    </row>
    <row r="287" spans="1:17" ht="14.4" customHeight="1" x14ac:dyDescent="0.3">
      <c r="A287" s="831" t="s">
        <v>9092</v>
      </c>
      <c r="B287" s="832" t="s">
        <v>9093</v>
      </c>
      <c r="C287" s="832" t="s">
        <v>6369</v>
      </c>
      <c r="D287" s="832" t="s">
        <v>9094</v>
      </c>
      <c r="E287" s="832" t="s">
        <v>9095</v>
      </c>
      <c r="F287" s="849">
        <v>702</v>
      </c>
      <c r="G287" s="849">
        <v>113022</v>
      </c>
      <c r="H287" s="849">
        <v>0.94545059100072781</v>
      </c>
      <c r="I287" s="849">
        <v>161</v>
      </c>
      <c r="J287" s="849">
        <v>691</v>
      </c>
      <c r="K287" s="849">
        <v>119543</v>
      </c>
      <c r="L287" s="849">
        <v>1</v>
      </c>
      <c r="M287" s="849">
        <v>173</v>
      </c>
      <c r="N287" s="849">
        <v>687</v>
      </c>
      <c r="O287" s="849">
        <v>118851</v>
      </c>
      <c r="P287" s="837">
        <v>0.99421128798842262</v>
      </c>
      <c r="Q287" s="850">
        <v>173</v>
      </c>
    </row>
    <row r="288" spans="1:17" ht="14.4" customHeight="1" x14ac:dyDescent="0.3">
      <c r="A288" s="831" t="s">
        <v>9092</v>
      </c>
      <c r="B288" s="832" t="s">
        <v>9093</v>
      </c>
      <c r="C288" s="832" t="s">
        <v>6369</v>
      </c>
      <c r="D288" s="832" t="s">
        <v>9094</v>
      </c>
      <c r="E288" s="832" t="s">
        <v>9096</v>
      </c>
      <c r="F288" s="849">
        <v>420</v>
      </c>
      <c r="G288" s="849">
        <v>67620</v>
      </c>
      <c r="H288" s="849">
        <v>0.90478484264611436</v>
      </c>
      <c r="I288" s="849">
        <v>161</v>
      </c>
      <c r="J288" s="849">
        <v>432</v>
      </c>
      <c r="K288" s="849">
        <v>74736</v>
      </c>
      <c r="L288" s="849">
        <v>1</v>
      </c>
      <c r="M288" s="849">
        <v>173</v>
      </c>
      <c r="N288" s="849">
        <v>414</v>
      </c>
      <c r="O288" s="849">
        <v>71622</v>
      </c>
      <c r="P288" s="837">
        <v>0.95833333333333337</v>
      </c>
      <c r="Q288" s="850">
        <v>173</v>
      </c>
    </row>
    <row r="289" spans="1:17" ht="14.4" customHeight="1" x14ac:dyDescent="0.3">
      <c r="A289" s="831" t="s">
        <v>9092</v>
      </c>
      <c r="B289" s="832" t="s">
        <v>9093</v>
      </c>
      <c r="C289" s="832" t="s">
        <v>6369</v>
      </c>
      <c r="D289" s="832" t="s">
        <v>9097</v>
      </c>
      <c r="E289" s="832" t="s">
        <v>9098</v>
      </c>
      <c r="F289" s="849">
        <v>1</v>
      </c>
      <c r="G289" s="849">
        <v>1169</v>
      </c>
      <c r="H289" s="849">
        <v>0.99658994032395565</v>
      </c>
      <c r="I289" s="849">
        <v>1169</v>
      </c>
      <c r="J289" s="849">
        <v>1</v>
      </c>
      <c r="K289" s="849">
        <v>1173</v>
      </c>
      <c r="L289" s="849">
        <v>1</v>
      </c>
      <c r="M289" s="849">
        <v>1173</v>
      </c>
      <c r="N289" s="849"/>
      <c r="O289" s="849"/>
      <c r="P289" s="837"/>
      <c r="Q289" s="850"/>
    </row>
    <row r="290" spans="1:17" ht="14.4" customHeight="1" x14ac:dyDescent="0.3">
      <c r="A290" s="831" t="s">
        <v>9092</v>
      </c>
      <c r="B290" s="832" t="s">
        <v>9093</v>
      </c>
      <c r="C290" s="832" t="s">
        <v>6369</v>
      </c>
      <c r="D290" s="832" t="s">
        <v>9099</v>
      </c>
      <c r="E290" s="832" t="s">
        <v>9100</v>
      </c>
      <c r="F290" s="849">
        <v>90</v>
      </c>
      <c r="G290" s="849">
        <v>3600</v>
      </c>
      <c r="H290" s="849">
        <v>3.1358885017421603</v>
      </c>
      <c r="I290" s="849">
        <v>40</v>
      </c>
      <c r="J290" s="849">
        <v>28</v>
      </c>
      <c r="K290" s="849">
        <v>1148</v>
      </c>
      <c r="L290" s="849">
        <v>1</v>
      </c>
      <c r="M290" s="849">
        <v>41</v>
      </c>
      <c r="N290" s="849">
        <v>27</v>
      </c>
      <c r="O290" s="849">
        <v>1242</v>
      </c>
      <c r="P290" s="837">
        <v>1.0818815331010454</v>
      </c>
      <c r="Q290" s="850">
        <v>46</v>
      </c>
    </row>
    <row r="291" spans="1:17" ht="14.4" customHeight="1" x14ac:dyDescent="0.3">
      <c r="A291" s="831" t="s">
        <v>9092</v>
      </c>
      <c r="B291" s="832" t="s">
        <v>9093</v>
      </c>
      <c r="C291" s="832" t="s">
        <v>6369</v>
      </c>
      <c r="D291" s="832" t="s">
        <v>9023</v>
      </c>
      <c r="E291" s="832" t="s">
        <v>9101</v>
      </c>
      <c r="F291" s="849">
        <v>5</v>
      </c>
      <c r="G291" s="849">
        <v>1915</v>
      </c>
      <c r="H291" s="849">
        <v>2.4934895833333335</v>
      </c>
      <c r="I291" s="849">
        <v>383</v>
      </c>
      <c r="J291" s="849">
        <v>2</v>
      </c>
      <c r="K291" s="849">
        <v>768</v>
      </c>
      <c r="L291" s="849">
        <v>1</v>
      </c>
      <c r="M291" s="849">
        <v>384</v>
      </c>
      <c r="N291" s="849"/>
      <c r="O291" s="849"/>
      <c r="P291" s="837"/>
      <c r="Q291" s="850"/>
    </row>
    <row r="292" spans="1:17" ht="14.4" customHeight="1" x14ac:dyDescent="0.3">
      <c r="A292" s="831" t="s">
        <v>9092</v>
      </c>
      <c r="B292" s="832" t="s">
        <v>9093</v>
      </c>
      <c r="C292" s="832" t="s">
        <v>6369</v>
      </c>
      <c r="D292" s="832" t="s">
        <v>9023</v>
      </c>
      <c r="E292" s="832" t="s">
        <v>9024</v>
      </c>
      <c r="F292" s="849">
        <v>4</v>
      </c>
      <c r="G292" s="849">
        <v>1532</v>
      </c>
      <c r="H292" s="849">
        <v>3.9895833333333335</v>
      </c>
      <c r="I292" s="849">
        <v>383</v>
      </c>
      <c r="J292" s="849">
        <v>1</v>
      </c>
      <c r="K292" s="849">
        <v>384</v>
      </c>
      <c r="L292" s="849">
        <v>1</v>
      </c>
      <c r="M292" s="849">
        <v>384</v>
      </c>
      <c r="N292" s="849">
        <v>8</v>
      </c>
      <c r="O292" s="849">
        <v>2776</v>
      </c>
      <c r="P292" s="837">
        <v>7.229166666666667</v>
      </c>
      <c r="Q292" s="850">
        <v>347</v>
      </c>
    </row>
    <row r="293" spans="1:17" ht="14.4" customHeight="1" x14ac:dyDescent="0.3">
      <c r="A293" s="831" t="s">
        <v>9092</v>
      </c>
      <c r="B293" s="832" t="s">
        <v>9093</v>
      </c>
      <c r="C293" s="832" t="s">
        <v>6369</v>
      </c>
      <c r="D293" s="832" t="s">
        <v>9102</v>
      </c>
      <c r="E293" s="832" t="s">
        <v>9103</v>
      </c>
      <c r="F293" s="849"/>
      <c r="G293" s="849"/>
      <c r="H293" s="849"/>
      <c r="I293" s="849"/>
      <c r="J293" s="849">
        <v>11</v>
      </c>
      <c r="K293" s="849">
        <v>407</v>
      </c>
      <c r="L293" s="849">
        <v>1</v>
      </c>
      <c r="M293" s="849">
        <v>37</v>
      </c>
      <c r="N293" s="849"/>
      <c r="O293" s="849"/>
      <c r="P293" s="837"/>
      <c r="Q293" s="850"/>
    </row>
    <row r="294" spans="1:17" ht="14.4" customHeight="1" x14ac:dyDescent="0.3">
      <c r="A294" s="831" t="s">
        <v>9092</v>
      </c>
      <c r="B294" s="832" t="s">
        <v>9093</v>
      </c>
      <c r="C294" s="832" t="s">
        <v>6369</v>
      </c>
      <c r="D294" s="832" t="s">
        <v>9104</v>
      </c>
      <c r="E294" s="832" t="s">
        <v>9105</v>
      </c>
      <c r="F294" s="849"/>
      <c r="G294" s="849"/>
      <c r="H294" s="849"/>
      <c r="I294" s="849"/>
      <c r="J294" s="849">
        <v>6</v>
      </c>
      <c r="K294" s="849">
        <v>2676</v>
      </c>
      <c r="L294" s="849">
        <v>1</v>
      </c>
      <c r="M294" s="849">
        <v>446</v>
      </c>
      <c r="N294" s="849">
        <v>4</v>
      </c>
      <c r="O294" s="849">
        <v>1508</v>
      </c>
      <c r="P294" s="837">
        <v>0.56352765321375187</v>
      </c>
      <c r="Q294" s="850">
        <v>377</v>
      </c>
    </row>
    <row r="295" spans="1:17" ht="14.4" customHeight="1" x14ac:dyDescent="0.3">
      <c r="A295" s="831" t="s">
        <v>9092</v>
      </c>
      <c r="B295" s="832" t="s">
        <v>9093</v>
      </c>
      <c r="C295" s="832" t="s">
        <v>6369</v>
      </c>
      <c r="D295" s="832" t="s">
        <v>9104</v>
      </c>
      <c r="E295" s="832" t="s">
        <v>9106</v>
      </c>
      <c r="F295" s="849">
        <v>3</v>
      </c>
      <c r="G295" s="849">
        <v>1335</v>
      </c>
      <c r="H295" s="849"/>
      <c r="I295" s="849">
        <v>445</v>
      </c>
      <c r="J295" s="849"/>
      <c r="K295" s="849"/>
      <c r="L295" s="849"/>
      <c r="M295" s="849"/>
      <c r="N295" s="849">
        <v>14</v>
      </c>
      <c r="O295" s="849">
        <v>5278</v>
      </c>
      <c r="P295" s="837"/>
      <c r="Q295" s="850">
        <v>377</v>
      </c>
    </row>
    <row r="296" spans="1:17" ht="14.4" customHeight="1" x14ac:dyDescent="0.3">
      <c r="A296" s="831" t="s">
        <v>9092</v>
      </c>
      <c r="B296" s="832" t="s">
        <v>9093</v>
      </c>
      <c r="C296" s="832" t="s">
        <v>6369</v>
      </c>
      <c r="D296" s="832" t="s">
        <v>9107</v>
      </c>
      <c r="E296" s="832" t="s">
        <v>9108</v>
      </c>
      <c r="F296" s="849">
        <v>1</v>
      </c>
      <c r="G296" s="849">
        <v>41</v>
      </c>
      <c r="H296" s="849">
        <v>0.97619047619047616</v>
      </c>
      <c r="I296" s="849">
        <v>41</v>
      </c>
      <c r="J296" s="849">
        <v>1</v>
      </c>
      <c r="K296" s="849">
        <v>42</v>
      </c>
      <c r="L296" s="849">
        <v>1</v>
      </c>
      <c r="M296" s="849">
        <v>42</v>
      </c>
      <c r="N296" s="849"/>
      <c r="O296" s="849"/>
      <c r="P296" s="837"/>
      <c r="Q296" s="850"/>
    </row>
    <row r="297" spans="1:17" ht="14.4" customHeight="1" x14ac:dyDescent="0.3">
      <c r="A297" s="831" t="s">
        <v>9092</v>
      </c>
      <c r="B297" s="832" t="s">
        <v>9093</v>
      </c>
      <c r="C297" s="832" t="s">
        <v>6369</v>
      </c>
      <c r="D297" s="832" t="s">
        <v>9109</v>
      </c>
      <c r="E297" s="832" t="s">
        <v>9110</v>
      </c>
      <c r="F297" s="849">
        <v>10</v>
      </c>
      <c r="G297" s="849">
        <v>4910</v>
      </c>
      <c r="H297" s="849">
        <v>3.3265582655826558</v>
      </c>
      <c r="I297" s="849">
        <v>491</v>
      </c>
      <c r="J297" s="849">
        <v>3</v>
      </c>
      <c r="K297" s="849">
        <v>1476</v>
      </c>
      <c r="L297" s="849">
        <v>1</v>
      </c>
      <c r="M297" s="849">
        <v>492</v>
      </c>
      <c r="N297" s="849">
        <v>2</v>
      </c>
      <c r="O297" s="849">
        <v>1048</v>
      </c>
      <c r="P297" s="837">
        <v>0.71002710027100269</v>
      </c>
      <c r="Q297" s="850">
        <v>524</v>
      </c>
    </row>
    <row r="298" spans="1:17" ht="14.4" customHeight="1" x14ac:dyDescent="0.3">
      <c r="A298" s="831" t="s">
        <v>9092</v>
      </c>
      <c r="B298" s="832" t="s">
        <v>9093</v>
      </c>
      <c r="C298" s="832" t="s">
        <v>6369</v>
      </c>
      <c r="D298" s="832" t="s">
        <v>9111</v>
      </c>
      <c r="E298" s="832" t="s">
        <v>9112</v>
      </c>
      <c r="F298" s="849">
        <v>30</v>
      </c>
      <c r="G298" s="849">
        <v>930</v>
      </c>
      <c r="H298" s="849">
        <v>2.3076923076923075</v>
      </c>
      <c r="I298" s="849">
        <v>31</v>
      </c>
      <c r="J298" s="849">
        <v>13</v>
      </c>
      <c r="K298" s="849">
        <v>403</v>
      </c>
      <c r="L298" s="849">
        <v>1</v>
      </c>
      <c r="M298" s="849">
        <v>31</v>
      </c>
      <c r="N298" s="849">
        <v>23</v>
      </c>
      <c r="O298" s="849">
        <v>1311</v>
      </c>
      <c r="P298" s="837">
        <v>3.2531017369727047</v>
      </c>
      <c r="Q298" s="850">
        <v>57</v>
      </c>
    </row>
    <row r="299" spans="1:17" ht="14.4" customHeight="1" x14ac:dyDescent="0.3">
      <c r="A299" s="831" t="s">
        <v>9092</v>
      </c>
      <c r="B299" s="832" t="s">
        <v>9093</v>
      </c>
      <c r="C299" s="832" t="s">
        <v>6369</v>
      </c>
      <c r="D299" s="832" t="s">
        <v>9113</v>
      </c>
      <c r="E299" s="832" t="s">
        <v>9114</v>
      </c>
      <c r="F299" s="849">
        <v>4</v>
      </c>
      <c r="G299" s="849">
        <v>828</v>
      </c>
      <c r="H299" s="849">
        <v>0.7961538461538461</v>
      </c>
      <c r="I299" s="849">
        <v>207</v>
      </c>
      <c r="J299" s="849">
        <v>5</v>
      </c>
      <c r="K299" s="849">
        <v>1040</v>
      </c>
      <c r="L299" s="849">
        <v>1</v>
      </c>
      <c r="M299" s="849">
        <v>208</v>
      </c>
      <c r="N299" s="849">
        <v>1</v>
      </c>
      <c r="O299" s="849">
        <v>224</v>
      </c>
      <c r="P299" s="837">
        <v>0.2153846153846154</v>
      </c>
      <c r="Q299" s="850">
        <v>224</v>
      </c>
    </row>
    <row r="300" spans="1:17" ht="14.4" customHeight="1" x14ac:dyDescent="0.3">
      <c r="A300" s="831" t="s">
        <v>9092</v>
      </c>
      <c r="B300" s="832" t="s">
        <v>9093</v>
      </c>
      <c r="C300" s="832" t="s">
        <v>6369</v>
      </c>
      <c r="D300" s="832" t="s">
        <v>9115</v>
      </c>
      <c r="E300" s="832" t="s">
        <v>9116</v>
      </c>
      <c r="F300" s="849">
        <v>3</v>
      </c>
      <c r="G300" s="849">
        <v>1140</v>
      </c>
      <c r="H300" s="849"/>
      <c r="I300" s="849">
        <v>380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9092</v>
      </c>
      <c r="B301" s="832" t="s">
        <v>9093</v>
      </c>
      <c r="C301" s="832" t="s">
        <v>6369</v>
      </c>
      <c r="D301" s="832" t="s">
        <v>9115</v>
      </c>
      <c r="E301" s="832" t="s">
        <v>9117</v>
      </c>
      <c r="F301" s="849">
        <v>1</v>
      </c>
      <c r="G301" s="849">
        <v>380</v>
      </c>
      <c r="H301" s="849">
        <v>0.19791666666666666</v>
      </c>
      <c r="I301" s="849">
        <v>380</v>
      </c>
      <c r="J301" s="849">
        <v>5</v>
      </c>
      <c r="K301" s="849">
        <v>1920</v>
      </c>
      <c r="L301" s="849">
        <v>1</v>
      </c>
      <c r="M301" s="849">
        <v>384</v>
      </c>
      <c r="N301" s="849">
        <v>1</v>
      </c>
      <c r="O301" s="849">
        <v>553</v>
      </c>
      <c r="P301" s="837">
        <v>0.28802083333333334</v>
      </c>
      <c r="Q301" s="850">
        <v>553</v>
      </c>
    </row>
    <row r="302" spans="1:17" ht="14.4" customHeight="1" x14ac:dyDescent="0.3">
      <c r="A302" s="831" t="s">
        <v>9092</v>
      </c>
      <c r="B302" s="832" t="s">
        <v>9093</v>
      </c>
      <c r="C302" s="832" t="s">
        <v>6369</v>
      </c>
      <c r="D302" s="832" t="s">
        <v>9118</v>
      </c>
      <c r="E302" s="832" t="s">
        <v>9119</v>
      </c>
      <c r="F302" s="849">
        <v>1</v>
      </c>
      <c r="G302" s="849">
        <v>136</v>
      </c>
      <c r="H302" s="849"/>
      <c r="I302" s="849">
        <v>136</v>
      </c>
      <c r="J302" s="849"/>
      <c r="K302" s="849"/>
      <c r="L302" s="849"/>
      <c r="M302" s="849"/>
      <c r="N302" s="849">
        <v>1</v>
      </c>
      <c r="O302" s="849">
        <v>143</v>
      </c>
      <c r="P302" s="837"/>
      <c r="Q302" s="850">
        <v>143</v>
      </c>
    </row>
    <row r="303" spans="1:17" ht="14.4" customHeight="1" x14ac:dyDescent="0.3">
      <c r="A303" s="831" t="s">
        <v>9092</v>
      </c>
      <c r="B303" s="832" t="s">
        <v>9093</v>
      </c>
      <c r="C303" s="832" t="s">
        <v>6369</v>
      </c>
      <c r="D303" s="832" t="s">
        <v>9120</v>
      </c>
      <c r="E303" s="832" t="s">
        <v>9121</v>
      </c>
      <c r="F303" s="849"/>
      <c r="G303" s="849"/>
      <c r="H303" s="849"/>
      <c r="I303" s="849"/>
      <c r="J303" s="849">
        <v>1</v>
      </c>
      <c r="K303" s="849">
        <v>103</v>
      </c>
      <c r="L303" s="849">
        <v>1</v>
      </c>
      <c r="M303" s="849">
        <v>103</v>
      </c>
      <c r="N303" s="849"/>
      <c r="O303" s="849"/>
      <c r="P303" s="837"/>
      <c r="Q303" s="850"/>
    </row>
    <row r="304" spans="1:17" ht="14.4" customHeight="1" x14ac:dyDescent="0.3">
      <c r="A304" s="831" t="s">
        <v>9092</v>
      </c>
      <c r="B304" s="832" t="s">
        <v>9093</v>
      </c>
      <c r="C304" s="832" t="s">
        <v>6369</v>
      </c>
      <c r="D304" s="832" t="s">
        <v>9122</v>
      </c>
      <c r="E304" s="832" t="s">
        <v>9123</v>
      </c>
      <c r="F304" s="849">
        <v>552</v>
      </c>
      <c r="G304" s="849">
        <v>64032</v>
      </c>
      <c r="H304" s="849">
        <v>1.5373091328147508</v>
      </c>
      <c r="I304" s="849">
        <v>116</v>
      </c>
      <c r="J304" s="849">
        <v>356</v>
      </c>
      <c r="K304" s="849">
        <v>41652</v>
      </c>
      <c r="L304" s="849">
        <v>1</v>
      </c>
      <c r="M304" s="849">
        <v>117</v>
      </c>
      <c r="N304" s="849">
        <v>422</v>
      </c>
      <c r="O304" s="849">
        <v>57392</v>
      </c>
      <c r="P304" s="837">
        <v>1.3778930183424565</v>
      </c>
      <c r="Q304" s="850">
        <v>136</v>
      </c>
    </row>
    <row r="305" spans="1:17" ht="14.4" customHeight="1" x14ac:dyDescent="0.3">
      <c r="A305" s="831" t="s">
        <v>9092</v>
      </c>
      <c r="B305" s="832" t="s">
        <v>9093</v>
      </c>
      <c r="C305" s="832" t="s">
        <v>6369</v>
      </c>
      <c r="D305" s="832" t="s">
        <v>9124</v>
      </c>
      <c r="E305" s="832" t="s">
        <v>9125</v>
      </c>
      <c r="F305" s="849">
        <v>137</v>
      </c>
      <c r="G305" s="849">
        <v>11645</v>
      </c>
      <c r="H305" s="849">
        <v>1.5054945054945055</v>
      </c>
      <c r="I305" s="849">
        <v>85</v>
      </c>
      <c r="J305" s="849">
        <v>85</v>
      </c>
      <c r="K305" s="849">
        <v>7735</v>
      </c>
      <c r="L305" s="849">
        <v>1</v>
      </c>
      <c r="M305" s="849">
        <v>91</v>
      </c>
      <c r="N305" s="849">
        <v>105</v>
      </c>
      <c r="O305" s="849">
        <v>9555</v>
      </c>
      <c r="P305" s="837">
        <v>1.2352941176470589</v>
      </c>
      <c r="Q305" s="850">
        <v>91</v>
      </c>
    </row>
    <row r="306" spans="1:17" ht="14.4" customHeight="1" x14ac:dyDescent="0.3">
      <c r="A306" s="831" t="s">
        <v>9092</v>
      </c>
      <c r="B306" s="832" t="s">
        <v>9093</v>
      </c>
      <c r="C306" s="832" t="s">
        <v>6369</v>
      </c>
      <c r="D306" s="832" t="s">
        <v>9126</v>
      </c>
      <c r="E306" s="832" t="s">
        <v>9127</v>
      </c>
      <c r="F306" s="849">
        <v>2</v>
      </c>
      <c r="G306" s="849">
        <v>196</v>
      </c>
      <c r="H306" s="849"/>
      <c r="I306" s="849">
        <v>98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9092</v>
      </c>
      <c r="B307" s="832" t="s">
        <v>9093</v>
      </c>
      <c r="C307" s="832" t="s">
        <v>6369</v>
      </c>
      <c r="D307" s="832" t="s">
        <v>9128</v>
      </c>
      <c r="E307" s="832" t="s">
        <v>9129</v>
      </c>
      <c r="F307" s="849">
        <v>41</v>
      </c>
      <c r="G307" s="849">
        <v>861</v>
      </c>
      <c r="H307" s="849">
        <v>5.8571428571428568</v>
      </c>
      <c r="I307" s="849">
        <v>21</v>
      </c>
      <c r="J307" s="849">
        <v>7</v>
      </c>
      <c r="K307" s="849">
        <v>147</v>
      </c>
      <c r="L307" s="849">
        <v>1</v>
      </c>
      <c r="M307" s="849">
        <v>21</v>
      </c>
      <c r="N307" s="849"/>
      <c r="O307" s="849"/>
      <c r="P307" s="837"/>
      <c r="Q307" s="850"/>
    </row>
    <row r="308" spans="1:17" ht="14.4" customHeight="1" x14ac:dyDescent="0.3">
      <c r="A308" s="831" t="s">
        <v>9092</v>
      </c>
      <c r="B308" s="832" t="s">
        <v>9093</v>
      </c>
      <c r="C308" s="832" t="s">
        <v>6369</v>
      </c>
      <c r="D308" s="832" t="s">
        <v>9032</v>
      </c>
      <c r="E308" s="832" t="s">
        <v>9130</v>
      </c>
      <c r="F308" s="849">
        <v>5</v>
      </c>
      <c r="G308" s="849">
        <v>2435</v>
      </c>
      <c r="H308" s="849">
        <v>0.18480570734669094</v>
      </c>
      <c r="I308" s="849">
        <v>487</v>
      </c>
      <c r="J308" s="849">
        <v>27</v>
      </c>
      <c r="K308" s="849">
        <v>13176</v>
      </c>
      <c r="L308" s="849">
        <v>1</v>
      </c>
      <c r="M308" s="849">
        <v>488</v>
      </c>
      <c r="N308" s="849">
        <v>3</v>
      </c>
      <c r="O308" s="849">
        <v>984</v>
      </c>
      <c r="P308" s="837">
        <v>7.4681238615664849E-2</v>
      </c>
      <c r="Q308" s="850">
        <v>328</v>
      </c>
    </row>
    <row r="309" spans="1:17" ht="14.4" customHeight="1" x14ac:dyDescent="0.3">
      <c r="A309" s="831" t="s">
        <v>9092</v>
      </c>
      <c r="B309" s="832" t="s">
        <v>9093</v>
      </c>
      <c r="C309" s="832" t="s">
        <v>6369</v>
      </c>
      <c r="D309" s="832" t="s">
        <v>9032</v>
      </c>
      <c r="E309" s="832" t="s">
        <v>9033</v>
      </c>
      <c r="F309" s="849">
        <v>18</v>
      </c>
      <c r="G309" s="849">
        <v>8766</v>
      </c>
      <c r="H309" s="849"/>
      <c r="I309" s="849">
        <v>487</v>
      </c>
      <c r="J309" s="849"/>
      <c r="K309" s="849"/>
      <c r="L309" s="849"/>
      <c r="M309" s="849"/>
      <c r="N309" s="849">
        <v>20</v>
      </c>
      <c r="O309" s="849">
        <v>6560</v>
      </c>
      <c r="P309" s="837"/>
      <c r="Q309" s="850">
        <v>328</v>
      </c>
    </row>
    <row r="310" spans="1:17" ht="14.4" customHeight="1" x14ac:dyDescent="0.3">
      <c r="A310" s="831" t="s">
        <v>9092</v>
      </c>
      <c r="B310" s="832" t="s">
        <v>9093</v>
      </c>
      <c r="C310" s="832" t="s">
        <v>6369</v>
      </c>
      <c r="D310" s="832" t="s">
        <v>9131</v>
      </c>
      <c r="E310" s="832" t="s">
        <v>9132</v>
      </c>
      <c r="F310" s="849">
        <v>63</v>
      </c>
      <c r="G310" s="849">
        <v>2583</v>
      </c>
      <c r="H310" s="849">
        <v>1.0327868852459017</v>
      </c>
      <c r="I310" s="849">
        <v>41</v>
      </c>
      <c r="J310" s="849">
        <v>61</v>
      </c>
      <c r="K310" s="849">
        <v>2501</v>
      </c>
      <c r="L310" s="849">
        <v>1</v>
      </c>
      <c r="M310" s="849">
        <v>41</v>
      </c>
      <c r="N310" s="849">
        <v>44</v>
      </c>
      <c r="O310" s="849">
        <v>2244</v>
      </c>
      <c r="P310" s="837">
        <v>0.89724110355857656</v>
      </c>
      <c r="Q310" s="850">
        <v>51</v>
      </c>
    </row>
    <row r="311" spans="1:17" ht="14.4" customHeight="1" x14ac:dyDescent="0.3">
      <c r="A311" s="831" t="s">
        <v>9092</v>
      </c>
      <c r="B311" s="832" t="s">
        <v>9093</v>
      </c>
      <c r="C311" s="832" t="s">
        <v>6369</v>
      </c>
      <c r="D311" s="832" t="s">
        <v>9133</v>
      </c>
      <c r="E311" s="832" t="s">
        <v>9134</v>
      </c>
      <c r="F311" s="849">
        <v>1</v>
      </c>
      <c r="G311" s="849">
        <v>219</v>
      </c>
      <c r="H311" s="849"/>
      <c r="I311" s="849">
        <v>219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9092</v>
      </c>
      <c r="B312" s="832" t="s">
        <v>9093</v>
      </c>
      <c r="C312" s="832" t="s">
        <v>6369</v>
      </c>
      <c r="D312" s="832" t="s">
        <v>9135</v>
      </c>
      <c r="E312" s="832" t="s">
        <v>9136</v>
      </c>
      <c r="F312" s="849">
        <v>2</v>
      </c>
      <c r="G312" s="849">
        <v>1216</v>
      </c>
      <c r="H312" s="849">
        <v>1.9804560260586319</v>
      </c>
      <c r="I312" s="849">
        <v>608</v>
      </c>
      <c r="J312" s="849">
        <v>1</v>
      </c>
      <c r="K312" s="849">
        <v>614</v>
      </c>
      <c r="L312" s="849">
        <v>1</v>
      </c>
      <c r="M312" s="849">
        <v>614</v>
      </c>
      <c r="N312" s="849">
        <v>4</v>
      </c>
      <c r="O312" s="849">
        <v>2448</v>
      </c>
      <c r="P312" s="837">
        <v>3.9869706840390879</v>
      </c>
      <c r="Q312" s="850">
        <v>612</v>
      </c>
    </row>
    <row r="313" spans="1:17" ht="14.4" customHeight="1" x14ac:dyDescent="0.3">
      <c r="A313" s="831" t="s">
        <v>9092</v>
      </c>
      <c r="B313" s="832" t="s">
        <v>9093</v>
      </c>
      <c r="C313" s="832" t="s">
        <v>6369</v>
      </c>
      <c r="D313" s="832" t="s">
        <v>9135</v>
      </c>
      <c r="E313" s="832" t="s">
        <v>9137</v>
      </c>
      <c r="F313" s="849">
        <v>4</v>
      </c>
      <c r="G313" s="849">
        <v>2432</v>
      </c>
      <c r="H313" s="849"/>
      <c r="I313" s="849">
        <v>608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9092</v>
      </c>
      <c r="B314" s="832" t="s">
        <v>9093</v>
      </c>
      <c r="C314" s="832" t="s">
        <v>6369</v>
      </c>
      <c r="D314" s="832" t="s">
        <v>9138</v>
      </c>
      <c r="E314" s="832" t="s">
        <v>9139</v>
      </c>
      <c r="F314" s="849"/>
      <c r="G314" s="849"/>
      <c r="H314" s="849"/>
      <c r="I314" s="849"/>
      <c r="J314" s="849">
        <v>1</v>
      </c>
      <c r="K314" s="849">
        <v>30</v>
      </c>
      <c r="L314" s="849">
        <v>1</v>
      </c>
      <c r="M314" s="849">
        <v>30</v>
      </c>
      <c r="N314" s="849"/>
      <c r="O314" s="849"/>
      <c r="P314" s="837"/>
      <c r="Q314" s="850"/>
    </row>
    <row r="315" spans="1:17" ht="14.4" customHeight="1" x14ac:dyDescent="0.3">
      <c r="A315" s="831" t="s">
        <v>9092</v>
      </c>
      <c r="B315" s="832" t="s">
        <v>9093</v>
      </c>
      <c r="C315" s="832" t="s">
        <v>6369</v>
      </c>
      <c r="D315" s="832" t="s">
        <v>9140</v>
      </c>
      <c r="E315" s="832" t="s">
        <v>9141</v>
      </c>
      <c r="F315" s="849"/>
      <c r="G315" s="849"/>
      <c r="H315" s="849"/>
      <c r="I315" s="849"/>
      <c r="J315" s="849"/>
      <c r="K315" s="849"/>
      <c r="L315" s="849"/>
      <c r="M315" s="849"/>
      <c r="N315" s="849">
        <v>113</v>
      </c>
      <c r="O315" s="849">
        <v>29380</v>
      </c>
      <c r="P315" s="837"/>
      <c r="Q315" s="850">
        <v>260</v>
      </c>
    </row>
    <row r="316" spans="1:17" ht="14.4" customHeight="1" x14ac:dyDescent="0.3">
      <c r="A316" s="831" t="s">
        <v>9092</v>
      </c>
      <c r="B316" s="832" t="s">
        <v>9093</v>
      </c>
      <c r="C316" s="832" t="s">
        <v>6369</v>
      </c>
      <c r="D316" s="832" t="s">
        <v>9142</v>
      </c>
      <c r="E316" s="832" t="s">
        <v>9143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165</v>
      </c>
      <c r="P316" s="837"/>
      <c r="Q316" s="850">
        <v>165</v>
      </c>
    </row>
    <row r="317" spans="1:17" ht="14.4" customHeight="1" x14ac:dyDescent="0.3">
      <c r="A317" s="831" t="s">
        <v>9144</v>
      </c>
      <c r="B317" s="832" t="s">
        <v>8863</v>
      </c>
      <c r="C317" s="832" t="s">
        <v>6369</v>
      </c>
      <c r="D317" s="832" t="s">
        <v>9145</v>
      </c>
      <c r="E317" s="832" t="s">
        <v>9146</v>
      </c>
      <c r="F317" s="849"/>
      <c r="G317" s="849"/>
      <c r="H317" s="849"/>
      <c r="I317" s="849"/>
      <c r="J317" s="849">
        <v>1</v>
      </c>
      <c r="K317" s="849">
        <v>1187</v>
      </c>
      <c r="L317" s="849">
        <v>1</v>
      </c>
      <c r="M317" s="849">
        <v>1187</v>
      </c>
      <c r="N317" s="849"/>
      <c r="O317" s="849"/>
      <c r="P317" s="837"/>
      <c r="Q317" s="850"/>
    </row>
    <row r="318" spans="1:17" ht="14.4" customHeight="1" x14ac:dyDescent="0.3">
      <c r="A318" s="831" t="s">
        <v>9144</v>
      </c>
      <c r="B318" s="832" t="s">
        <v>8863</v>
      </c>
      <c r="C318" s="832" t="s">
        <v>6369</v>
      </c>
      <c r="D318" s="832" t="s">
        <v>9147</v>
      </c>
      <c r="E318" s="832" t="s">
        <v>9148</v>
      </c>
      <c r="F318" s="849">
        <v>2</v>
      </c>
      <c r="G318" s="849">
        <v>1662</v>
      </c>
      <c r="H318" s="849"/>
      <c r="I318" s="849">
        <v>831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9144</v>
      </c>
      <c r="B319" s="832" t="s">
        <v>8863</v>
      </c>
      <c r="C319" s="832" t="s">
        <v>6369</v>
      </c>
      <c r="D319" s="832" t="s">
        <v>8715</v>
      </c>
      <c r="E319" s="832" t="s">
        <v>8716</v>
      </c>
      <c r="F319" s="849">
        <v>2</v>
      </c>
      <c r="G319" s="849">
        <v>334</v>
      </c>
      <c r="H319" s="849">
        <v>0.49702380952380953</v>
      </c>
      <c r="I319" s="849">
        <v>167</v>
      </c>
      <c r="J319" s="849">
        <v>4</v>
      </c>
      <c r="K319" s="849">
        <v>672</v>
      </c>
      <c r="L319" s="849">
        <v>1</v>
      </c>
      <c r="M319" s="849">
        <v>168</v>
      </c>
      <c r="N319" s="849">
        <v>4</v>
      </c>
      <c r="O319" s="849">
        <v>672</v>
      </c>
      <c r="P319" s="837">
        <v>1</v>
      </c>
      <c r="Q319" s="850">
        <v>168</v>
      </c>
    </row>
    <row r="320" spans="1:17" ht="14.4" customHeight="1" x14ac:dyDescent="0.3">
      <c r="A320" s="831" t="s">
        <v>9144</v>
      </c>
      <c r="B320" s="832" t="s">
        <v>8863</v>
      </c>
      <c r="C320" s="832" t="s">
        <v>6369</v>
      </c>
      <c r="D320" s="832" t="s">
        <v>9149</v>
      </c>
      <c r="E320" s="832" t="s">
        <v>9150</v>
      </c>
      <c r="F320" s="849"/>
      <c r="G320" s="849"/>
      <c r="H320" s="849"/>
      <c r="I320" s="849"/>
      <c r="J320" s="849">
        <v>4</v>
      </c>
      <c r="K320" s="849">
        <v>696</v>
      </c>
      <c r="L320" s="849">
        <v>1</v>
      </c>
      <c r="M320" s="849">
        <v>174</v>
      </c>
      <c r="N320" s="849">
        <v>4</v>
      </c>
      <c r="O320" s="849">
        <v>696</v>
      </c>
      <c r="P320" s="837">
        <v>1</v>
      </c>
      <c r="Q320" s="850">
        <v>174</v>
      </c>
    </row>
    <row r="321" spans="1:17" ht="14.4" customHeight="1" x14ac:dyDescent="0.3">
      <c r="A321" s="831" t="s">
        <v>9144</v>
      </c>
      <c r="B321" s="832" t="s">
        <v>8863</v>
      </c>
      <c r="C321" s="832" t="s">
        <v>6369</v>
      </c>
      <c r="D321" s="832" t="s">
        <v>8864</v>
      </c>
      <c r="E321" s="832" t="s">
        <v>8865</v>
      </c>
      <c r="F321" s="849">
        <v>2</v>
      </c>
      <c r="G321" s="849">
        <v>2074</v>
      </c>
      <c r="H321" s="849"/>
      <c r="I321" s="849">
        <v>1037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9144</v>
      </c>
      <c r="B322" s="832" t="s">
        <v>8863</v>
      </c>
      <c r="C322" s="832" t="s">
        <v>6369</v>
      </c>
      <c r="D322" s="832" t="s">
        <v>9151</v>
      </c>
      <c r="E322" s="832" t="s">
        <v>9152</v>
      </c>
      <c r="F322" s="849"/>
      <c r="G322" s="849"/>
      <c r="H322" s="849"/>
      <c r="I322" s="849"/>
      <c r="J322" s="849">
        <v>1</v>
      </c>
      <c r="K322" s="849">
        <v>349</v>
      </c>
      <c r="L322" s="849">
        <v>1</v>
      </c>
      <c r="M322" s="849">
        <v>349</v>
      </c>
      <c r="N322" s="849"/>
      <c r="O322" s="849"/>
      <c r="P322" s="837"/>
      <c r="Q322" s="850"/>
    </row>
    <row r="323" spans="1:17" ht="14.4" customHeight="1" x14ac:dyDescent="0.3">
      <c r="A323" s="831" t="s">
        <v>9144</v>
      </c>
      <c r="B323" s="832" t="s">
        <v>8863</v>
      </c>
      <c r="C323" s="832" t="s">
        <v>6369</v>
      </c>
      <c r="D323" s="832" t="s">
        <v>8603</v>
      </c>
      <c r="E323" s="832" t="s">
        <v>8604</v>
      </c>
      <c r="F323" s="849">
        <v>1</v>
      </c>
      <c r="G323" s="849">
        <v>219</v>
      </c>
      <c r="H323" s="849"/>
      <c r="I323" s="849">
        <v>219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9144</v>
      </c>
      <c r="B324" s="832" t="s">
        <v>8863</v>
      </c>
      <c r="C324" s="832" t="s">
        <v>6369</v>
      </c>
      <c r="D324" s="832" t="s">
        <v>8627</v>
      </c>
      <c r="E324" s="832" t="s">
        <v>8628</v>
      </c>
      <c r="F324" s="849">
        <v>3</v>
      </c>
      <c r="G324" s="849">
        <v>1047</v>
      </c>
      <c r="H324" s="849">
        <v>0.18696428571428572</v>
      </c>
      <c r="I324" s="849">
        <v>349</v>
      </c>
      <c r="J324" s="849">
        <v>16</v>
      </c>
      <c r="K324" s="849">
        <v>5600</v>
      </c>
      <c r="L324" s="849">
        <v>1</v>
      </c>
      <c r="M324" s="849">
        <v>350</v>
      </c>
      <c r="N324" s="849">
        <v>13</v>
      </c>
      <c r="O324" s="849">
        <v>4550</v>
      </c>
      <c r="P324" s="837">
        <v>0.8125</v>
      </c>
      <c r="Q324" s="850">
        <v>350</v>
      </c>
    </row>
    <row r="325" spans="1:17" ht="14.4" customHeight="1" x14ac:dyDescent="0.3">
      <c r="A325" s="831" t="s">
        <v>9144</v>
      </c>
      <c r="B325" s="832" t="s">
        <v>8863</v>
      </c>
      <c r="C325" s="832" t="s">
        <v>6369</v>
      </c>
      <c r="D325" s="832" t="s">
        <v>9153</v>
      </c>
      <c r="E325" s="832" t="s">
        <v>9154</v>
      </c>
      <c r="F325" s="849"/>
      <c r="G325" s="849"/>
      <c r="H325" s="849"/>
      <c r="I325" s="849"/>
      <c r="J325" s="849">
        <v>2</v>
      </c>
      <c r="K325" s="849">
        <v>80</v>
      </c>
      <c r="L325" s="849">
        <v>1</v>
      </c>
      <c r="M325" s="849">
        <v>40</v>
      </c>
      <c r="N325" s="849">
        <v>1</v>
      </c>
      <c r="O325" s="849">
        <v>40</v>
      </c>
      <c r="P325" s="837">
        <v>0.5</v>
      </c>
      <c r="Q325" s="850">
        <v>40</v>
      </c>
    </row>
    <row r="326" spans="1:17" ht="14.4" customHeight="1" x14ac:dyDescent="0.3">
      <c r="A326" s="831" t="s">
        <v>9144</v>
      </c>
      <c r="B326" s="832" t="s">
        <v>8863</v>
      </c>
      <c r="C326" s="832" t="s">
        <v>6369</v>
      </c>
      <c r="D326" s="832" t="s">
        <v>8791</v>
      </c>
      <c r="E326" s="832" t="s">
        <v>8792</v>
      </c>
      <c r="F326" s="849">
        <v>1</v>
      </c>
      <c r="G326" s="849">
        <v>170</v>
      </c>
      <c r="H326" s="849">
        <v>0.24853801169590642</v>
      </c>
      <c r="I326" s="849">
        <v>170</v>
      </c>
      <c r="J326" s="849">
        <v>4</v>
      </c>
      <c r="K326" s="849">
        <v>684</v>
      </c>
      <c r="L326" s="849">
        <v>1</v>
      </c>
      <c r="M326" s="849">
        <v>171</v>
      </c>
      <c r="N326" s="849">
        <v>4</v>
      </c>
      <c r="O326" s="849">
        <v>684</v>
      </c>
      <c r="P326" s="837">
        <v>1</v>
      </c>
      <c r="Q326" s="850">
        <v>171</v>
      </c>
    </row>
    <row r="327" spans="1:17" ht="14.4" customHeight="1" x14ac:dyDescent="0.3">
      <c r="A327" s="831" t="s">
        <v>9144</v>
      </c>
      <c r="B327" s="832" t="s">
        <v>8863</v>
      </c>
      <c r="C327" s="832" t="s">
        <v>6369</v>
      </c>
      <c r="D327" s="832" t="s">
        <v>9155</v>
      </c>
      <c r="E327" s="832" t="s">
        <v>9156</v>
      </c>
      <c r="F327" s="849">
        <v>2</v>
      </c>
      <c r="G327" s="849">
        <v>696</v>
      </c>
      <c r="H327" s="849"/>
      <c r="I327" s="849">
        <v>348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9144</v>
      </c>
      <c r="B328" s="832" t="s">
        <v>8863</v>
      </c>
      <c r="C328" s="832" t="s">
        <v>6369</v>
      </c>
      <c r="D328" s="832" t="s">
        <v>8811</v>
      </c>
      <c r="E328" s="832" t="s">
        <v>8812</v>
      </c>
      <c r="F328" s="849">
        <v>1</v>
      </c>
      <c r="G328" s="849">
        <v>173</v>
      </c>
      <c r="H328" s="849">
        <v>0.24856321839080459</v>
      </c>
      <c r="I328" s="849">
        <v>173</v>
      </c>
      <c r="J328" s="849">
        <v>4</v>
      </c>
      <c r="K328" s="849">
        <v>696</v>
      </c>
      <c r="L328" s="849">
        <v>1</v>
      </c>
      <c r="M328" s="849">
        <v>174</v>
      </c>
      <c r="N328" s="849">
        <v>4</v>
      </c>
      <c r="O328" s="849">
        <v>696</v>
      </c>
      <c r="P328" s="837">
        <v>1</v>
      </c>
      <c r="Q328" s="850">
        <v>174</v>
      </c>
    </row>
    <row r="329" spans="1:17" ht="14.4" customHeight="1" thickBot="1" x14ac:dyDescent="0.35">
      <c r="A329" s="839" t="s">
        <v>9144</v>
      </c>
      <c r="B329" s="840" t="s">
        <v>8863</v>
      </c>
      <c r="C329" s="840" t="s">
        <v>6369</v>
      </c>
      <c r="D329" s="840" t="s">
        <v>9157</v>
      </c>
      <c r="E329" s="840" t="s">
        <v>9158</v>
      </c>
      <c r="F329" s="851"/>
      <c r="G329" s="851"/>
      <c r="H329" s="851"/>
      <c r="I329" s="851"/>
      <c r="J329" s="851">
        <v>4</v>
      </c>
      <c r="K329" s="851">
        <v>672</v>
      </c>
      <c r="L329" s="851">
        <v>1</v>
      </c>
      <c r="M329" s="851">
        <v>168</v>
      </c>
      <c r="N329" s="851">
        <v>4</v>
      </c>
      <c r="O329" s="851">
        <v>672</v>
      </c>
      <c r="P329" s="845">
        <v>1</v>
      </c>
      <c r="Q329" s="852">
        <v>168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6765</v>
      </c>
      <c r="D3" s="193">
        <f>SUBTOTAL(9,D6:D1048576)</f>
        <v>6942</v>
      </c>
      <c r="E3" s="193">
        <f>SUBTOTAL(9,E6:E1048576)</f>
        <v>7007</v>
      </c>
      <c r="F3" s="194">
        <f>IF(OR(E3=0,D3=0),"",E3/D3)</f>
        <v>1.0093632958801497</v>
      </c>
      <c r="G3" s="388">
        <f>SUBTOTAL(9,G6:G1048576)</f>
        <v>17093.222000000005</v>
      </c>
      <c r="H3" s="389">
        <f>SUBTOTAL(9,H6:H1048576)</f>
        <v>16524.071699999997</v>
      </c>
      <c r="I3" s="389">
        <f>SUBTOTAL(9,I6:I1048576)</f>
        <v>15991.245039999998</v>
      </c>
      <c r="J3" s="194">
        <f>IF(OR(I3=0,H3=0),"",I3/H3)</f>
        <v>0.96775451779236721</v>
      </c>
      <c r="K3" s="388">
        <f>SUBTOTAL(9,K6:K1048576)</f>
        <v>2767.9</v>
      </c>
      <c r="L3" s="389">
        <f>SUBTOTAL(9,L6:L1048576)</f>
        <v>2618.7200000000003</v>
      </c>
      <c r="M3" s="389">
        <f>SUBTOTAL(9,M6:M1048576)</f>
        <v>2500.3000000000002</v>
      </c>
      <c r="N3" s="195">
        <f>IF(OR(M3=0,E3=0),"",M3*1000/E3)</f>
        <v>356.82888540031399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392"/>
      <c r="B5" s="1393"/>
      <c r="C5" s="1400">
        <v>2015</v>
      </c>
      <c r="D5" s="1400">
        <v>2016</v>
      </c>
      <c r="E5" s="1400">
        <v>2017</v>
      </c>
      <c r="F5" s="1401" t="s">
        <v>2</v>
      </c>
      <c r="G5" s="1411">
        <v>2015</v>
      </c>
      <c r="H5" s="1400">
        <v>2016</v>
      </c>
      <c r="I5" s="1400">
        <v>2017</v>
      </c>
      <c r="J5" s="1401" t="s">
        <v>2</v>
      </c>
      <c r="K5" s="1411">
        <v>2015</v>
      </c>
      <c r="L5" s="1400">
        <v>2016</v>
      </c>
      <c r="M5" s="1400">
        <v>2017</v>
      </c>
      <c r="N5" s="1412" t="s">
        <v>92</v>
      </c>
    </row>
    <row r="6" spans="1:14" ht="14.4" customHeight="1" x14ac:dyDescent="0.3">
      <c r="A6" s="1394" t="s">
        <v>7787</v>
      </c>
      <c r="B6" s="1397" t="s">
        <v>9160</v>
      </c>
      <c r="C6" s="1402">
        <v>5465</v>
      </c>
      <c r="D6" s="1403">
        <v>5681</v>
      </c>
      <c r="E6" s="1403">
        <v>5765</v>
      </c>
      <c r="F6" s="1408">
        <v>1.0147861292026052</v>
      </c>
      <c r="G6" s="1402">
        <v>5388.4683000000014</v>
      </c>
      <c r="H6" s="1403">
        <v>5668.6522000000014</v>
      </c>
      <c r="I6" s="1403">
        <v>5684.0007999999998</v>
      </c>
      <c r="J6" s="1408">
        <v>1.0027076277496789</v>
      </c>
      <c r="K6" s="1402">
        <v>653.4</v>
      </c>
      <c r="L6" s="1403">
        <v>681.72</v>
      </c>
      <c r="M6" s="1403">
        <v>691.8</v>
      </c>
      <c r="N6" s="1413">
        <v>120</v>
      </c>
    </row>
    <row r="7" spans="1:14" ht="14.4" customHeight="1" x14ac:dyDescent="0.3">
      <c r="A7" s="1395" t="s">
        <v>8079</v>
      </c>
      <c r="B7" s="1398" t="s">
        <v>9161</v>
      </c>
      <c r="C7" s="1404">
        <v>824</v>
      </c>
      <c r="D7" s="1405">
        <v>710</v>
      </c>
      <c r="E7" s="1405">
        <v>625</v>
      </c>
      <c r="F7" s="1409">
        <v>0.88028169014084512</v>
      </c>
      <c r="G7" s="1404">
        <v>8857.3165000000026</v>
      </c>
      <c r="H7" s="1405">
        <v>7612.8902999999964</v>
      </c>
      <c r="I7" s="1405">
        <v>6705.149199999998</v>
      </c>
      <c r="J7" s="1409">
        <v>0.88076261915924381</v>
      </c>
      <c r="K7" s="1404">
        <v>1648</v>
      </c>
      <c r="L7" s="1405">
        <v>1420</v>
      </c>
      <c r="M7" s="1405">
        <v>1250</v>
      </c>
      <c r="N7" s="1414">
        <v>2000</v>
      </c>
    </row>
    <row r="8" spans="1:14" ht="14.4" customHeight="1" x14ac:dyDescent="0.3">
      <c r="A8" s="1395" t="s">
        <v>8083</v>
      </c>
      <c r="B8" s="1398" t="s">
        <v>9161</v>
      </c>
      <c r="C8" s="1404">
        <v>457</v>
      </c>
      <c r="D8" s="1405">
        <v>483</v>
      </c>
      <c r="E8" s="1405">
        <v>500</v>
      </c>
      <c r="F8" s="1409">
        <v>1.0351966873706004</v>
      </c>
      <c r="G8" s="1404">
        <v>2750.5120000000002</v>
      </c>
      <c r="H8" s="1405">
        <v>2907.3979999999992</v>
      </c>
      <c r="I8" s="1405">
        <v>3008.6061600000003</v>
      </c>
      <c r="J8" s="1409">
        <v>1.034810562571757</v>
      </c>
      <c r="K8" s="1404">
        <v>457</v>
      </c>
      <c r="L8" s="1405">
        <v>483</v>
      </c>
      <c r="M8" s="1405">
        <v>500</v>
      </c>
      <c r="N8" s="1414">
        <v>1000</v>
      </c>
    </row>
    <row r="9" spans="1:14" ht="14.4" customHeight="1" thickBot="1" x14ac:dyDescent="0.35">
      <c r="A9" s="1396" t="s">
        <v>8081</v>
      </c>
      <c r="B9" s="1399" t="s">
        <v>9161</v>
      </c>
      <c r="C9" s="1406">
        <v>19</v>
      </c>
      <c r="D9" s="1407">
        <v>68</v>
      </c>
      <c r="E9" s="1407">
        <v>117</v>
      </c>
      <c r="F9" s="1410">
        <v>1.7205882352941178</v>
      </c>
      <c r="G9" s="1406">
        <v>96.925200000000018</v>
      </c>
      <c r="H9" s="1407">
        <v>335.13120000000004</v>
      </c>
      <c r="I9" s="1407">
        <v>593.48887999999988</v>
      </c>
      <c r="J9" s="1410">
        <v>1.770915032679738</v>
      </c>
      <c r="K9" s="1406">
        <v>9.5</v>
      </c>
      <c r="L9" s="1407">
        <v>34</v>
      </c>
      <c r="M9" s="1407">
        <v>58.5</v>
      </c>
      <c r="N9" s="141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2017-12-28T20:51:36Z</dcterms:modified>
</cp:coreProperties>
</file>